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nationalgridplc-my.sharepoint.com/personal/dipali_raniga_uk_nationalgrid_com/Documents/ESO Policy Manager (from March 2021)/Consumer Research/Final Documents/"/>
    </mc:Choice>
  </mc:AlternateContent>
  <xr:revisionPtr revIDLastSave="0" documentId="8_{4A1182F8-31DF-46F6-AAA6-F9F5B6CB10A8}" xr6:coauthVersionLast="45" xr6:coauthVersionMax="47" xr10:uidLastSave="{00000000-0000-0000-0000-000000000000}"/>
  <bookViews>
    <workbookView xWindow="-110" yWindow="-110" windowWidth="19420" windowHeight="10420" xr2:uid="{00000000-000D-0000-FFFF-FFFF00000000}"/>
  </bookViews>
  <sheets>
    <sheet name="Cover Sheet" sheetId="115" r:id="rId1"/>
    <sheet name="Contents" sheetId="1" r:id="rId2"/>
    <sheet name="Full Results" sheetId="2" r:id="rId3"/>
    <sheet name="Table 1" sheetId="3" r:id="rId4"/>
    <sheet name="Table 2" sheetId="4" r:id="rId5"/>
    <sheet name="Table 3" sheetId="5" r:id="rId6"/>
    <sheet name="Table 4" sheetId="6" r:id="rId7"/>
    <sheet name="Table 5" sheetId="7" r:id="rId8"/>
    <sheet name="Table 6" sheetId="8" r:id="rId9"/>
    <sheet name="Table 7" sheetId="9" r:id="rId10"/>
    <sheet name="Table 8" sheetId="10" r:id="rId11"/>
    <sheet name="Table 9" sheetId="11" r:id="rId12"/>
    <sheet name="Table 10" sheetId="12" r:id="rId13"/>
    <sheet name="Table 11" sheetId="13" r:id="rId14"/>
    <sheet name="Table 12" sheetId="14" r:id="rId15"/>
    <sheet name="Table 13" sheetId="15" r:id="rId16"/>
    <sheet name="Table 14" sheetId="16" r:id="rId17"/>
    <sheet name="Table 15" sheetId="17" r:id="rId18"/>
    <sheet name="Table 16" sheetId="18" r:id="rId19"/>
    <sheet name="Table 17" sheetId="19" r:id="rId20"/>
    <sheet name="Table 18" sheetId="20" r:id="rId21"/>
    <sheet name="Table 19" sheetId="21" r:id="rId22"/>
    <sheet name="Table 20" sheetId="22" r:id="rId23"/>
    <sheet name="Table 21" sheetId="23" r:id="rId24"/>
    <sheet name="Table 22" sheetId="24" r:id="rId25"/>
    <sheet name="Table 23" sheetId="25" r:id="rId26"/>
    <sheet name="Table 24" sheetId="26" r:id="rId27"/>
    <sheet name="Table 25" sheetId="27" r:id="rId28"/>
    <sheet name="Table 26" sheetId="28" r:id="rId29"/>
    <sheet name="Table 27" sheetId="29" r:id="rId30"/>
    <sheet name="Table 28" sheetId="30" r:id="rId31"/>
    <sheet name="Table 29" sheetId="31" r:id="rId32"/>
    <sheet name="Table 30" sheetId="32" r:id="rId33"/>
    <sheet name="Table 31" sheetId="33" r:id="rId34"/>
    <sheet name="Table 32" sheetId="34" r:id="rId35"/>
    <sheet name="Table 33" sheetId="35" r:id="rId36"/>
    <sheet name="Table 34" sheetId="36" r:id="rId37"/>
    <sheet name="Table 35" sheetId="37" r:id="rId38"/>
    <sheet name="Table 36" sheetId="38" r:id="rId39"/>
    <sheet name="Table 37" sheetId="39" r:id="rId40"/>
    <sheet name="Table 38" sheetId="40" r:id="rId41"/>
    <sheet name="Table 39" sheetId="41" r:id="rId42"/>
    <sheet name="Table 40" sheetId="42" r:id="rId43"/>
    <sheet name="Table 41" sheetId="43" r:id="rId44"/>
    <sheet name="Table 42" sheetId="44" r:id="rId45"/>
    <sheet name="Table 43" sheetId="45" r:id="rId46"/>
    <sheet name="Table 44" sheetId="46" r:id="rId47"/>
    <sheet name="Table 45" sheetId="47" r:id="rId48"/>
    <sheet name="Table 46" sheetId="48" r:id="rId49"/>
    <sheet name="Table 47" sheetId="49" r:id="rId50"/>
    <sheet name="Table 48" sheetId="50" r:id="rId51"/>
    <sheet name="Table 49" sheetId="51" r:id="rId52"/>
    <sheet name="Table 50" sheetId="52" r:id="rId53"/>
    <sheet name="Table 51" sheetId="53" r:id="rId54"/>
    <sheet name="Table 52" sheetId="54" r:id="rId55"/>
    <sheet name="Table 53" sheetId="55" r:id="rId56"/>
    <sheet name="Table 54" sheetId="56" r:id="rId57"/>
    <sheet name="Table 55" sheetId="57" r:id="rId58"/>
    <sheet name="Table 56" sheetId="58" r:id="rId59"/>
    <sheet name="Table 57" sheetId="59" r:id="rId60"/>
    <sheet name="Table 58" sheetId="60" r:id="rId61"/>
    <sheet name="Table 59" sheetId="61" r:id="rId62"/>
    <sheet name="Table 60" sheetId="62" r:id="rId63"/>
    <sheet name="Table 61" sheetId="63" r:id="rId64"/>
    <sheet name="Table 62" sheetId="64" r:id="rId65"/>
    <sheet name="Table 63" sheetId="65" r:id="rId66"/>
    <sheet name="Table 64" sheetId="66" r:id="rId67"/>
    <sheet name="Table 65" sheetId="67" r:id="rId68"/>
    <sheet name="Table 66" sheetId="68" r:id="rId69"/>
    <sheet name="Table 67" sheetId="69" r:id="rId70"/>
    <sheet name="Table 68" sheetId="70" r:id="rId71"/>
    <sheet name="Table 69" sheetId="71" r:id="rId72"/>
    <sheet name="Table 70" sheetId="72" r:id="rId73"/>
    <sheet name="Table 71" sheetId="73" r:id="rId74"/>
    <sheet name="Table 72" sheetId="74" r:id="rId75"/>
    <sheet name="Table 73" sheetId="75" r:id="rId76"/>
    <sheet name="Table 74" sheetId="76" r:id="rId77"/>
    <sheet name="Table 75" sheetId="77" r:id="rId78"/>
    <sheet name="Table 76" sheetId="78" r:id="rId79"/>
    <sheet name="Table 77" sheetId="79" r:id="rId80"/>
    <sheet name="Table 78" sheetId="80" r:id="rId81"/>
    <sheet name="Table 79" sheetId="81" r:id="rId82"/>
    <sheet name="Table 80" sheetId="82" r:id="rId83"/>
    <sheet name="Table 81" sheetId="83" r:id="rId84"/>
    <sheet name="Table 82" sheetId="84" r:id="rId85"/>
    <sheet name="Table 83" sheetId="85" r:id="rId86"/>
    <sheet name="Table 84" sheetId="86" r:id="rId87"/>
    <sheet name="Table 85" sheetId="87" r:id="rId88"/>
    <sheet name="Table 86" sheetId="88" r:id="rId89"/>
    <sheet name="Table 87" sheetId="89" r:id="rId90"/>
    <sheet name="Table 88" sheetId="90" r:id="rId91"/>
    <sheet name="Table 89" sheetId="91" r:id="rId92"/>
    <sheet name="Table 90" sheetId="92" r:id="rId93"/>
    <sheet name="Table 91" sheetId="93" r:id="rId94"/>
    <sheet name="Table 92" sheetId="94" r:id="rId95"/>
    <sheet name="Table 93" sheetId="95" r:id="rId96"/>
    <sheet name="Table 94" sheetId="96" r:id="rId97"/>
    <sheet name="Table 95" sheetId="97" r:id="rId98"/>
    <sheet name="Table 96" sheetId="98" r:id="rId99"/>
    <sheet name="Table 97" sheetId="99" r:id="rId100"/>
    <sheet name="Table 98" sheetId="100" r:id="rId101"/>
    <sheet name="Table 99" sheetId="101" r:id="rId102"/>
    <sheet name="Table 100" sheetId="102" r:id="rId103"/>
    <sheet name="Table 101" sheetId="103" r:id="rId104"/>
    <sheet name="Table 102" sheetId="104" r:id="rId105"/>
    <sheet name="Table 103" sheetId="105" r:id="rId106"/>
    <sheet name="Table 104" sheetId="106" r:id="rId107"/>
    <sheet name="Table 105" sheetId="107" r:id="rId108"/>
    <sheet name="Table 106" sheetId="108" r:id="rId109"/>
    <sheet name="Table 107" sheetId="109" r:id="rId110"/>
    <sheet name="Table 108" sheetId="110" r:id="rId111"/>
    <sheet name="Table 109" sheetId="111" r:id="rId112"/>
    <sheet name="Table 110" sheetId="112" r:id="rId113"/>
    <sheet name="Table 111" sheetId="113" r:id="rId1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1" l="1"/>
  <c r="D15" i="1"/>
  <c r="D14" i="1"/>
  <c r="D13" i="1"/>
  <c r="D81" i="1"/>
  <c r="D82" i="1"/>
  <c r="D80" i="1"/>
  <c r="D79" i="1"/>
  <c r="D78" i="1"/>
  <c r="D76" i="1"/>
  <c r="D77" i="1"/>
  <c r="BK17" i="113"/>
  <c r="BJ17" i="113"/>
  <c r="F21" i="115"/>
  <c r="D14" i="77"/>
  <c r="E14" i="77"/>
  <c r="F14" i="77"/>
  <c r="G14" i="77"/>
  <c r="H14" i="77"/>
  <c r="I14" i="77"/>
  <c r="J14" i="77"/>
  <c r="K14" i="77"/>
  <c r="L14" i="77"/>
  <c r="M14" i="77"/>
  <c r="N14" i="77"/>
  <c r="O14" i="77"/>
  <c r="P14" i="77"/>
  <c r="Q14" i="77"/>
  <c r="R14" i="77"/>
  <c r="C14" i="77"/>
  <c r="D13" i="77"/>
  <c r="E13" i="77"/>
  <c r="F13" i="77"/>
  <c r="G13" i="77"/>
  <c r="H13" i="77"/>
  <c r="I13" i="77"/>
  <c r="J13" i="77"/>
  <c r="K13" i="77"/>
  <c r="L13" i="77"/>
  <c r="M13" i="77"/>
  <c r="N13" i="77"/>
  <c r="O13" i="77"/>
  <c r="P13" i="77"/>
  <c r="Q13" i="77"/>
  <c r="R13" i="77"/>
  <c r="C13" i="77"/>
  <c r="D12" i="77"/>
  <c r="E12" i="77"/>
  <c r="F12" i="77"/>
  <c r="G12" i="77"/>
  <c r="H12" i="77"/>
  <c r="I12" i="77"/>
  <c r="J12" i="77"/>
  <c r="K12" i="77"/>
  <c r="L12" i="77"/>
  <c r="M12" i="77"/>
  <c r="N12" i="77"/>
  <c r="O12" i="77"/>
  <c r="P12" i="77"/>
  <c r="Q12" i="77"/>
  <c r="R12" i="77"/>
  <c r="C12" i="77"/>
  <c r="D1031" i="2"/>
  <c r="E1031" i="2"/>
  <c r="F1031" i="2"/>
  <c r="G1031" i="2"/>
  <c r="H1031" i="2"/>
  <c r="I1031" i="2"/>
  <c r="J1031" i="2"/>
  <c r="K1031" i="2"/>
  <c r="L1031" i="2"/>
  <c r="M1031" i="2"/>
  <c r="N1031" i="2"/>
  <c r="O1031" i="2"/>
  <c r="P1031" i="2"/>
  <c r="Q1031" i="2"/>
  <c r="R1031" i="2"/>
  <c r="S1031" i="2"/>
  <c r="T1031" i="2"/>
  <c r="U1031" i="2"/>
  <c r="V1031" i="2"/>
  <c r="W1031" i="2"/>
  <c r="X1031" i="2"/>
  <c r="Y1031" i="2"/>
  <c r="Z1031" i="2"/>
  <c r="AA1031" i="2"/>
  <c r="AB1031" i="2"/>
  <c r="AC1031" i="2"/>
  <c r="AD1031" i="2"/>
  <c r="AE1031" i="2"/>
  <c r="AF1031" i="2"/>
  <c r="AG1031" i="2"/>
  <c r="AH1031" i="2"/>
  <c r="AI1031" i="2"/>
  <c r="AJ1031" i="2"/>
  <c r="AK1031" i="2"/>
  <c r="AL1031" i="2"/>
  <c r="AM1031" i="2"/>
  <c r="AN1031" i="2"/>
  <c r="AO1031" i="2"/>
  <c r="AP1031" i="2"/>
  <c r="AQ1031" i="2"/>
  <c r="AR1031" i="2"/>
  <c r="AS1031" i="2"/>
  <c r="AT1031" i="2"/>
  <c r="AU1031" i="2"/>
  <c r="AV1031" i="2"/>
  <c r="AW1031" i="2"/>
  <c r="AX1031" i="2"/>
  <c r="AY1031" i="2"/>
  <c r="AZ1031" i="2"/>
  <c r="BA1031" i="2"/>
  <c r="BB1031" i="2"/>
  <c r="BC1031" i="2"/>
  <c r="BD1031" i="2"/>
  <c r="BE1031" i="2"/>
  <c r="BF1031" i="2"/>
  <c r="BG1031" i="2"/>
  <c r="BH1031" i="2"/>
  <c r="BI1031" i="2"/>
  <c r="C1031" i="2"/>
  <c r="B22" i="113"/>
  <c r="B21" i="112"/>
  <c r="B26" i="111"/>
  <c r="B20" i="110"/>
  <c r="B20" i="109"/>
  <c r="B20" i="108"/>
  <c r="B20" i="107"/>
  <c r="B20" i="106"/>
  <c r="B20" i="105"/>
  <c r="B20" i="104"/>
  <c r="B20" i="103"/>
  <c r="B20" i="102"/>
  <c r="B20" i="101"/>
  <c r="B20" i="100"/>
  <c r="B20" i="99"/>
  <c r="B21" i="98"/>
  <c r="B21" i="97"/>
  <c r="B21" i="96"/>
  <c r="B21" i="95"/>
  <c r="B21" i="94"/>
  <c r="B21" i="93"/>
  <c r="B21" i="92"/>
  <c r="B21" i="91"/>
  <c r="B21" i="90"/>
  <c r="B21" i="89"/>
  <c r="B21" i="88"/>
  <c r="B21" i="87"/>
  <c r="B21" i="86"/>
  <c r="B21" i="85"/>
  <c r="B21" i="84"/>
  <c r="B21" i="83"/>
  <c r="B21" i="82"/>
  <c r="B21" i="81"/>
  <c r="B21" i="80"/>
  <c r="B21" i="79"/>
  <c r="B21" i="78"/>
  <c r="B21" i="77"/>
  <c r="B18" i="76"/>
  <c r="B18" i="75"/>
  <c r="B18" i="74"/>
  <c r="B18" i="73"/>
  <c r="B18" i="72"/>
  <c r="B18" i="71"/>
  <c r="B18" i="70"/>
  <c r="B21" i="69"/>
  <c r="B21" i="68"/>
  <c r="B21" i="67"/>
  <c r="B21" i="66"/>
  <c r="B21" i="65"/>
  <c r="B21" i="64"/>
  <c r="B21" i="63"/>
  <c r="B21" i="62"/>
  <c r="B21" i="61"/>
  <c r="B21" i="60"/>
  <c r="B21" i="59"/>
  <c r="B21" i="58"/>
  <c r="B21" i="57"/>
  <c r="B21" i="56"/>
  <c r="B21" i="55"/>
  <c r="B21" i="54"/>
  <c r="B21" i="53"/>
  <c r="B21" i="52"/>
  <c r="B21" i="51"/>
  <c r="B21" i="50"/>
  <c r="B21" i="49"/>
  <c r="B22" i="48"/>
  <c r="B21" i="47"/>
  <c r="B21" i="46"/>
  <c r="B21" i="45"/>
  <c r="B21" i="44"/>
  <c r="B21" i="43"/>
  <c r="B21" i="42"/>
  <c r="B21" i="41"/>
  <c r="B21" i="40"/>
  <c r="B21" i="39"/>
  <c r="B21" i="38"/>
  <c r="B21" i="37"/>
  <c r="B21" i="36"/>
  <c r="B21" i="35"/>
  <c r="B21" i="34"/>
  <c r="B21" i="33"/>
  <c r="B21" i="32"/>
  <c r="B21" i="31"/>
  <c r="B21" i="30"/>
  <c r="B21" i="29"/>
  <c r="B21" i="28"/>
  <c r="B21" i="27"/>
  <c r="B21" i="26"/>
  <c r="B21" i="25"/>
  <c r="B24" i="24"/>
  <c r="B23" i="23"/>
  <c r="B19" i="22"/>
  <c r="B24" i="21"/>
  <c r="B18" i="20"/>
  <c r="B33" i="19"/>
  <c r="B22" i="18"/>
  <c r="B16" i="17"/>
  <c r="B20" i="16"/>
  <c r="B19" i="15"/>
  <c r="B19" i="14"/>
  <c r="B23" i="13"/>
  <c r="B18" i="12"/>
  <c r="B26" i="11"/>
  <c r="B19" i="10"/>
  <c r="B19" i="9"/>
  <c r="B19" i="8"/>
  <c r="B19" i="7"/>
  <c r="B19" i="6"/>
  <c r="B20" i="5"/>
  <c r="B16" i="4"/>
  <c r="B16" i="3"/>
  <c r="E119" i="1"/>
  <c r="D119" i="1"/>
  <c r="E118" i="1"/>
  <c r="D118" i="1"/>
  <c r="E117" i="1"/>
  <c r="D117" i="1"/>
  <c r="E116" i="1"/>
  <c r="D116" i="1"/>
  <c r="E115" i="1"/>
  <c r="D115" i="1"/>
  <c r="E114" i="1"/>
  <c r="D114" i="1"/>
  <c r="E113" i="1"/>
  <c r="D113" i="1"/>
  <c r="E112" i="1"/>
  <c r="D112" i="1"/>
  <c r="E111" i="1"/>
  <c r="D111" i="1"/>
  <c r="E110" i="1"/>
  <c r="D110" i="1"/>
  <c r="E109" i="1"/>
  <c r="D109" i="1"/>
  <c r="E108" i="1"/>
  <c r="D108" i="1"/>
  <c r="E107" i="1"/>
  <c r="D107" i="1"/>
  <c r="E106" i="1"/>
  <c r="D106" i="1"/>
  <c r="D105" i="1"/>
  <c r="E104" i="1"/>
  <c r="D104" i="1"/>
  <c r="E103" i="1"/>
  <c r="D103" i="1"/>
  <c r="E102" i="1"/>
  <c r="D102" i="1"/>
  <c r="E101" i="1"/>
  <c r="D101" i="1"/>
  <c r="D100" i="1"/>
  <c r="E99" i="1"/>
  <c r="D99" i="1"/>
  <c r="E98" i="1"/>
  <c r="D98" i="1"/>
  <c r="E97" i="1"/>
  <c r="D97" i="1"/>
  <c r="E96" i="1"/>
  <c r="D96" i="1"/>
  <c r="E95" i="1"/>
  <c r="D95" i="1"/>
  <c r="E94" i="1"/>
  <c r="D94" i="1"/>
  <c r="E93" i="1"/>
  <c r="D93" i="1"/>
  <c r="E92" i="1"/>
  <c r="D92" i="1"/>
  <c r="E91" i="1"/>
  <c r="D91" i="1"/>
  <c r="E90" i="1"/>
  <c r="D90" i="1"/>
  <c r="E89" i="1"/>
  <c r="D89" i="1"/>
  <c r="E88" i="1"/>
  <c r="D88" i="1"/>
  <c r="E87" i="1"/>
  <c r="D87" i="1"/>
  <c r="E86" i="1"/>
  <c r="D86" i="1"/>
  <c r="E85" i="1"/>
  <c r="D85" i="1"/>
  <c r="E84" i="1"/>
  <c r="D84" i="1"/>
  <c r="D83" i="1"/>
  <c r="E82" i="1"/>
  <c r="E81" i="1"/>
  <c r="E80" i="1"/>
  <c r="E79" i="1"/>
  <c r="E78" i="1"/>
  <c r="E77" i="1"/>
  <c r="E76" i="1"/>
  <c r="E75" i="1"/>
  <c r="D75" i="1"/>
  <c r="E74" i="1"/>
  <c r="D74" i="1"/>
  <c r="E73" i="1"/>
  <c r="D73" i="1"/>
  <c r="E72" i="1"/>
  <c r="D72" i="1"/>
  <c r="E71" i="1"/>
  <c r="D71" i="1"/>
  <c r="D70" i="1"/>
  <c r="E69" i="1"/>
  <c r="D69" i="1"/>
  <c r="E68" i="1"/>
  <c r="D68" i="1"/>
  <c r="E67" i="1"/>
  <c r="D67" i="1"/>
  <c r="E66" i="1"/>
  <c r="D66" i="1"/>
  <c r="E65" i="1"/>
  <c r="D65" i="1"/>
  <c r="D64" i="1"/>
  <c r="E63" i="1"/>
  <c r="D63" i="1"/>
  <c r="E62" i="1"/>
  <c r="D62" i="1"/>
  <c r="E61" i="1"/>
  <c r="D61" i="1"/>
  <c r="E60" i="1"/>
  <c r="D60" i="1"/>
  <c r="E59" i="1"/>
  <c r="D59" i="1"/>
  <c r="E58" i="1"/>
  <c r="D58" i="1"/>
  <c r="E57" i="1"/>
  <c r="D57" i="1"/>
  <c r="E56" i="1"/>
  <c r="D56" i="1"/>
  <c r="D55" i="1"/>
  <c r="E54" i="1"/>
  <c r="D54" i="1"/>
  <c r="E53" i="1"/>
  <c r="D53" i="1"/>
  <c r="E52" i="1"/>
  <c r="D52" i="1"/>
  <c r="E51" i="1"/>
  <c r="D51" i="1"/>
  <c r="E50" i="1"/>
  <c r="D50" i="1"/>
  <c r="E49" i="1"/>
  <c r="D49" i="1"/>
  <c r="D48" i="1"/>
  <c r="E47" i="1"/>
  <c r="D47" i="1"/>
  <c r="E46" i="1"/>
  <c r="D46" i="1"/>
  <c r="E45" i="1"/>
  <c r="D45" i="1"/>
  <c r="E44" i="1"/>
  <c r="D44" i="1"/>
  <c r="E43" i="1"/>
  <c r="D43" i="1"/>
  <c r="E42" i="1"/>
  <c r="D42" i="1"/>
  <c r="E41" i="1"/>
  <c r="D41" i="1"/>
  <c r="D40" i="1"/>
  <c r="E39" i="1"/>
  <c r="D39" i="1"/>
  <c r="E38" i="1"/>
  <c r="D38" i="1"/>
  <c r="E37" i="1"/>
  <c r="D37" i="1"/>
  <c r="E36" i="1"/>
  <c r="D36" i="1"/>
  <c r="E35" i="1"/>
  <c r="D35" i="1"/>
  <c r="E34" i="1"/>
  <c r="D34" i="1"/>
  <c r="E33" i="1"/>
  <c r="D33" i="1"/>
  <c r="D32" i="1"/>
  <c r="E31" i="1"/>
  <c r="D31" i="1"/>
  <c r="E30" i="1"/>
  <c r="D30" i="1"/>
  <c r="E29" i="1"/>
  <c r="D29" i="1"/>
  <c r="E28" i="1"/>
  <c r="D28" i="1"/>
  <c r="E27" i="1"/>
  <c r="D27" i="1"/>
  <c r="E26" i="1"/>
  <c r="D26" i="1"/>
  <c r="E25" i="1"/>
  <c r="D25" i="1"/>
  <c r="E24" i="1"/>
  <c r="D24" i="1"/>
  <c r="E23" i="1"/>
  <c r="D23" i="1"/>
  <c r="E22" i="1"/>
  <c r="D22" i="1"/>
  <c r="E21" i="1"/>
  <c r="D21" i="1"/>
  <c r="E20" i="1"/>
  <c r="D20" i="1"/>
  <c r="E19" i="1"/>
  <c r="D19" i="1"/>
  <c r="E18" i="1"/>
  <c r="D18" i="1"/>
  <c r="E17" i="1"/>
  <c r="D17" i="1"/>
  <c r="E16" i="1"/>
  <c r="E15" i="1"/>
  <c r="E14" i="1"/>
  <c r="E13" i="1"/>
  <c r="D12" i="1"/>
  <c r="E11" i="1"/>
  <c r="D11" i="1"/>
  <c r="E10" i="1"/>
  <c r="D10" i="1"/>
  <c r="E9" i="1"/>
  <c r="D9" i="1"/>
  <c r="D6" i="1"/>
</calcChain>
</file>

<file path=xl/sharedStrings.xml><?xml version="1.0" encoding="utf-8"?>
<sst xmlns="http://schemas.openxmlformats.org/spreadsheetml/2006/main" count="9112" uniqueCount="471">
  <si>
    <t>Table of Contents</t>
  </si>
  <si>
    <t>Individual Tables</t>
  </si>
  <si>
    <t>Full Result Row</t>
  </si>
  <si>
    <t>Question Base</t>
  </si>
  <si>
    <t/>
  </si>
  <si>
    <t>Total</t>
  </si>
  <si>
    <t>Male</t>
  </si>
  <si>
    <t>Female</t>
  </si>
  <si>
    <t>Unweighted</t>
  </si>
  <si>
    <t>Weighted</t>
  </si>
  <si>
    <t>18-24</t>
  </si>
  <si>
    <t>25-34</t>
  </si>
  <si>
    <t>35-44</t>
  </si>
  <si>
    <t>45-54</t>
  </si>
  <si>
    <t>55-64</t>
  </si>
  <si>
    <t>65+</t>
  </si>
  <si>
    <t>London</t>
  </si>
  <si>
    <t>South East</t>
  </si>
  <si>
    <t>South West</t>
  </si>
  <si>
    <t>East of England</t>
  </si>
  <si>
    <t>East Midlands</t>
  </si>
  <si>
    <t>West Midlands</t>
  </si>
  <si>
    <t>Yorkshire and the Humber</t>
  </si>
  <si>
    <t>North East</t>
  </si>
  <si>
    <t>North West</t>
  </si>
  <si>
    <t>Scotland</t>
  </si>
  <si>
    <t>Wales</t>
  </si>
  <si>
    <t>AB</t>
  </si>
  <si>
    <t>C1</t>
  </si>
  <si>
    <t>C2</t>
  </si>
  <si>
    <t>DE</t>
  </si>
  <si>
    <t>GCSE or equivalent (Scottish National/O Level)</t>
  </si>
  <si>
    <t>A Level or equivalent (GCE/Higher/Advanced Higher)</t>
  </si>
  <si>
    <t>University Undergraduate Degree (BA/BSc)</t>
  </si>
  <si>
    <t>University Postgraduate Degree (MA/MSc/MPhil)</t>
  </si>
  <si>
    <t>Doctorate (PhD/DPHil)</t>
  </si>
  <si>
    <t>Owned outright</t>
  </si>
  <si>
    <t>Owned with a mortgage or loan</t>
  </si>
  <si>
    <t>Rented from the council</t>
  </si>
  <si>
    <t>Rented from a housing association</t>
  </si>
  <si>
    <t>Privately rented</t>
  </si>
  <si>
    <t>Rent free</t>
  </si>
  <si>
    <t>Leave</t>
  </si>
  <si>
    <t>Remain</t>
  </si>
  <si>
    <t>Liberal Democrat</t>
  </si>
  <si>
    <t>The Brexit Party</t>
  </si>
  <si>
    <t>Liberal Democrats</t>
  </si>
  <si>
    <t>Urban/City Centre</t>
  </si>
  <si>
    <t>Suburbs</t>
  </si>
  <si>
    <t>Large Town</t>
  </si>
  <si>
    <t>Small Town</t>
  </si>
  <si>
    <t>Village</t>
  </si>
  <si>
    <t>Rural Area</t>
  </si>
  <si>
    <t>Gender</t>
  </si>
  <si>
    <t>Age</t>
  </si>
  <si>
    <t>Region</t>
  </si>
  <si>
    <t>Social Grade</t>
  </si>
  <si>
    <t>Education</t>
  </si>
  <si>
    <t>Tenure</t>
  </si>
  <si>
    <t>EU 2016 Vote</t>
  </si>
  <si>
    <t>2019</t>
  </si>
  <si>
    <t>Voting Intention</t>
  </si>
  <si>
    <t>Area</t>
  </si>
  <si>
    <t>Me</t>
  </si>
  <si>
    <t>Someone else</t>
  </si>
  <si>
    <t>I share responsibility with someone else</t>
  </si>
  <si>
    <t xml:space="preserve"> Who primarily makes purchasing decisions about household utility bills?</t>
  </si>
  <si>
    <t>BASE: All Respondents</t>
  </si>
  <si>
    <t>Fieldwork:  10th Aug - 20th Aug 2021</t>
  </si>
  <si>
    <t>Data weighted by interlocking age &amp; gender, region and social grade to Nationally Representative Proportions</t>
  </si>
  <si>
    <t xml:space="preserve"> Who primarily makes decisions about how much is spent on the upkeep and renovation of your home?</t>
  </si>
  <si>
    <t>None</t>
  </si>
  <si>
    <t>1</t>
  </si>
  <si>
    <t>2</t>
  </si>
  <si>
    <t>3</t>
  </si>
  <si>
    <t>4</t>
  </si>
  <si>
    <t>5+</t>
  </si>
  <si>
    <t>We use a car-sharing or car club service (such as Zipcar, Turo or Hiyacar)</t>
  </si>
  <si>
    <t xml:space="preserve"> How many cars does your household own or have access to on a daily basis?</t>
  </si>
  <si>
    <t>Diesel</t>
  </si>
  <si>
    <t>Petrol</t>
  </si>
  <si>
    <t>Non-plug-in Hybrid</t>
  </si>
  <si>
    <t>Plug-in Hybrid</t>
  </si>
  <si>
    <t>Electric</t>
  </si>
  <si>
    <t>Don’t know</t>
  </si>
  <si>
    <t>Grid Summary: For each of those cars, please tell us what kind of car is this/are these?</t>
  </si>
  <si>
    <t>I like the make and model</t>
  </si>
  <si>
    <t>Fuel efficient</t>
  </si>
  <si>
    <t>Cheaper to run day-to-day</t>
  </si>
  <si>
    <t>Capacity and/or luggage space</t>
  </si>
  <si>
    <t>I like the colour</t>
  </si>
  <si>
    <t>Cheaper/a good offer upfront</t>
  </si>
  <si>
    <t>Distance I can travel without filling up or recharging</t>
  </si>
  <si>
    <t>Better for the environment</t>
  </si>
  <si>
    <t>I didn’t choose it</t>
  </si>
  <si>
    <t>Someone else gave it to me</t>
  </si>
  <si>
    <t>N/A - I don't use any of the cars my household owns or has access to</t>
  </si>
  <si>
    <t>Don’t Know/Don’t remember</t>
  </si>
  <si>
    <t>Other (Please Specify)</t>
  </si>
  <si>
    <t>Thinking about the car that you personally use most often, what were your reasons for choosing the car you currently own or have access to?Please select any which apply</t>
  </si>
  <si>
    <t>Yes, definitely</t>
  </si>
  <si>
    <t>Yes, I think so</t>
  </si>
  <si>
    <t>No, I don't think so</t>
  </si>
  <si>
    <t>No, definitely not</t>
  </si>
  <si>
    <t>Don't know</t>
  </si>
  <si>
    <t xml:space="preserve"> The Government has announced a ban on the sale of new petrol and diesel cars by 2030. Before this poll, were you aware of this?</t>
  </si>
  <si>
    <t>Once electric cars are the same price as petrol and diesel</t>
  </si>
  <si>
    <t>Once there are more car chargers available</t>
  </si>
  <si>
    <t>Once electric cars are cheaper than petrol/diesel</t>
  </si>
  <si>
    <t>Once charging an electric car is faster</t>
  </si>
  <si>
    <t>Once there are more electric vehicles available on the second-hand market</t>
  </si>
  <si>
    <t>Once I/we have the option to charge outside our home</t>
  </si>
  <si>
    <t>As close to the 2030 deadline as possible</t>
  </si>
  <si>
    <t>I/we will continue buying second-hand petrol/diesel cars after the 2030 ban on new sales</t>
  </si>
  <si>
    <t>You said that your household owns at least one petrol/diesel car. When do you expect your household to switch from a petrol/diesel car to an electric vehicle, if at all?Select all that apply</t>
  </si>
  <si>
    <t>Detached</t>
  </si>
  <si>
    <t>Semi detached</t>
  </si>
  <si>
    <t>Terraced house</t>
  </si>
  <si>
    <t>Flat</t>
  </si>
  <si>
    <t>Other</t>
  </si>
  <si>
    <t>Don't Know</t>
  </si>
  <si>
    <t xml:space="preserve"> How would you describe the type of house you currently live in?</t>
  </si>
  <si>
    <t>No bedrooms</t>
  </si>
  <si>
    <t xml:space="preserve"> How many bedrooms are there in the property you currently live in?</t>
  </si>
  <si>
    <t>Less than 10 years old</t>
  </si>
  <si>
    <t>10-19 years old</t>
  </si>
  <si>
    <t>20-39 years old</t>
  </si>
  <si>
    <t>40-69 years old</t>
  </si>
  <si>
    <t>70-99 years old</t>
  </si>
  <si>
    <t>100+ years old</t>
  </si>
  <si>
    <t xml:space="preserve"> How old is the property you currently live in?</t>
  </si>
  <si>
    <t>Yes</t>
  </si>
  <si>
    <t>No</t>
  </si>
  <si>
    <t xml:space="preserve"> Do you have access to off-road parking at your home?</t>
  </si>
  <si>
    <t>Gas boiler</t>
  </si>
  <si>
    <t>Electric radiators (permanently installed)</t>
  </si>
  <si>
    <t>Electric storage heaters</t>
  </si>
  <si>
    <t>Air source heat pump</t>
  </si>
  <si>
    <t>District heating</t>
  </si>
  <si>
    <t>Ground source heat pump</t>
  </si>
  <si>
    <t>Movable heat source (such as a fan heater or oil filled radiator)</t>
  </si>
  <si>
    <t>Other (Please specify)</t>
  </si>
  <si>
    <t xml:space="preserve"> What type of heating does your house primarily have?</t>
  </si>
  <si>
    <t>Covid</t>
  </si>
  <si>
    <t>Quality of the NHS</t>
  </si>
  <si>
    <t>Threat of climate change</t>
  </si>
  <si>
    <t>State of the economy</t>
  </si>
  <si>
    <t>Mental health</t>
  </si>
  <si>
    <t>Levels of immigration</t>
  </si>
  <si>
    <t>Levels of crime</t>
  </si>
  <si>
    <t>Britain’s relationship with the EU</t>
  </si>
  <si>
    <t>Care for the elderly/social care</t>
  </si>
  <si>
    <t>Availability of housing</t>
  </si>
  <si>
    <t>Education, including catch-up after the pandemic</t>
  </si>
  <si>
    <t>Threat of terrorism</t>
  </si>
  <si>
    <t>Number of people on welfare</t>
  </si>
  <si>
    <t>Level of taxation</t>
  </si>
  <si>
    <t>Quality/cost of public transport</t>
  </si>
  <si>
    <t>Access to good pensions</t>
  </si>
  <si>
    <t>State of the Union</t>
  </si>
  <si>
    <t>State of Britain's Armed Forces</t>
  </si>
  <si>
    <t>None of the above</t>
  </si>
  <si>
    <t>Looking at the list below, which do you think are the most important issues facing the country at this time?Please tick up to three</t>
  </si>
  <si>
    <t>Yes, I have definitely heard of it</t>
  </si>
  <si>
    <t>Yes, I am fairly sure I’ve heard of it</t>
  </si>
  <si>
    <t>No, I don’t think I’ve heard of it</t>
  </si>
  <si>
    <t>No, I have definitely not heard of it</t>
  </si>
  <si>
    <t xml:space="preserve"> In 2019, the UK Government made it a law that the UK must achieve Net Zero by 2050. Prior to taking this survey, had you heard of this plan?</t>
  </si>
  <si>
    <t>Sugar in foods</t>
  </si>
  <si>
    <t>Crime</t>
  </si>
  <si>
    <t>Fishing quotas</t>
  </si>
  <si>
    <t>Greenhouse gas emissions</t>
  </si>
  <si>
    <t>Climate change</t>
  </si>
  <si>
    <t>Plastic waste</t>
  </si>
  <si>
    <t>Air pollution</t>
  </si>
  <si>
    <t>Other (specify)</t>
  </si>
  <si>
    <t xml:space="preserve"> In 2019, the UK Government made it a law that the UK achieve Net Zero by 2050. What do you think this is in relation to?</t>
  </si>
  <si>
    <t>Climate change is the single most important issue at the moment</t>
  </si>
  <si>
    <t>Climate change is one of the most pressing issues of our time</t>
  </si>
  <si>
    <t>Climate change is a concern but other issues are more important at the moment</t>
  </si>
  <si>
    <t>Climate change is not that much of a concern</t>
  </si>
  <si>
    <t>Climate change is not a concern at all</t>
  </si>
  <si>
    <t>Don’t Know</t>
  </si>
  <si>
    <t xml:space="preserve"> How serious do you consider the issue of climate change to be?</t>
  </si>
  <si>
    <t>Strongly Support</t>
  </si>
  <si>
    <t>Support</t>
  </si>
  <si>
    <t>Neither Support nor Oppose</t>
  </si>
  <si>
    <t>Oppose</t>
  </si>
  <si>
    <t>Strongly Oppose</t>
  </si>
  <si>
    <t>Do not know enough about it</t>
  </si>
  <si>
    <t>Total Support:</t>
  </si>
  <si>
    <t>Total Oppose:</t>
  </si>
  <si>
    <t>Net:</t>
  </si>
  <si>
    <t xml:space="preserve"> When the Government talks about “Net Zero", they are referring to a target to reduce greenhouse gases (such as carbon dioxide emissions) to fight climate change. Do you support or oppose this policy?</t>
  </si>
  <si>
    <t>Government</t>
  </si>
  <si>
    <t>All of the above, equally</t>
  </si>
  <si>
    <t>Energy companies</t>
  </si>
  <si>
    <t>Large businesses</t>
  </si>
  <si>
    <t>Sectors that use a lot of energy</t>
  </si>
  <si>
    <t>General public/individuals</t>
  </si>
  <si>
    <t>Local councils</t>
  </si>
  <si>
    <t>Local communities</t>
  </si>
  <si>
    <t>Small and medium sized businesses</t>
  </si>
  <si>
    <t>Whose responsibility do you think tackling climate change in the UK should mainly be?You may select up to three</t>
  </si>
  <si>
    <t>Smart meter</t>
  </si>
  <si>
    <t>Alexa, Google Dot or other smart home, voice recognition device</t>
  </si>
  <si>
    <t>A smart appliance (like lighting, heating or appliances that can be remotely controlled from your phone or computer)</t>
  </si>
  <si>
    <t>Solar panels</t>
  </si>
  <si>
    <t>A battery or thermal storage device</t>
  </si>
  <si>
    <t>Heat pump</t>
  </si>
  <si>
    <t>Hydrogen-ready boiler</t>
  </si>
  <si>
    <t>Which of the following do you own or have in your home?Select all that apply</t>
  </si>
  <si>
    <t xml:space="preserve"> Hydrogen-ready boiler</t>
  </si>
  <si>
    <t xml:space="preserve"> A battery or thermal storage device</t>
  </si>
  <si>
    <t xml:space="preserve"> Heat pump</t>
  </si>
  <si>
    <t xml:space="preserve"> A smart appliance (like lighting, heating or appliances that can be remotely controlled from your phone or computer)</t>
  </si>
  <si>
    <t xml:space="preserve"> Alexa, Google Dot or other smart home, voice recognition device</t>
  </si>
  <si>
    <t xml:space="preserve"> Smart meter</t>
  </si>
  <si>
    <t xml:space="preserve"> Solar panels</t>
  </si>
  <si>
    <t>Very confident</t>
  </si>
  <si>
    <t>Somewhat confident</t>
  </si>
  <si>
    <t>Not very confident</t>
  </si>
  <si>
    <t>Not confident at all</t>
  </si>
  <si>
    <t>Have never heard this phrase before</t>
  </si>
  <si>
    <t>Total Confident:</t>
  </si>
  <si>
    <t>Grid Summary: Here are the items from that previous list that you don’t currently own. To what extent, if at all, would you feel confident explaining what each of these things is to a stranger?</t>
  </si>
  <si>
    <t>BASE: Question randomly assigned to respondents</t>
  </si>
  <si>
    <t>Here are the items from that previous list that you don’t currently own. To what extent, if at all, would you feel confident explaining what each of these things is to a stranger?: Alexa, Google Dot or other smart home, voice recognition device</t>
  </si>
  <si>
    <t>Here are the items from that previous list that you don’t currently own. To what extent, if at all, would you feel confident explaining what each of these things is to a stranger?: Smart meter</t>
  </si>
  <si>
    <t>Here are the items from that previous list that you don’t currently own. To what extent, if at all, would you feel confident explaining what each of these things is to a stranger?: Heat pump</t>
  </si>
  <si>
    <t>Here are the items from that previous list that you don’t currently own. To what extent, if at all, would you feel confident explaining what each of these things is to a stranger?: Hydrogen-ready boiler</t>
  </si>
  <si>
    <t>Here are the items from that previous list that you don’t currently own. To what extent, if at all, would you feel confident explaining what each of these things is to a stranger?: A smart appliance (like lighting, heating or appliances that can be remotely controlled from your phone or computer)</t>
  </si>
  <si>
    <t>Here are the items from that previous list that you don’t currently own. To what extent, if at all, would you feel confident explaining what each of these things is to a stranger?: A battery or thermal storage device</t>
  </si>
  <si>
    <t>Here are the items from that previous list that you don’t currently own. To what extent, if at all, would you feel confident explaining what each of these things is to a stranger?: Solar panels</t>
  </si>
  <si>
    <t>Very likely</t>
  </si>
  <si>
    <t>Somewhat likely</t>
  </si>
  <si>
    <t>Somewhat unlikely</t>
  </si>
  <si>
    <t>Very unlikely</t>
  </si>
  <si>
    <t>Total Likely:</t>
  </si>
  <si>
    <t>Total Unlikely:</t>
  </si>
  <si>
    <t>Grid Summary: For the following items, how likely or unlikely are you to purchase these over the next five years?</t>
  </si>
  <si>
    <t>For the following items, how likely or unlikely are you to purchase these over the next five years?: Alexa, Google Dot or other smart home, voice recognition device</t>
  </si>
  <si>
    <t>For the following items, how likely or unlikely are you to purchase these over the next five years?: Smart meter</t>
  </si>
  <si>
    <t>For the following items, how likely or unlikely are you to purchase these over the next five years?: Heat pump</t>
  </si>
  <si>
    <t>For the following items, how likely or unlikely are you to purchase these over the next five years?: Hydrogen-ready boiler</t>
  </si>
  <si>
    <t>For the following items, how likely or unlikely are you to purchase these over the next five years?: A smart appliance (like lighting, heating or appliances that can be remotely controlled from your phone or computer)</t>
  </si>
  <si>
    <t>For the following items, how likely or unlikely are you to purchase these over the next five years?: A battery or thermal storage device</t>
  </si>
  <si>
    <t>For the following items, how likely or unlikely are you to purchase these over the next five years?: Solar panels</t>
  </si>
  <si>
    <t xml:space="preserve"> Options that are good for the environment tend to be more expensive</t>
  </si>
  <si>
    <t xml:space="preserve"> I want to know more about how I can play a part in tackling climate change</t>
  </si>
  <si>
    <t xml:space="preserve"> Environmentally friendly options tend to be less practical</t>
  </si>
  <si>
    <t xml:space="preserve"> I keep up to date on the latest advances in environmentally friendly tech</t>
  </si>
  <si>
    <t xml:space="preserve"> Environmentally friendly options are just a "fad"</t>
  </si>
  <si>
    <t>Strongly agree</t>
  </si>
  <si>
    <t>Somewhat agree</t>
  </si>
  <si>
    <t>Neither agree nor disagree</t>
  </si>
  <si>
    <t>Somewhat disagree</t>
  </si>
  <si>
    <t>Strongly disagree</t>
  </si>
  <si>
    <t>Total Agree:</t>
  </si>
  <si>
    <t>Total Disagree:</t>
  </si>
  <si>
    <t>Grid Summary: To what extent do you agree or disagree with each of the following statements?</t>
  </si>
  <si>
    <t>To what extent do you agree or disagree with each of the following statements?: Environmentally friendly options tend to be less practical</t>
  </si>
  <si>
    <t>To what extent do you agree or disagree with each of the following statements?: I want to know more about how I can play a part in tackling climate change</t>
  </si>
  <si>
    <t>To what extent do you agree or disagree with each of the following statements?: Options that are good for the environment tend to be more expensive</t>
  </si>
  <si>
    <t>To what extent do you agree or disagree with each of the following statements?: Environmentally friendly options are just a "fad"</t>
  </si>
  <si>
    <t>To what extent do you agree or disagree with each of the following statements?: I keep up to date on the latest advances in environmentally friendly tech</t>
  </si>
  <si>
    <t>Turning down my heating to use less energy</t>
  </si>
  <si>
    <t>Reducing car use and instead walking, cycling or using public transport</t>
  </si>
  <si>
    <t>Purchasing goods which are more environmentally friendly, even if it means paying more</t>
  </si>
  <si>
    <t>Switching to a ‘green’ energy tariff</t>
  </si>
  <si>
    <t>Upgrading roof insulation in my home</t>
  </si>
  <si>
    <t>Switching to an energy tariff that is cheaper at certain times of day</t>
  </si>
  <si>
    <t>Upgrading wall insulation in my home</t>
  </si>
  <si>
    <t>Switching to an energy tariff that allows my energy provider to tell my appliances when it would be cheapest to run</t>
  </si>
  <si>
    <t>Which of the following actions have you taken in past five years?Select all that apply</t>
  </si>
  <si>
    <t xml:space="preserve"> Switching to a ‘green’ energy tariff</t>
  </si>
  <si>
    <t xml:space="preserve"> Switching to an energy tariff that is cheaper at certain times of day</t>
  </si>
  <si>
    <t xml:space="preserve"> Turning down my heating to use less energy</t>
  </si>
  <si>
    <t xml:space="preserve"> Switching to an energy tariff that allows my energy provider to tell my appliances when it would be cheapest to run</t>
  </si>
  <si>
    <t xml:space="preserve"> Purchasing goods which are more environmentally friendly, even if it means paying more</t>
  </si>
  <si>
    <t xml:space="preserve"> Reducing car use and instead walking, cycling or using public transport</t>
  </si>
  <si>
    <t xml:space="preserve"> Upgrading roof insulation in my home</t>
  </si>
  <si>
    <t xml:space="preserve"> Upgrading wall insulation in my home</t>
  </si>
  <si>
    <t>Somewhat  unlikely</t>
  </si>
  <si>
    <t>Grid Summary: How likely or unlikely are you to take these actions over the next five years?</t>
  </si>
  <si>
    <t>How likely or unlikely are you to take these actions over the next five years?: Turning down my heating to use less energy</t>
  </si>
  <si>
    <t>How likely or unlikely are you to take these actions over the next five years?: Switching to a ‘green’ energy tariff</t>
  </si>
  <si>
    <t>How likely or unlikely are you to take these actions over the next five years?: Switching to an energy tariff that is cheaper at certain times of day</t>
  </si>
  <si>
    <t>How likely or unlikely are you to take these actions over the next five years?: Switching to an energy tariff that allows my energy provider to tell my appliances when it would be cheapest to run</t>
  </si>
  <si>
    <t>How likely or unlikely are you to take these actions over the next five years?: Upgrading roof insulation in my home</t>
  </si>
  <si>
    <t>How likely or unlikely are you to take these actions over the next five years?: Upgrading wall insulation in my home</t>
  </si>
  <si>
    <t>How likely or unlikely are you to take these actions over the next five years?: Reducing car use and instead walking, cycling or using public transport</t>
  </si>
  <si>
    <t>How likely or unlikely are you to take these actions over the next five years?: Purchasing goods which are more environmentally friendly, even if it means paying more</t>
  </si>
  <si>
    <t xml:space="preserve"> I would make more of these types of changes if they were cheaper</t>
  </si>
  <si>
    <t xml:space="preserve"> I would make more of these types of changes if they were less disruptive</t>
  </si>
  <si>
    <t xml:space="preserve"> I find it difficult to keep up with all the environmental changes I am told I need to make</t>
  </si>
  <si>
    <t xml:space="preserve"> I would make more of these types of changes if I knew others were doing it too</t>
  </si>
  <si>
    <t xml:space="preserve"> The Government expects me to change too much for the environment</t>
  </si>
  <si>
    <t>Grid Summary: The changes in the previous question are some of the options suggested to help us fight climate change. To what extent do you agree or disagree with each of the following statements?</t>
  </si>
  <si>
    <t>The changes in the previous question are some of the options suggested to help us fight climate change. To what extent do you agree or disagree with each of the following statements?: I find it difficult to keep up with all the environmental changes I am told I need to make</t>
  </si>
  <si>
    <t>The changes in the previous question are some of the options suggested to help us fight climate change. To what extent do you agree or disagree with each of the following statements?: The Government expects me to change too much for the environment</t>
  </si>
  <si>
    <t>The changes in the previous question are some of the options suggested to help us fight climate change. To what extent do you agree or disagree with each of the following statements?: I would make more of these types of changes if they were cheaper</t>
  </si>
  <si>
    <t>The changes in the previous question are some of the options suggested to help us fight climate change. To what extent do you agree or disagree with each of the following statements?: I would make more of these types of changes if they were less disruptive</t>
  </si>
  <si>
    <t>The changes in the previous question are some of the options suggested to help us fight climate change. To what extent do you agree or disagree with each of the following statements?: I would make more of these types of changes if I knew others were doing it too</t>
  </si>
  <si>
    <t xml:space="preserve"> Other people need more encouragement to change their behaviour</t>
  </si>
  <si>
    <t xml:space="preserve"> I already do my bit to help the environment</t>
  </si>
  <si>
    <t xml:space="preserve"> I want to know what more I can do to reduce climate change</t>
  </si>
  <si>
    <t xml:space="preserve"> It is becoming easier to make environmentally-friendly choices</t>
  </si>
  <si>
    <t xml:space="preserve"> It is the job of the Government to resolve the climate issue</t>
  </si>
  <si>
    <t>Grid Summary: The changes in the previous question are some of the options suggested to help us fight climate change. To what extent do you agree or disagree with each of the following statement</t>
  </si>
  <si>
    <t>The changes in the previous question are some of the options suggested to help us fight climate change. To what extent do you agree or disagree with each of the following statement:: It is the job of the Government to resolve the climate issue</t>
  </si>
  <si>
    <t>The changes in the previous question are some of the options suggested to help us fight climate change. To what extent do you agree or disagree with each of the following statement:: I already do my bit to help the environment</t>
  </si>
  <si>
    <t>The changes in the previous question are some of the options suggested to help us fight climate change. To what extent do you agree or disagree with each of the following statement:: Other people need more encouragement to change their behaviour</t>
  </si>
  <si>
    <t>The changes in the previous question are some of the options suggested to help us fight climate change. To what extent do you agree or disagree with each of the following statement:: I want to know what more I can do to reduce climate change</t>
  </si>
  <si>
    <t>The changes in the previous question are some of the options suggested to help us fight climate change. To what extent do you agree or disagree with each of the following statement:: It is becoming easier to make environmentally-friendly choices</t>
  </si>
  <si>
    <t>1 - Climate change is a serious, immediate threat</t>
  </si>
  <si>
    <t>3 - Neutral</t>
  </si>
  <si>
    <t>5 - Climate change is not an immediate or serious threat</t>
  </si>
  <si>
    <t>1 - My actions make no difference to reduce the impact of climate change</t>
  </si>
  <si>
    <t>5 - My actions can make a difference to reduce the impact of climate change</t>
  </si>
  <si>
    <t>1 - The fairest way to make people act in a more environmentally-friendly way is for the Government to introduce new laws, so that everyone has to do it</t>
  </si>
  <si>
    <t>5 - The fairest way to make people act in a more environmentally-friendly way is for the Government to produce more guidance, so that people can choose to do it if they want to</t>
  </si>
  <si>
    <t>1 - Local councils have an important role to play in meeting the UK’s goals for climate change</t>
  </si>
  <si>
    <t>5 - Local councils can’t make much of a difference to the UK’s goals on climate change</t>
  </si>
  <si>
    <t xml:space="preserve"> Newspapers</t>
  </si>
  <si>
    <t xml:space="preserve"> TV news or news channel</t>
  </si>
  <si>
    <t xml:space="preserve"> Documentaries on TV or streaming channels</t>
  </si>
  <si>
    <t xml:space="preserve"> My usual radio station</t>
  </si>
  <si>
    <t xml:space="preserve"> My local council</t>
  </si>
  <si>
    <t xml:space="preserve"> National government</t>
  </si>
  <si>
    <t xml:space="preserve"> Martin Lewis</t>
  </si>
  <si>
    <t xml:space="preserve"> David Attenborough</t>
  </si>
  <si>
    <t xml:space="preserve"> Greta Thunberg</t>
  </si>
  <si>
    <t xml:space="preserve"> Charities that campaign on green issues</t>
  </si>
  <si>
    <t xml:space="preserve"> My electricity, gas or water supplier</t>
  </si>
  <si>
    <t xml:space="preserve"> My plumber or builder</t>
  </si>
  <si>
    <t xml:space="preserve"> Social media</t>
  </si>
  <si>
    <t xml:space="preserve"> Internet search</t>
  </si>
  <si>
    <t xml:space="preserve"> YouTube</t>
  </si>
  <si>
    <t xml:space="preserve"> Friends and family</t>
  </si>
  <si>
    <t>Do not trust at all</t>
  </si>
  <si>
    <t>Do not really trust</t>
  </si>
  <si>
    <t>Trust a little</t>
  </si>
  <si>
    <t>Trust a lot</t>
  </si>
  <si>
    <t>Grid Summary: If you were looking for advice on how to make changes to your life to become ‘greener’, to what extent would you trust or not trust the different sources of information below?</t>
  </si>
  <si>
    <t>If you were looking for advice on how to make changes to your life to become ‘greener’, to what extent would you trust or not trust the different sources of information below?: Newspapers</t>
  </si>
  <si>
    <t>If you were looking for advice on how to make changes to your life to become ‘greener’, to what extent would you trust or not trust the different sources of information below?: TV news or news channel</t>
  </si>
  <si>
    <t>If you were looking for advice on how to make changes to your life to become ‘greener’, to what extent would you trust or not trust the different sources of information below?: Documentaries on TV or streaming channels</t>
  </si>
  <si>
    <t>If you were looking for advice on how to make changes to your life to become ‘greener’, to what extent would you trust or not trust the different sources of information below?: My usual radio station</t>
  </si>
  <si>
    <t>If you were looking for advice on how to make changes to your life to become ‘greener’, to what extent would you trust or not trust the different sources of information below?: My local council</t>
  </si>
  <si>
    <t>If you were looking for advice on how to make changes to your life to become ‘greener’, to what extent would you trust or not trust the different sources of information below?: National government</t>
  </si>
  <si>
    <t>If you were looking for advice on how to make changes to your life to become ‘greener’, to what extent would you trust or not trust the different sources of information below?: Martin Lewis</t>
  </si>
  <si>
    <t>If you were looking for advice on how to make changes to your life to become ‘greener’, to what extent would you trust or not trust the different sources of information below?: David Attenborough</t>
  </si>
  <si>
    <t>If you were looking for advice on how to make changes to your life to become ‘greener’, to what extent would you trust or not trust the different sources of information below?: Greta Thunberg</t>
  </si>
  <si>
    <t>If you were looking for advice on how to make changes to your life to become ‘greener’, to what extent would you trust or not trust the different sources of information below?: Charities that campaign on green issues</t>
  </si>
  <si>
    <t>If you were looking for advice on how to make changes to your life to become ‘greener’, to what extent would you trust or not trust the different sources of information below?: My electricity, gas or water supplier</t>
  </si>
  <si>
    <t>If you were looking for advice on how to make changes to your life to become ‘greener’, to what extent would you trust or not trust the different sources of information below?: My plumber or builder</t>
  </si>
  <si>
    <t>If you were looking for advice on how to make changes to your life to become ‘greener’, to what extent would you trust or not trust the different sources of information below?: Social media</t>
  </si>
  <si>
    <t>If you were looking for advice on how to make changes to your life to become ‘greener’, to what extent would you trust or not trust the different sources of information below?: Internet search</t>
  </si>
  <si>
    <t>If you were looking for advice on how to make changes to your life to become ‘greener’, to what extent would you trust or not trust the different sources of information below?: YouTube</t>
  </si>
  <si>
    <t>If you were looking for advice on how to make changes to your life to become ‘greener’, to what extent would you trust or not trust the different sources of information below?: Friends and family</t>
  </si>
  <si>
    <t xml:space="preserve"> I expect part of my council tax bill to go towards tackling climate change</t>
  </si>
  <si>
    <t xml:space="preserve"> Whether my local council has a good record on tackling climate change has a big impact on how positively I view it</t>
  </si>
  <si>
    <t xml:space="preserve"> I want my council to concentrate on other issues ahead of climate change</t>
  </si>
  <si>
    <t xml:space="preserve"> I understand my council’s plans to tackle climate change</t>
  </si>
  <si>
    <t>Grid Summary: To what extent do you agree or disagree with each of the following statements</t>
  </si>
  <si>
    <t>To what extent do you agree or disagree with each of the following statements: I understand my council’s plans to tackle climate change</t>
  </si>
  <si>
    <t>To what extent do you agree or disagree with each of the following statements: Whether my local council has a good record on tackling climate change has a big impact on how positively I view it</t>
  </si>
  <si>
    <t>To what extent do you agree or disagree with each of the following statements: I expect part of my council tax bill to go towards tackling climate change</t>
  </si>
  <si>
    <t>To what extent do you agree or disagree with each of the following statements: I want my council to concentrate on other issues ahead of climate change</t>
  </si>
  <si>
    <t xml:space="preserve"> Increasing recycling rates</t>
  </si>
  <si>
    <t xml:space="preserve"> Using less single-use plastic </t>
  </si>
  <si>
    <t xml:space="preserve"> Reducing packaging</t>
  </si>
  <si>
    <t xml:space="preserve"> Increasing energy efficiency</t>
  </si>
  <si>
    <t xml:space="preserve"> Improving insulation in homes</t>
  </si>
  <si>
    <t xml:space="preserve"> Replacing fossil fuel heating (such as gas boilers) with lower-carbon alternatives</t>
  </si>
  <si>
    <t xml:space="preserve"> Encouraging more people to switch from petrol/diesel cars to electric cars</t>
  </si>
  <si>
    <t xml:space="preserve"> Making businesses and industries greener</t>
  </si>
  <si>
    <t xml:space="preserve"> Protecting and/or enhancing the natural environment</t>
  </si>
  <si>
    <t xml:space="preserve"> Changing diets</t>
  </si>
  <si>
    <t xml:space="preserve"> Making our energy more green</t>
  </si>
  <si>
    <t>Individuals</t>
  </si>
  <si>
    <t>Local community</t>
  </si>
  <si>
    <t>Businesses</t>
  </si>
  <si>
    <t>Local government</t>
  </si>
  <si>
    <t>National government</t>
  </si>
  <si>
    <t>None of them</t>
  </si>
  <si>
    <t>Grid Summary:  individuals, local community, businesses, local government or national government?</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</si>
  <si>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Increasing recycling rates</t>
  </si>
  <si>
    <t xml:space="preserve">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Using less single-use plastic </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</si>
  <si>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Reducing packaging</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</si>
  <si>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Increasing energy efficiency</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</si>
  <si>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Improving insulation in homes</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</si>
  <si>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Replacing fossil fuel heating (such as gas boilers) with lower-carbon alternatives</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</si>
  <si>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Encouraging more people to switch from petrol/diesel cars to electric cars</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</si>
  <si>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Making businesses and industries greener</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</si>
  <si>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Protecting and/or enhancing the natural environment</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</si>
  <si>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Changing diets</t>
  </si>
  <si>
    <t>Below is a list of things being considered in order for the UK to meet the commitment of reaching ‘net zero’ carbon emissions by 2050. For each of them, who do you think should be the most responsible for achieving them: individuals, local community, businesses, local government or national government?: Making our energy more green</t>
  </si>
  <si>
    <t>Harmful effects on wildlife and nature</t>
  </si>
  <si>
    <t>Harm to the planet that my children and grandchildren will live on</t>
  </si>
  <si>
    <t>Dramatic changes in temperature</t>
  </si>
  <si>
    <t>Greater risk of flooding</t>
  </si>
  <si>
    <t>Impact on food production</t>
  </si>
  <si>
    <t>The general unpredictability of the weather</t>
  </si>
  <si>
    <t>Increased living costs to deal with problems</t>
  </si>
  <si>
    <t>Scarcity of water</t>
  </si>
  <si>
    <t>Mass emigration of people from badly affected areas</t>
  </si>
  <si>
    <t>The loss of distinct seasons</t>
  </si>
  <si>
    <t>I am not worried about the effects of climate change</t>
  </si>
  <si>
    <t>Thinking about climate change, which of the following potential effects are you most worried about, if any?Please select up to three</t>
  </si>
  <si>
    <t>Increased by over 50%</t>
  </si>
  <si>
    <t>Increased by 25-50%</t>
  </si>
  <si>
    <t>Increased by 0-25%</t>
  </si>
  <si>
    <t>Stayed around the same</t>
  </si>
  <si>
    <t>Decreased by 0-25%</t>
  </si>
  <si>
    <t>Decreased by 25-50%</t>
  </si>
  <si>
    <t>Decreased by over 50%</t>
  </si>
  <si>
    <t xml:space="preserve"> If you had to guess, how much would you expect the greenhouse gas emissions (such as carbon dioxide) produced in the UK to have changed in the last thirty years?</t>
  </si>
  <si>
    <t>Agree</t>
  </si>
  <si>
    <t>Disagree</t>
  </si>
  <si>
    <t xml:space="preserve"> To what extent do you agree with the following statement: I am confident that the UK will meet its target to achieve ‘net zero’ carbon emissions by 2050?</t>
  </si>
  <si>
    <t>Full Results</t>
  </si>
  <si>
    <t>I did not vote</t>
  </si>
  <si>
    <t>Conservative</t>
  </si>
  <si>
    <t>Labour</t>
  </si>
  <si>
    <t>Fieldwork:</t>
  </si>
  <si>
    <t xml:space="preserve">Interview Method: </t>
  </si>
  <si>
    <t>Online Survey</t>
  </si>
  <si>
    <t>Population represented:</t>
  </si>
  <si>
    <t>Sample size:</t>
  </si>
  <si>
    <t>Methodology:</t>
  </si>
  <si>
    <t>Public First is a member of the BPC and abides by its rules. For more information please contact Seb Wride:</t>
  </si>
  <si>
    <t>Public First Business Poll for ESO</t>
  </si>
  <si>
    <t>10th Aug - 20th Aug 2021</t>
  </si>
  <si>
    <t>UK Adults</t>
  </si>
  <si>
    <t>Total trust</t>
  </si>
  <si>
    <t>Total distrust</t>
  </si>
  <si>
    <t>Net trust</t>
  </si>
  <si>
    <t xml:space="preserve">All results are weighted using Iterative Proportional Fitting, or 'Raking'. The results are  weighted by region and business count to Nationally Representative Proportions. The %s shown in the following tables are the weighted totals. </t>
  </si>
  <si>
    <t>You can learn more about these segments and find the full report at https://www.nationalgrideso.com/future-energy/cop26/empowering-climate-action</t>
  </si>
  <si>
    <t xml:space="preserve"> Which statement comes closest to your view? Climate change is a serious, immediate threat/ Climate change is not an immediate or serious threat</t>
  </si>
  <si>
    <t xml:space="preserve"> Which statement comes closest to your view? The UK should only do what it can to combat climate change if other countries do/The UK should do what it can to combat climate change even if other countries do not</t>
  </si>
  <si>
    <t>1 - The UK should only do what it can to combat climate change if other countries do</t>
  </si>
  <si>
    <t>5 - The UK should do what it can to combat climate change even if other countries do not</t>
  </si>
  <si>
    <t>1 - The environment is a major consideration in how I act day-to-day</t>
  </si>
  <si>
    <t>5 - The environment isn’t much of a consideration in how I act day-to-day</t>
  </si>
  <si>
    <t>1 - The environment isn’t much of a consideration in my day-to-day purchases</t>
  </si>
  <si>
    <t>5 - The environment is a major consideration in my day-to-day purchases</t>
  </si>
  <si>
    <t xml:space="preserve"> Which statement comes closest to your view? My actions make no difference to reduce the impact of climate change/My actions can make a difference to reduce the impact of climate change</t>
  </si>
  <si>
    <t xml:space="preserve"> Which statement comes closest to your view? The environment is a major consideration in how I act day-to-day/The environment isn’t much of a consideration in how I act day-to-day</t>
  </si>
  <si>
    <t xml:space="preserve"> Which statement comes closest to your view? The environment isn’t much of a consideration in my day-to-day purchases/The environment is a major consideration in my day-to-day purchases</t>
  </si>
  <si>
    <t xml:space="preserve"> Which statement comes closest to your view? The fairest way to make people act in a more environmentally-friendly way is for the Government to introduce new laws, so that everyone has to do it/The fairest way to make people act in a more environmentally-friendly way is for the Government to produce more guidance, so that people can choose to do it if they want to</t>
  </si>
  <si>
    <t xml:space="preserve"> Which statement comes closest to your view? Local councils have an important role to play in meeting the UK’s goals for climate change/Local councils can’t make much of a difference to the UK’s goals on climate change</t>
  </si>
  <si>
    <t>BASE:  Respondents with a car</t>
  </si>
  <si>
    <t>BASE: Respondents with one car</t>
  </si>
  <si>
    <t>BASE: Respondents with two cars</t>
  </si>
  <si>
    <t>BASE: Respondents with three cars</t>
  </si>
  <si>
    <t>BASE: Respondents with four cars</t>
  </si>
  <si>
    <t>BASE: Respondents with at least one diesel or petrol car</t>
  </si>
  <si>
    <t>For each of those cars, please tell us what kind of car is this/are these?: 1st car</t>
  </si>
  <si>
    <t>For each of those cars, please tell us what kind of car is this/are these?: Second car</t>
  </si>
  <si>
    <t>For each of those cars, please tell us what kind of car is this/are these?:Third car</t>
  </si>
  <si>
    <t>For each of those cars, please tell us what kind of car is this/are these?: Fourth car</t>
  </si>
  <si>
    <t>First car</t>
  </si>
  <si>
    <t>Second car</t>
  </si>
  <si>
    <t>Third car</t>
  </si>
  <si>
    <t>Fourth car</t>
  </si>
  <si>
    <t>For each of those cars, please tell us what kind of car is this/are these?:  First car</t>
  </si>
  <si>
    <t>For each of those cars, please tell us what kind of car is this/are these?: Third car</t>
  </si>
  <si>
    <t>Total Unconfident/ Not heard phrase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</si>
</sst>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scheme val="minor"/>
    </font>
    <font>
      <b/>
      <sz val="18"/>
      <color rgb="FF000000"/>
      <name val="Calibri"/>
    </font>
    <font>
      <b/>
      <sz val="11"/>
      <color rgb="FF000000"/>
      <name val="Calibri"/>
    </font>
    <font>
      <sz val="11"/>
      <color rgb="FF000000"/>
      <name val="Calibri"/>
    </font>
    <font>
      <u/>
      <sz val="11"/>
      <color theme="10"/>
      <name val="Calibri"/>
    </font>
    <font>
      <b/>
      <sz val="12"/>
      <color rgb="FF000000"/>
      <name val="Calibri"/>
    </font>
    <font>
      <b/>
      <i/>
      <sz val="11"/>
      <color rgb="FF000000"/>
      <name val="Calibri"/>
    </font>
    <font>
      <sz val="11"/>
      <color rgb="FF000000"/>
      <name val="Calibri"/>
      <family val="2"/>
    </font>
    <font>
      <b/>
      <sz val="11"/>
      <color rgb="FF000000"/>
      <name val="Calibri"/>
      <family val="2"/>
      <scheme val="minor"/>
    </font>
    <font>
      <b/>
      <sz val="11"/>
      <color rgb="FF000000"/>
      <name val="Calibri"/>
      <family val="2"/>
    </font>
    <font>
      <u/>
      <sz val="11"/>
      <color theme="10"/>
      <name val="Calibri"/>
      <family val="2"/>
      <scheme val="minor"/>
    </font>
    <font>
      <b/>
      <sz val="18"/>
      <color rgb="FF000000"/>
      <name val="Calibri"/>
      <family val="2"/>
    </font>
    <font>
      <b/>
      <sz val="14"/>
      <color rgb="FF000000"/>
      <name val="Calibri"/>
      <family val="2"/>
    </font>
    <font>
      <sz val="14"/>
      <color rgb="FF000000"/>
      <name val="Calibri"/>
      <family val="2"/>
    </font>
    <font>
      <sz val="13"/>
      <color rgb="FF000000"/>
      <name val="Calibri"/>
      <family val="2"/>
    </font>
    <font>
      <i/>
      <sz val="13"/>
      <color rgb="FF000000"/>
      <name val="Calibri"/>
      <family val="2"/>
    </font>
    <font>
      <i/>
      <u/>
      <sz val="13"/>
      <color theme="10"/>
      <name val="Calibri"/>
      <family val="2"/>
    </font>
    <font>
      <b/>
      <sz val="12"/>
      <color rgb="FF000000"/>
      <name val="Calibri"/>
      <family val="2"/>
    </font>
    <font>
      <b/>
      <i/>
      <sz val="11"/>
      <color rgb="FF000000"/>
      <name val="Calibri"/>
      <family val="2"/>
    </font>
  </fonts>
  <fills count="2">
    <fill>
      <patternFill patternType="none"/>
    </fill>
    <fill>
      <patternFill patternType="gray125"/>
    </fill>
  </fills>
  <borders count="5">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57">
    <xf numFmtId="0" fontId="0" fillId="0" borderId="0" xfId="0"/>
    <xf numFmtId="0" fontId="1" fillId="0" borderId="0" xfId="0" applyFont="1" applyAlignment="1">
      <alignment horizontal="center" vertical="top" wrapText="1"/>
    </xf>
    <xf numFmtId="0" fontId="2" fillId="0" borderId="0" xfId="0" applyFont="1"/>
    <xf numFmtId="0" fontId="3" fillId="0" borderId="0" xfId="0" applyFont="1" applyAlignment="1">
      <alignment horizontal="center"/>
    </xf>
    <xf numFmtId="0" fontId="4" fillId="0" borderId="0" xfId="0" applyFont="1"/>
    <xf numFmtId="0" fontId="3" fillId="0" borderId="0" xfId="0" applyFont="1" applyAlignment="1">
      <alignment horizontal="center" vertical="center"/>
    </xf>
    <xf numFmtId="1" fontId="3" fillId="0" borderId="1" xfId="0" applyNumberFormat="1" applyFont="1" applyBorder="1" applyAlignment="1">
      <alignment horizontal="center" vertical="center"/>
    </xf>
    <xf numFmtId="1" fontId="2" fillId="0" borderId="2"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Alignment="1">
      <alignment horizontal="center"/>
    </xf>
    <xf numFmtId="9" fontId="3" fillId="0" borderId="0" xfId="0" applyNumberFormat="1" applyFont="1" applyAlignment="1">
      <alignment horizontal="center" vertical="center"/>
    </xf>
    <xf numFmtId="9" fontId="3" fillId="0" borderId="2" xfId="0" applyNumberFormat="1"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wrapText="1"/>
    </xf>
    <xf numFmtId="0" fontId="3" fillId="0" borderId="1" xfId="0" applyFont="1" applyBorder="1"/>
    <xf numFmtId="0" fontId="3" fillId="0" borderId="3" xfId="0" applyFont="1" applyBorder="1" applyAlignment="1">
      <alignment horizontal="center" vertical="center" wrapText="1"/>
    </xf>
    <xf numFmtId="9" fontId="2" fillId="0" borderId="0" xfId="0" applyNumberFormat="1" applyFont="1" applyAlignment="1">
      <alignment horizontal="center" vertical="center"/>
    </xf>
    <xf numFmtId="9" fontId="2" fillId="0" borderId="2" xfId="0" applyNumberFormat="1" applyFont="1" applyBorder="1" applyAlignment="1">
      <alignment horizontal="center" vertical="center"/>
    </xf>
    <xf numFmtId="0" fontId="2" fillId="0" borderId="0" xfId="0" applyFont="1" applyAlignment="1">
      <alignment horizontal="center" wrapText="1"/>
    </xf>
    <xf numFmtId="0" fontId="6" fillId="0" borderId="0" xfId="0" applyFont="1"/>
    <xf numFmtId="0" fontId="7" fillId="0" borderId="0" xfId="0" applyFont="1" applyAlignment="1">
      <alignment horizontal="center" wrapText="1"/>
    </xf>
    <xf numFmtId="9" fontId="7" fillId="0" borderId="0" xfId="0" applyNumberFormat="1" applyFont="1" applyAlignment="1">
      <alignment horizontal="center" vertical="center"/>
    </xf>
    <xf numFmtId="9" fontId="2" fillId="0" borderId="0" xfId="0" applyNumberFormat="1" applyFont="1" applyBorder="1" applyAlignment="1">
      <alignment horizontal="center" vertical="center"/>
    </xf>
    <xf numFmtId="0" fontId="0" fillId="0" borderId="0" xfId="0" applyBorder="1"/>
    <xf numFmtId="0" fontId="3" fillId="0" borderId="0" xfId="0" applyFont="1" applyBorder="1" applyAlignment="1">
      <alignment horizontal="left" wrapText="1"/>
    </xf>
    <xf numFmtId="0" fontId="8" fillId="0" borderId="0" xfId="0" applyFont="1"/>
    <xf numFmtId="9" fontId="9" fillId="0" borderId="0" xfId="0" applyNumberFormat="1" applyFont="1" applyAlignment="1">
      <alignment horizontal="center" vertical="center"/>
    </xf>
    <xf numFmtId="0" fontId="3" fillId="0" borderId="0" xfId="0" applyFont="1" applyBorder="1"/>
    <xf numFmtId="0" fontId="7" fillId="0" borderId="1" xfId="0" applyFont="1" applyBorder="1" applyAlignment="1">
      <alignment horizontal="center" vertical="center" wrapText="1"/>
    </xf>
    <xf numFmtId="0" fontId="0" fillId="0" borderId="0" xfId="0"/>
    <xf numFmtId="9" fontId="3" fillId="0" borderId="0" xfId="0" applyNumberFormat="1" applyFont="1" applyBorder="1" applyAlignment="1">
      <alignment horizontal="center" vertical="center"/>
    </xf>
    <xf numFmtId="0" fontId="12" fillId="0" borderId="0" xfId="0" applyFont="1"/>
    <xf numFmtId="0" fontId="13" fillId="0" borderId="0" xfId="0" applyFont="1" applyAlignment="1">
      <alignment horizontal="left"/>
    </xf>
    <xf numFmtId="0" fontId="15" fillId="0" borderId="0" xfId="0" applyFont="1" applyAlignment="1">
      <alignment horizontal="left" vertical="top"/>
    </xf>
    <xf numFmtId="0" fontId="16" fillId="0" borderId="0" xfId="0" applyFont="1" applyAlignment="1">
      <alignment horizontal="left" vertical="top"/>
    </xf>
    <xf numFmtId="0" fontId="8" fillId="0" borderId="0" xfId="0" applyFont="1" applyBorder="1"/>
    <xf numFmtId="0" fontId="9" fillId="0" borderId="0" xfId="0" applyFont="1" applyBorder="1" applyAlignment="1">
      <alignment horizontal="center" wrapText="1"/>
    </xf>
    <xf numFmtId="9" fontId="9" fillId="0" borderId="0" xfId="0" applyNumberFormat="1" applyFont="1" applyBorder="1" applyAlignment="1">
      <alignment horizontal="center" vertical="center"/>
    </xf>
    <xf numFmtId="0" fontId="9" fillId="0" borderId="0" xfId="0" applyFont="1" applyAlignment="1">
      <alignment horizontal="center" wrapText="1"/>
    </xf>
    <xf numFmtId="0" fontId="9" fillId="0" borderId="4" xfId="0" applyFont="1" applyBorder="1" applyAlignment="1">
      <alignment horizontal="center" wrapText="1"/>
    </xf>
    <xf numFmtId="9" fontId="9" fillId="0" borderId="4" xfId="0" applyNumberFormat="1" applyFont="1" applyBorder="1" applyAlignment="1">
      <alignment horizontal="center" vertical="center"/>
    </xf>
    <xf numFmtId="0" fontId="8" fillId="0" borderId="4" xfId="0" applyFont="1" applyBorder="1"/>
    <xf numFmtId="0" fontId="8" fillId="0" borderId="4" xfId="0" applyFont="1" applyBorder="1" applyAlignment="1">
      <alignment horizontal="center"/>
    </xf>
    <xf numFmtId="0" fontId="10" fillId="0" borderId="0" xfId="1"/>
    <xf numFmtId="0" fontId="9" fillId="0" borderId="0" xfId="0" applyFont="1"/>
    <xf numFmtId="0" fontId="7" fillId="0" borderId="1" xfId="0" applyFont="1" applyBorder="1"/>
    <xf numFmtId="0" fontId="7" fillId="0" borderId="3" xfId="0" applyFont="1" applyBorder="1" applyAlignment="1">
      <alignment horizontal="center" vertical="center" wrapText="1"/>
    </xf>
    <xf numFmtId="0" fontId="18" fillId="0" borderId="0" xfId="0" applyFont="1"/>
    <xf numFmtId="0" fontId="11" fillId="0" borderId="0" xfId="0" applyFont="1" applyAlignment="1">
      <alignment horizontal="center" vertical="top" wrapText="1"/>
    </xf>
    <xf numFmtId="0" fontId="0" fillId="0" borderId="0" xfId="0"/>
    <xf numFmtId="0" fontId="14" fillId="0" borderId="0" xfId="0" applyFont="1" applyAlignment="1">
      <alignment horizontal="center" vertical="top" wrapText="1"/>
    </xf>
    <xf numFmtId="0" fontId="2" fillId="0" borderId="1" xfId="0" applyFont="1" applyBorder="1" applyAlignment="1">
      <alignment horizontal="center" vertical="center"/>
    </xf>
    <xf numFmtId="0" fontId="1" fillId="0" borderId="0" xfId="0" applyFont="1" applyAlignment="1">
      <alignment horizontal="center" vertical="top" wrapText="1"/>
    </xf>
    <xf numFmtId="0" fontId="3" fillId="0" borderId="1" xfId="0" applyFont="1" applyBorder="1" applyAlignment="1">
      <alignment horizontal="center" vertical="center"/>
    </xf>
    <xf numFmtId="0" fontId="5" fillId="0" borderId="0" xfId="0" applyFont="1" applyAlignment="1">
      <alignment vertical="top" wrapText="1"/>
    </xf>
    <xf numFmtId="0" fontId="17"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png"/></Relationships>
</file>

<file path=xl/drawings/_rels/drawing41.xml.rels><?xml version="1.0" encoding="UTF-8" standalone="yes"?>
<Relationships xmlns="http://schemas.openxmlformats.org/package/2006/relationships"><Relationship Id="rId1" Type="http://schemas.openxmlformats.org/officeDocument/2006/relationships/image" Target="../media/image3.png"/></Relationships>
</file>

<file path=xl/drawings/_rels/drawing4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5.xml.rels><?xml version="1.0" encoding="UTF-8" standalone="yes"?>
<Relationships xmlns="http://schemas.openxmlformats.org/package/2006/relationships"><Relationship Id="rId1" Type="http://schemas.openxmlformats.org/officeDocument/2006/relationships/image" Target="../media/image3.png"/></Relationships>
</file>

<file path=xl/drawings/_rels/drawing46.xml.rels><?xml version="1.0" encoding="UTF-8" standalone="yes"?>
<Relationships xmlns="http://schemas.openxmlformats.org/package/2006/relationships"><Relationship Id="rId1" Type="http://schemas.openxmlformats.org/officeDocument/2006/relationships/image" Target="../media/image3.png"/></Relationships>
</file>

<file path=xl/drawings/_rels/drawing47.xml.rels><?xml version="1.0" encoding="UTF-8" standalone="yes"?>
<Relationships xmlns="http://schemas.openxmlformats.org/package/2006/relationships"><Relationship Id="rId1" Type="http://schemas.openxmlformats.org/officeDocument/2006/relationships/image" Target="../media/image3.png"/></Relationships>
</file>

<file path=xl/drawings/_rels/drawing48.xml.rels><?xml version="1.0" encoding="UTF-8" standalone="yes"?>
<Relationships xmlns="http://schemas.openxmlformats.org/package/2006/relationships"><Relationship Id="rId1" Type="http://schemas.openxmlformats.org/officeDocument/2006/relationships/image" Target="../media/image3.png"/></Relationships>
</file>

<file path=xl/drawings/_rels/drawing49.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50.xml.rels><?xml version="1.0" encoding="UTF-8" standalone="yes"?>
<Relationships xmlns="http://schemas.openxmlformats.org/package/2006/relationships"><Relationship Id="rId1" Type="http://schemas.openxmlformats.org/officeDocument/2006/relationships/image" Target="../media/image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3.png"/></Relationships>
</file>

<file path=xl/drawings/_rels/drawing5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5.xml.rels><?xml version="1.0" encoding="UTF-8" standalone="yes"?>
<Relationships xmlns="http://schemas.openxmlformats.org/package/2006/relationships"><Relationship Id="rId1" Type="http://schemas.openxmlformats.org/officeDocument/2006/relationships/image" Target="../media/image3.png"/></Relationships>
</file>

<file path=xl/drawings/_rels/drawing56.xml.rels><?xml version="1.0" encoding="UTF-8" standalone="yes"?>
<Relationships xmlns="http://schemas.openxmlformats.org/package/2006/relationships"><Relationship Id="rId1" Type="http://schemas.openxmlformats.org/officeDocument/2006/relationships/image" Target="../media/image3.png"/></Relationships>
</file>

<file path=xl/drawings/_rels/drawing57.xml.rels><?xml version="1.0" encoding="UTF-8" standalone="yes"?>
<Relationships xmlns="http://schemas.openxmlformats.org/package/2006/relationships"><Relationship Id="rId1" Type="http://schemas.openxmlformats.org/officeDocument/2006/relationships/image" Target="../media/image3.png"/></Relationships>
</file>

<file path=xl/drawings/_rels/drawing58.xml.rels><?xml version="1.0" encoding="UTF-8" standalone="yes"?>
<Relationships xmlns="http://schemas.openxmlformats.org/package/2006/relationships"><Relationship Id="rId1" Type="http://schemas.openxmlformats.org/officeDocument/2006/relationships/image" Target="../media/image3.png"/></Relationships>
</file>

<file path=xl/drawings/_rels/drawing59.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60.xml.rels><?xml version="1.0" encoding="UTF-8" standalone="yes"?>
<Relationships xmlns="http://schemas.openxmlformats.org/package/2006/relationships"><Relationship Id="rId1" Type="http://schemas.openxmlformats.org/officeDocument/2006/relationships/image" Target="../media/image3.png"/></Relationships>
</file>

<file path=xl/drawings/_rels/drawing61.xml.rels><?xml version="1.0" encoding="UTF-8" standalone="yes"?>
<Relationships xmlns="http://schemas.openxmlformats.org/package/2006/relationships"><Relationship Id="rId1" Type="http://schemas.openxmlformats.org/officeDocument/2006/relationships/image" Target="../media/image3.png"/></Relationships>
</file>

<file path=xl/drawings/_rels/drawing62.xml.rels><?xml version="1.0" encoding="UTF-8" standalone="yes"?>
<Relationships xmlns="http://schemas.openxmlformats.org/package/2006/relationships"><Relationship Id="rId1" Type="http://schemas.openxmlformats.org/officeDocument/2006/relationships/image" Target="../media/image3.png"/></Relationships>
</file>

<file path=xl/drawings/_rels/drawing63.xml.rels><?xml version="1.0" encoding="UTF-8" standalone="yes"?>
<Relationships xmlns="http://schemas.openxmlformats.org/package/2006/relationships"><Relationship Id="rId1" Type="http://schemas.openxmlformats.org/officeDocument/2006/relationships/image" Target="../media/image3.png"/></Relationships>
</file>

<file path=xl/drawings/_rels/drawing6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6.xml.rels><?xml version="1.0" encoding="UTF-8" standalone="yes"?>
<Relationships xmlns="http://schemas.openxmlformats.org/package/2006/relationships"><Relationship Id="rId1" Type="http://schemas.openxmlformats.org/officeDocument/2006/relationships/image" Target="../media/image3.png"/></Relationships>
</file>

<file path=xl/drawings/_rels/drawing67.xml.rels><?xml version="1.0" encoding="UTF-8" standalone="yes"?>
<Relationships xmlns="http://schemas.openxmlformats.org/package/2006/relationships"><Relationship Id="rId1" Type="http://schemas.openxmlformats.org/officeDocument/2006/relationships/image" Target="../media/image3.png"/></Relationships>
</file>

<file path=xl/drawings/_rels/drawing68.xml.rels><?xml version="1.0" encoding="UTF-8" standalone="yes"?>
<Relationships xmlns="http://schemas.openxmlformats.org/package/2006/relationships"><Relationship Id="rId1" Type="http://schemas.openxmlformats.org/officeDocument/2006/relationships/image" Target="../media/image3.png"/></Relationships>
</file>

<file path=xl/drawings/_rels/drawing69.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70.xml.rels><?xml version="1.0" encoding="UTF-8" standalone="yes"?>
<Relationships xmlns="http://schemas.openxmlformats.org/package/2006/relationships"><Relationship Id="rId1" Type="http://schemas.openxmlformats.org/officeDocument/2006/relationships/image" Target="../media/image3.png"/></Relationships>
</file>

<file path=xl/drawings/_rels/drawing71.xml.rels><?xml version="1.0" encoding="UTF-8" standalone="yes"?>
<Relationships xmlns="http://schemas.openxmlformats.org/package/2006/relationships"><Relationship Id="rId1" Type="http://schemas.openxmlformats.org/officeDocument/2006/relationships/image" Target="../media/image3.png"/></Relationships>
</file>

<file path=xl/drawings/_rels/drawing72.xml.rels><?xml version="1.0" encoding="UTF-8" standalone="yes"?>
<Relationships xmlns="http://schemas.openxmlformats.org/package/2006/relationships"><Relationship Id="rId1" Type="http://schemas.openxmlformats.org/officeDocument/2006/relationships/image" Target="../media/image3.png"/></Relationships>
</file>

<file path=xl/drawings/_rels/drawing73.xml.rels><?xml version="1.0" encoding="UTF-8" standalone="yes"?>
<Relationships xmlns="http://schemas.openxmlformats.org/package/2006/relationships"><Relationship Id="rId1" Type="http://schemas.openxmlformats.org/officeDocument/2006/relationships/image" Target="../media/image3.png"/></Relationships>
</file>

<file path=xl/drawings/_rels/drawing74.xml.rels><?xml version="1.0" encoding="UTF-8" standalone="yes"?>
<Relationships xmlns="http://schemas.openxmlformats.org/package/2006/relationships"><Relationship Id="rId1" Type="http://schemas.openxmlformats.org/officeDocument/2006/relationships/image" Target="../media/image3.png"/></Relationships>
</file>

<file path=xl/drawings/_rels/drawing75.xml.rels><?xml version="1.0" encoding="UTF-8" standalone="yes"?>
<Relationships xmlns="http://schemas.openxmlformats.org/package/2006/relationships"><Relationship Id="rId1" Type="http://schemas.openxmlformats.org/officeDocument/2006/relationships/image" Target="../media/image3.png"/></Relationships>
</file>

<file path=xl/drawings/_rels/drawing7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7.xml.rels><?xml version="1.0" encoding="UTF-8" standalone="yes"?>
<Relationships xmlns="http://schemas.openxmlformats.org/package/2006/relationships"><Relationship Id="rId1" Type="http://schemas.openxmlformats.org/officeDocument/2006/relationships/image" Target="../media/image3.png"/></Relationships>
</file>

<file path=xl/drawings/_rels/drawing78.xml.rels><?xml version="1.0" encoding="UTF-8" standalone="yes"?>
<Relationships xmlns="http://schemas.openxmlformats.org/package/2006/relationships"><Relationship Id="rId1" Type="http://schemas.openxmlformats.org/officeDocument/2006/relationships/image" Target="../media/image3.png"/></Relationships>
</file>

<file path=xl/drawings/_rels/drawing79.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80.xml.rels><?xml version="1.0" encoding="UTF-8" standalone="yes"?>
<Relationships xmlns="http://schemas.openxmlformats.org/package/2006/relationships"><Relationship Id="rId1" Type="http://schemas.openxmlformats.org/officeDocument/2006/relationships/image" Target="../media/image3.png"/></Relationships>
</file>

<file path=xl/drawings/_rels/drawing81.xml.rels><?xml version="1.0" encoding="UTF-8" standalone="yes"?>
<Relationships xmlns="http://schemas.openxmlformats.org/package/2006/relationships"><Relationship Id="rId1" Type="http://schemas.openxmlformats.org/officeDocument/2006/relationships/image" Target="../media/image3.png"/></Relationships>
</file>

<file path=xl/drawings/_rels/drawing82.xml.rels><?xml version="1.0" encoding="UTF-8" standalone="yes"?>
<Relationships xmlns="http://schemas.openxmlformats.org/package/2006/relationships"><Relationship Id="rId1" Type="http://schemas.openxmlformats.org/officeDocument/2006/relationships/image" Target="../media/image3.png"/></Relationships>
</file>

<file path=xl/drawings/_rels/drawing83.xml.rels><?xml version="1.0" encoding="UTF-8" standalone="yes"?>
<Relationships xmlns="http://schemas.openxmlformats.org/package/2006/relationships"><Relationship Id="rId1" Type="http://schemas.openxmlformats.org/officeDocument/2006/relationships/image" Target="../media/image3.png"/></Relationships>
</file>

<file path=xl/drawings/_rels/drawing84.xml.rels><?xml version="1.0" encoding="UTF-8" standalone="yes"?>
<Relationships xmlns="http://schemas.openxmlformats.org/package/2006/relationships"><Relationship Id="rId1" Type="http://schemas.openxmlformats.org/officeDocument/2006/relationships/image" Target="../media/image3.png"/></Relationships>
</file>

<file path=xl/drawings/_rels/drawing85.xml.rels><?xml version="1.0" encoding="UTF-8" standalone="yes"?>
<Relationships xmlns="http://schemas.openxmlformats.org/package/2006/relationships"><Relationship Id="rId1" Type="http://schemas.openxmlformats.org/officeDocument/2006/relationships/image" Target="../media/image3.png"/></Relationships>
</file>

<file path=xl/drawings/_rels/drawing86.xml.rels><?xml version="1.0" encoding="UTF-8" standalone="yes"?>
<Relationships xmlns="http://schemas.openxmlformats.org/package/2006/relationships"><Relationship Id="rId1" Type="http://schemas.openxmlformats.org/officeDocument/2006/relationships/image" Target="../media/image3.png"/></Relationships>
</file>

<file path=xl/drawings/_rels/drawing8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8.xml.rels><?xml version="1.0" encoding="UTF-8" standalone="yes"?>
<Relationships xmlns="http://schemas.openxmlformats.org/package/2006/relationships"><Relationship Id="rId1" Type="http://schemas.openxmlformats.org/officeDocument/2006/relationships/image" Target="../media/image3.png"/></Relationships>
</file>

<file path=xl/drawings/_rels/drawing89.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drawing90.xml.rels><?xml version="1.0" encoding="UTF-8" standalone="yes"?>
<Relationships xmlns="http://schemas.openxmlformats.org/package/2006/relationships"><Relationship Id="rId1" Type="http://schemas.openxmlformats.org/officeDocument/2006/relationships/image" Target="../media/image3.png"/></Relationships>
</file>

<file path=xl/drawings/_rels/drawing91.xml.rels><?xml version="1.0" encoding="UTF-8" standalone="yes"?>
<Relationships xmlns="http://schemas.openxmlformats.org/package/2006/relationships"><Relationship Id="rId1" Type="http://schemas.openxmlformats.org/officeDocument/2006/relationships/image" Target="../media/image3.png"/></Relationships>
</file>

<file path=xl/drawings/_rels/drawing92.xml.rels><?xml version="1.0" encoding="UTF-8" standalone="yes"?>
<Relationships xmlns="http://schemas.openxmlformats.org/package/2006/relationships"><Relationship Id="rId1" Type="http://schemas.openxmlformats.org/officeDocument/2006/relationships/image" Target="../media/image3.png"/></Relationships>
</file>

<file path=xl/drawings/_rels/drawing93.xml.rels><?xml version="1.0" encoding="UTF-8" standalone="yes"?>
<Relationships xmlns="http://schemas.openxmlformats.org/package/2006/relationships"><Relationship Id="rId1" Type="http://schemas.openxmlformats.org/officeDocument/2006/relationships/image" Target="../media/image3.png"/></Relationships>
</file>

<file path=xl/drawings/_rels/drawing94.xml.rels><?xml version="1.0" encoding="UTF-8" standalone="yes"?>
<Relationships xmlns="http://schemas.openxmlformats.org/package/2006/relationships"><Relationship Id="rId1" Type="http://schemas.openxmlformats.org/officeDocument/2006/relationships/image" Target="../media/image3.png"/></Relationships>
</file>

<file path=xl/drawings/_rels/drawing95.xml.rels><?xml version="1.0" encoding="UTF-8" standalone="yes"?>
<Relationships xmlns="http://schemas.openxmlformats.org/package/2006/relationships"><Relationship Id="rId1" Type="http://schemas.openxmlformats.org/officeDocument/2006/relationships/image" Target="../media/image3.png"/></Relationships>
</file>

<file path=xl/drawings/_rels/drawing96.xml.rels><?xml version="1.0" encoding="UTF-8" standalone="yes"?>
<Relationships xmlns="http://schemas.openxmlformats.org/package/2006/relationships"><Relationship Id="rId1" Type="http://schemas.openxmlformats.org/officeDocument/2006/relationships/image" Target="../media/image3.png"/></Relationships>
</file>

<file path=xl/drawings/_rels/drawing97.xml.rels><?xml version="1.0" encoding="UTF-8" standalone="yes"?>
<Relationships xmlns="http://schemas.openxmlformats.org/package/2006/relationships"><Relationship Id="rId1" Type="http://schemas.openxmlformats.org/officeDocument/2006/relationships/image" Target="../media/image3.png"/></Relationships>
</file>

<file path=xl/drawings/_rels/drawing9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457200</xdr:colOff>
      <xdr:row>0</xdr:row>
      <xdr:rowOff>142875</xdr:rowOff>
    </xdr:from>
    <xdr:ext cx="4389120" cy="822960"/>
    <xdr:pic>
      <xdr:nvPicPr>
        <xdr:cNvPr id="2" name="Picture 1">
          <a:extLst>
            <a:ext uri="{FF2B5EF4-FFF2-40B4-BE49-F238E27FC236}">
              <a16:creationId xmlns:a16="http://schemas.microsoft.com/office/drawing/2014/main" id="{C62C8E20-67CC-4776-A64C-8F94DFAAB46D}"/>
            </a:ext>
          </a:extLst>
        </xdr:cNvPr>
        <xdr:cNvPicPr>
          <a:picLocks noChangeAspect="1"/>
        </xdr:cNvPicPr>
      </xdr:nvPicPr>
      <xdr:blipFill>
        <a:blip xmlns:r="http://schemas.openxmlformats.org/officeDocument/2006/relationships" r:embed="rId1"/>
        <a:stretch>
          <a:fillRect/>
        </a:stretch>
      </xdr:blipFill>
      <xdr:spPr>
        <a:xfrm>
          <a:off x="1676400" y="142875"/>
          <a:ext cx="4389120" cy="822960"/>
        </a:xfrm>
        <a:prstGeom prst="rect">
          <a:avLst/>
        </a:prstGeom>
      </xdr:spPr>
    </xdr:pic>
    <xdr:clientData/>
  </xdr:oneCellAnchor>
  <xdr:twoCellAnchor editAs="oneCell">
    <xdr:from>
      <xdr:col>10</xdr:col>
      <xdr:colOff>228600</xdr:colOff>
      <xdr:row>1</xdr:row>
      <xdr:rowOff>133350</xdr:rowOff>
    </xdr:from>
    <xdr:to>
      <xdr:col>16</xdr:col>
      <xdr:colOff>351952</xdr:colOff>
      <xdr:row>4</xdr:row>
      <xdr:rowOff>123755</xdr:rowOff>
    </xdr:to>
    <xdr:pic>
      <xdr:nvPicPr>
        <xdr:cNvPr id="3" name="Picture 2">
          <a:extLst>
            <a:ext uri="{FF2B5EF4-FFF2-40B4-BE49-F238E27FC236}">
              <a16:creationId xmlns:a16="http://schemas.microsoft.com/office/drawing/2014/main" id="{7CAEA8F3-33A3-4FB4-A395-7FD6ACE226F3}"/>
            </a:ext>
          </a:extLst>
        </xdr:cNvPr>
        <xdr:cNvPicPr>
          <a:picLocks noChangeAspect="1"/>
        </xdr:cNvPicPr>
      </xdr:nvPicPr>
      <xdr:blipFill>
        <a:blip xmlns:r="http://schemas.openxmlformats.org/officeDocument/2006/relationships" r:embed="rId2"/>
        <a:stretch>
          <a:fillRect/>
        </a:stretch>
      </xdr:blipFill>
      <xdr:spPr>
        <a:xfrm>
          <a:off x="6324600" y="323850"/>
          <a:ext cx="3780952" cy="5619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C79B752-AB5C-4E48-936F-8AD1ACDA11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ED9FB35-E4B0-469A-9085-AE8FBEB8D1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16EB2879-61A1-4331-8E19-6B037A1F6F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2523DDF7-0367-488B-BA69-591F3513A4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229D024-110D-443A-B072-9198F9AFA9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14134AB3-5D76-4AE5-A866-96E0F2A0AC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D986556-F4D5-4DAC-86C5-3BD1B04160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C196076-7937-4247-A838-03DB19EBE2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D78D074-3ADB-4266-A2C9-CF565CB79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0F70D1EC-0574-4F9C-A933-DEC275BE92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3A2D4ED-5703-4471-B532-AB0B96E21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C9F950C7-28F0-48E3-A95F-6D709BCFB8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96D4C02C-3922-406D-9735-1486335012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498226F-9008-44A0-8C50-305564D1D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0FE1B36E-AA38-4764-A821-334CCCD49D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78BEE5F8-FC4B-48AB-A151-988F35122A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66CABBC-7EB2-493C-B8AD-7D824571D4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84800A2C-393F-4690-B3B7-B63A016F0A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181CAF5-EFF8-48B5-B3C0-DC1182D700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1530C583-0828-40DA-831C-4F22FC50F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9076F417-3A50-4567-96A2-5899281E8C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18122C91-3E4E-4D2C-8782-98E179BAFE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54F42B2-3B87-4B9F-8A3F-EE79DAC18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CB735DF-1147-4833-9ECC-0FA06A8B70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81207821-0D76-4EAA-AD39-03D782E1A5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404571</xdr:colOff>
      <xdr:row>1</xdr:row>
      <xdr:rowOff>419106</xdr:rowOff>
    </xdr:to>
    <xdr:pic>
      <xdr:nvPicPr>
        <xdr:cNvPr id="3" name="Picture 2">
          <a:extLst>
            <a:ext uri="{FF2B5EF4-FFF2-40B4-BE49-F238E27FC236}">
              <a16:creationId xmlns:a16="http://schemas.microsoft.com/office/drawing/2014/main" id="{3D96B8EB-FBA4-4DBC-95F7-3FB07A4D7E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F9515629-6A38-4375-A3CE-1F1F8F0434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6C9F11A-7810-46EB-BD96-DF3CB7C218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359F03FA-6ACD-4632-A8CF-4E2545D2AA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8AC01170-A45A-48BF-9E77-4BA9B7C80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B6DB90F1-DACF-4139-806D-67F5C8FFFA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CBB03D8-0494-4014-9EC3-DA9E7946D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D97E7E33-B6D0-42B0-A807-9C4CBCCA92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3348889-2289-4658-836E-096DC16CF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D54DC077-4F9D-44EB-9AFA-BBC885BC61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E4708477-A0F6-4452-82CF-ADE7ED1968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F0ADD1D-5760-4B2D-87CB-698086F70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D855E82C-5F93-48CC-B3A8-23DBA3293F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D11FE17E-7AD6-4248-A275-801F5645CF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F2033E15-2179-4393-876D-241B053D43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F22069C9-8F7A-404C-A14D-51D18E4335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1B120E7-9815-4731-8CF8-3566B00B4F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B361BEB-571F-4F87-97AE-D4E6D12981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ED72013D-404F-4267-82F2-6371C643C0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C6EFB2F7-02A4-4660-A2A5-1B2D16255F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8BA01BDB-F8D6-4BB4-8F09-3C3C472E9B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416B29A-6464-4D37-BD36-4F6ECBE1BA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542913F-BAF7-4A0C-B7C3-712A7CBA09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D5311BB-B2F7-4125-A667-C198360207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002BE0E4-D156-4C59-8FCB-BE7BBB60E5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EDD47996-FE40-4ABE-AE02-0404D54C6F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FDD151EE-8426-4D87-867A-83F64B39F4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E8321646-49F5-418A-99A7-8D643EDA64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E2F8D207-9E8F-445D-A41E-8377A572F9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C3FF04E-5200-4686-85F7-4400EADF4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9F39A4A2-BD78-464A-AC2D-C621E5C4D9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94AD2D66-2F28-4FDB-B73C-5A1F7C206F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313A6BA0-B520-4216-9FC8-09B3498006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FAD7F83-25E3-4349-A3BE-97134599E5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54A28F8-87CC-418A-8DD7-53923C0E7B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01188129-2B80-4EED-826C-0CE29DE883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A81042D-8BFC-4F61-A992-57058D46EA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1CB39D35-080F-496D-A75A-B9931DA7C9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D78B0940-6ECE-4A7E-9386-95C7CAF95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75D556A-CDEC-46DD-9A79-16B3138CA0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546ABB7C-6E1E-4F25-AE9B-7A58DFC4FC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7A8B4D89-20D9-4A7A-A18C-D135630466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EFE4CF8E-0E76-4563-B552-43BF2215C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4BB6320-72B8-4EFB-AFA4-5D65E800B3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7ACF7EF-771C-45A3-9E4F-9AE614EF92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2EA5334-5800-4E55-8A5B-440369C138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FB23A875-2F51-4A45-BE3E-266E8B24F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E5B2AE13-BA75-4E26-8B57-77B4957FFB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892A905F-B859-4581-8DB0-ACD67D762A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018D12E-A6CB-462E-9ECA-30BECD6489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0ADDB66D-BCFA-4289-A2F8-77BA6E116D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2625BCFB-C58D-494D-BA40-777FC0B5BC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EF4145C0-A97D-4349-8C73-F2517A2C26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B0FA6022-F3CE-4895-999F-07F6CD9374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3C1E893-BCDC-4B92-8DE2-3FEE82E1D5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B5D9D5F0-5D25-4219-84D3-786C98778F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1054ECCE-3D65-4AF2-BEBD-37470C230A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77A49A2-E3E8-4AE6-9969-9BF92BC5CC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7A45BEA-A7B7-460E-A32C-AC80B3443C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8F7356C9-848A-4976-99E9-268C40A7B2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04AD43F-6DD6-4AC3-94E3-DBA58A011E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2CD358DA-B7FE-4EE9-9416-DB532397A0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D993364-05E6-4B45-A92E-E7C8F94589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F1237570-8FE9-4C0C-B8CB-EAD588B0DB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A3DD749-70A7-4969-90E0-5CE50DDB21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FAA592C9-A379-4686-B7DF-1B092EE2F2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B4931E94-0BFE-40DB-9199-554A3CCC0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DE5FBCB-6621-494F-B666-F971A3D0BC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C57F10F5-C459-48BC-9ABB-6237690569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2A91DBC9-49CA-47D3-9678-8DA6D591C5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A727A9A1-79BE-491E-95D6-AF898DB1C5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C61D8FF4-88A1-48CF-A8B5-FDD6A7EB0C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445F1F5D-C6E3-467A-A1B8-068E40BEA8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C0286C77-D1DB-4E3D-97E7-4559AEAE21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24C28BF5-F54B-4299-8D62-833BF47EE9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C93AEB14-5C9D-4DBB-B795-592F6FAEE3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854D8493-0C4B-46E8-B858-5BCFFAE5C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D35D0BD0-B4C1-4E1E-88B2-793D089820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95035FC9-1BCF-4A5F-A2F3-95DF03F216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F629B4AF-AD79-4D1D-A33B-73C02C89AE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0723229B-962D-4A2D-A2AF-479F7F796F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3D9AC5F3-23D8-4A81-9121-C311BC763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67DDBD60-9A80-4DCF-8425-3EC67653CE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9037E73A-71FA-4E9D-BFC2-023447F744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2DBEBEB9-573F-49A4-BBCB-1AFCEE5B5E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723C7584-7884-49F1-9AC8-82FAAC8ECA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9385CDC0-6F81-45F4-8C1B-6F26CE8DB2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1166571</xdr:colOff>
      <xdr:row>1</xdr:row>
      <xdr:rowOff>419106</xdr:rowOff>
    </xdr:to>
    <xdr:pic>
      <xdr:nvPicPr>
        <xdr:cNvPr id="3" name="Picture 2">
          <a:extLst>
            <a:ext uri="{FF2B5EF4-FFF2-40B4-BE49-F238E27FC236}">
              <a16:creationId xmlns:a16="http://schemas.microsoft.com/office/drawing/2014/main" id="{2E70CBB3-40A3-405B-8708-9A6ED9A136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8571" cy="6096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D3E3-C1BF-4490-87B6-A1F01A871B74}">
  <dimension ref="F7:O21"/>
  <sheetViews>
    <sheetView showGridLines="0" tabSelected="1" zoomScale="60" zoomScaleNormal="60" workbookViewId="0">
      <selection activeCell="D18" sqref="D18"/>
    </sheetView>
  </sheetViews>
  <sheetFormatPr defaultColWidth="9.1796875" defaultRowHeight="14.5" x14ac:dyDescent="0.35"/>
  <cols>
    <col min="1" max="16384" width="9.1796875" style="30"/>
  </cols>
  <sheetData>
    <row r="7" spans="6:13" ht="50.15" customHeight="1" x14ac:dyDescent="0.35">
      <c r="F7" s="49" t="s">
        <v>433</v>
      </c>
      <c r="G7" s="50"/>
      <c r="H7" s="50"/>
      <c r="I7" s="50"/>
      <c r="J7" s="50"/>
      <c r="K7" s="50"/>
      <c r="L7" s="50"/>
      <c r="M7" s="50"/>
    </row>
    <row r="10" spans="6:13" ht="20.149999999999999" customHeight="1" x14ac:dyDescent="0.45">
      <c r="F10" s="32" t="s">
        <v>426</v>
      </c>
      <c r="K10" s="33" t="s">
        <v>434</v>
      </c>
    </row>
    <row r="11" spans="6:13" ht="20.149999999999999" customHeight="1" x14ac:dyDescent="0.45">
      <c r="F11" s="32" t="s">
        <v>427</v>
      </c>
      <c r="K11" s="33" t="s">
        <v>428</v>
      </c>
    </row>
    <row r="12" spans="6:13" ht="20.149999999999999" customHeight="1" x14ac:dyDescent="0.45">
      <c r="F12" s="32" t="s">
        <v>429</v>
      </c>
      <c r="K12" s="33" t="s">
        <v>435</v>
      </c>
    </row>
    <row r="13" spans="6:13" ht="20.149999999999999" customHeight="1" x14ac:dyDescent="0.45">
      <c r="F13" s="32" t="s">
        <v>430</v>
      </c>
      <c r="K13" s="33">
        <v>4211</v>
      </c>
    </row>
    <row r="14" spans="6:13" ht="18.5" x14ac:dyDescent="0.45">
      <c r="F14" s="32"/>
    </row>
    <row r="15" spans="6:13" ht="18.5" x14ac:dyDescent="0.45">
      <c r="F15" s="32"/>
    </row>
    <row r="16" spans="6:13" ht="18.5" x14ac:dyDescent="0.45">
      <c r="F16" s="32" t="s">
        <v>431</v>
      </c>
    </row>
    <row r="17" spans="6:15" ht="56.25" customHeight="1" x14ac:dyDescent="0.35">
      <c r="F17" s="51" t="s">
        <v>439</v>
      </c>
      <c r="G17" s="51"/>
      <c r="H17" s="51"/>
      <c r="I17" s="51"/>
      <c r="J17" s="51"/>
      <c r="K17" s="51"/>
      <c r="L17" s="51"/>
      <c r="M17" s="51"/>
      <c r="N17" s="51"/>
      <c r="O17" s="51"/>
    </row>
    <row r="18" spans="6:15" ht="50.15" customHeight="1" x14ac:dyDescent="0.35">
      <c r="F18" s="51" t="s">
        <v>440</v>
      </c>
      <c r="G18" s="51"/>
      <c r="H18" s="51"/>
      <c r="I18" s="51"/>
      <c r="J18" s="51"/>
      <c r="K18" s="51"/>
      <c r="L18" s="51"/>
      <c r="M18" s="51"/>
      <c r="N18" s="51"/>
      <c r="O18" s="51"/>
    </row>
    <row r="20" spans="6:15" ht="30" customHeight="1" x14ac:dyDescent="0.35">
      <c r="F20" s="34" t="s">
        <v>432</v>
      </c>
    </row>
    <row r="21" spans="6:15" ht="17" x14ac:dyDescent="0.35">
      <c r="F21" s="35" t="str">
        <f>HYPERLINK("mailto:" &amp; "seb@publicfirst.co.uk" &amp; "?subject="&amp; F7, "Seb@publicfirst.co.uk")</f>
        <v>Seb@publicfirst.co.uk</v>
      </c>
    </row>
  </sheetData>
  <mergeCells count="3">
    <mergeCell ref="F7:M7"/>
    <mergeCell ref="F17:O17"/>
    <mergeCell ref="F18:O18"/>
  </mergeCells>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BK19"/>
  <sheetViews>
    <sheetView showGridLines="0" workbookViewId="0">
      <pane xSplit="2" topLeftCell="C1" activePane="topRight" state="frozen"/>
      <selection pane="topRight" activeCell="B15" sqref="B15"/>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462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229</v>
      </c>
      <c r="D7" s="6">
        <v>112</v>
      </c>
      <c r="E7" s="6">
        <v>113</v>
      </c>
      <c r="F7" s="6"/>
      <c r="G7" s="6">
        <v>59</v>
      </c>
      <c r="H7" s="6">
        <v>46</v>
      </c>
      <c r="I7" s="6">
        <v>29</v>
      </c>
      <c r="J7" s="6">
        <v>38</v>
      </c>
      <c r="K7" s="6">
        <v>27</v>
      </c>
      <c r="L7" s="6">
        <v>30</v>
      </c>
      <c r="M7" s="6"/>
      <c r="N7" s="6">
        <v>37</v>
      </c>
      <c r="O7" s="6">
        <v>32</v>
      </c>
      <c r="P7" s="6">
        <v>29</v>
      </c>
      <c r="Q7" s="6">
        <v>12</v>
      </c>
      <c r="R7" s="6">
        <v>24</v>
      </c>
      <c r="S7" s="6">
        <v>26</v>
      </c>
      <c r="T7" s="6">
        <v>13</v>
      </c>
      <c r="U7" s="6">
        <v>8</v>
      </c>
      <c r="V7" s="6">
        <v>25</v>
      </c>
      <c r="W7" s="6">
        <v>12</v>
      </c>
      <c r="X7" s="6">
        <v>11</v>
      </c>
      <c r="Y7" s="6"/>
      <c r="Z7" s="6">
        <v>86</v>
      </c>
      <c r="AA7" s="6">
        <v>54</v>
      </c>
      <c r="AB7" s="6">
        <v>46</v>
      </c>
      <c r="AC7" s="6">
        <v>41</v>
      </c>
      <c r="AD7" s="6"/>
      <c r="AE7" s="6">
        <v>42</v>
      </c>
      <c r="AF7" s="6">
        <v>77</v>
      </c>
      <c r="AG7" s="6">
        <v>59</v>
      </c>
      <c r="AH7" s="6">
        <v>32</v>
      </c>
      <c r="AI7" s="6">
        <v>14</v>
      </c>
      <c r="AJ7" s="6"/>
      <c r="AK7" s="6">
        <v>89</v>
      </c>
      <c r="AL7" s="6">
        <v>69</v>
      </c>
      <c r="AM7" s="6">
        <v>10</v>
      </c>
      <c r="AN7" s="6">
        <v>8</v>
      </c>
      <c r="AO7" s="6">
        <v>20</v>
      </c>
      <c r="AP7" s="6">
        <v>25</v>
      </c>
      <c r="AQ7" s="6"/>
      <c r="AR7" s="6">
        <v>65</v>
      </c>
      <c r="AS7" s="6">
        <v>113</v>
      </c>
      <c r="AT7" s="6">
        <v>20</v>
      </c>
      <c r="AU7" s="6"/>
      <c r="AV7" s="6">
        <v>89</v>
      </c>
      <c r="AW7" s="6">
        <v>56</v>
      </c>
      <c r="AX7" s="6">
        <v>32</v>
      </c>
      <c r="AY7" s="6">
        <v>0</v>
      </c>
      <c r="AZ7" s="6">
        <v>21</v>
      </c>
      <c r="BA7" s="6"/>
      <c r="BB7" s="6">
        <v>71</v>
      </c>
      <c r="BC7" s="6">
        <v>62</v>
      </c>
      <c r="BD7" s="6">
        <v>18</v>
      </c>
      <c r="BE7" s="6"/>
      <c r="BF7" s="6">
        <v>40</v>
      </c>
      <c r="BG7" s="6">
        <v>51</v>
      </c>
      <c r="BH7" s="6">
        <v>36</v>
      </c>
      <c r="BI7" s="6">
        <v>36</v>
      </c>
      <c r="BJ7" s="6">
        <v>43</v>
      </c>
      <c r="BK7" s="6">
        <v>23</v>
      </c>
    </row>
    <row r="8" spans="2:63" ht="30" customHeight="1" x14ac:dyDescent="0.35">
      <c r="B8" s="7" t="s">
        <v>9</v>
      </c>
      <c r="C8" s="7">
        <v>241</v>
      </c>
      <c r="D8" s="7">
        <v>128</v>
      </c>
      <c r="E8" s="7">
        <v>109</v>
      </c>
      <c r="F8" s="7"/>
      <c r="G8" s="7">
        <v>70</v>
      </c>
      <c r="H8" s="7">
        <v>50</v>
      </c>
      <c r="I8" s="7">
        <v>28</v>
      </c>
      <c r="J8" s="7">
        <v>36</v>
      </c>
      <c r="K8" s="7">
        <v>22</v>
      </c>
      <c r="L8" s="7">
        <v>35</v>
      </c>
      <c r="M8" s="7"/>
      <c r="N8" s="7">
        <v>44</v>
      </c>
      <c r="O8" s="7">
        <v>32</v>
      </c>
      <c r="P8" s="7">
        <v>31</v>
      </c>
      <c r="Q8" s="7">
        <v>11</v>
      </c>
      <c r="R8" s="7">
        <v>23</v>
      </c>
      <c r="S8" s="7">
        <v>26</v>
      </c>
      <c r="T8" s="7">
        <v>12</v>
      </c>
      <c r="U8" s="7">
        <v>8</v>
      </c>
      <c r="V8" s="7">
        <v>26</v>
      </c>
      <c r="W8" s="7">
        <v>15</v>
      </c>
      <c r="X8" s="7">
        <v>12</v>
      </c>
      <c r="Y8" s="7"/>
      <c r="Z8" s="7">
        <v>71</v>
      </c>
      <c r="AA8" s="7">
        <v>47</v>
      </c>
      <c r="AB8" s="7">
        <v>70</v>
      </c>
      <c r="AC8" s="7">
        <v>51</v>
      </c>
      <c r="AD8" s="7"/>
      <c r="AE8" s="7">
        <v>45</v>
      </c>
      <c r="AF8" s="7">
        <v>82</v>
      </c>
      <c r="AG8" s="7">
        <v>58</v>
      </c>
      <c r="AH8" s="7">
        <v>33</v>
      </c>
      <c r="AI8" s="7">
        <v>14</v>
      </c>
      <c r="AJ8" s="7"/>
      <c r="AK8" s="7">
        <v>92</v>
      </c>
      <c r="AL8" s="7">
        <v>70</v>
      </c>
      <c r="AM8" s="7">
        <v>11</v>
      </c>
      <c r="AN8" s="7">
        <v>8</v>
      </c>
      <c r="AO8" s="7">
        <v>26</v>
      </c>
      <c r="AP8" s="7">
        <v>24</v>
      </c>
      <c r="AQ8" s="7"/>
      <c r="AR8" s="7">
        <v>69</v>
      </c>
      <c r="AS8" s="7">
        <v>118</v>
      </c>
      <c r="AT8" s="7">
        <v>21</v>
      </c>
      <c r="AU8" s="7"/>
      <c r="AV8" s="7">
        <v>91</v>
      </c>
      <c r="AW8" s="7">
        <v>64</v>
      </c>
      <c r="AX8" s="7">
        <v>33</v>
      </c>
      <c r="AY8" s="7">
        <v>0</v>
      </c>
      <c r="AZ8" s="7">
        <v>20</v>
      </c>
      <c r="BA8" s="7"/>
      <c r="BB8" s="7">
        <v>73</v>
      </c>
      <c r="BC8" s="7">
        <v>67</v>
      </c>
      <c r="BD8" s="7">
        <v>18</v>
      </c>
      <c r="BE8" s="7"/>
      <c r="BF8" s="7">
        <v>42</v>
      </c>
      <c r="BG8" s="7">
        <v>51</v>
      </c>
      <c r="BH8" s="7">
        <v>42</v>
      </c>
      <c r="BI8" s="7">
        <v>36</v>
      </c>
      <c r="BJ8" s="7">
        <v>46</v>
      </c>
      <c r="BK8" s="7">
        <v>24</v>
      </c>
    </row>
    <row r="9" spans="2:63" x14ac:dyDescent="0.35">
      <c r="B9" s="14" t="s">
        <v>79</v>
      </c>
      <c r="C9" s="11">
        <v>0.25110130379953999</v>
      </c>
      <c r="D9" s="11">
        <v>0.22101663631403901</v>
      </c>
      <c r="E9" s="11">
        <v>0.29355350897530602</v>
      </c>
      <c r="F9" s="11"/>
      <c r="G9" s="11">
        <v>0.26268586372581998</v>
      </c>
      <c r="H9" s="11">
        <v>0.29460026340249601</v>
      </c>
      <c r="I9" s="11">
        <v>0.32144097548933998</v>
      </c>
      <c r="J9" s="11">
        <v>0.2543884094651</v>
      </c>
      <c r="K9" s="11">
        <v>0.14081287480152699</v>
      </c>
      <c r="L9" s="11">
        <v>0.174041001638956</v>
      </c>
      <c r="M9" s="11"/>
      <c r="N9" s="11">
        <v>0.23546873270712601</v>
      </c>
      <c r="O9" s="11">
        <v>9.8146117476157396E-2</v>
      </c>
      <c r="P9" s="11">
        <v>0.37002066841794501</v>
      </c>
      <c r="Q9" s="11">
        <v>0.166606659793056</v>
      </c>
      <c r="R9" s="11">
        <v>0.26005127789460802</v>
      </c>
      <c r="S9" s="11">
        <v>0.31813645607346702</v>
      </c>
      <c r="T9" s="11">
        <v>0.39099971913991699</v>
      </c>
      <c r="U9" s="11">
        <v>0.20139181146415899</v>
      </c>
      <c r="V9" s="11">
        <v>0.175684831257435</v>
      </c>
      <c r="W9" s="11">
        <v>0.345974909257102</v>
      </c>
      <c r="X9" s="11">
        <v>0.25484723532387499</v>
      </c>
      <c r="Y9" s="11"/>
      <c r="Z9" s="11">
        <v>0.19629474187825199</v>
      </c>
      <c r="AA9" s="11">
        <v>0.14718265671212699</v>
      </c>
      <c r="AB9" s="11">
        <v>0.37392988931722998</v>
      </c>
      <c r="AC9" s="11">
        <v>0.26570516427740198</v>
      </c>
      <c r="AD9" s="11"/>
      <c r="AE9" s="11">
        <v>0.18641622278808301</v>
      </c>
      <c r="AF9" s="11">
        <v>0.28265579838711802</v>
      </c>
      <c r="AG9" s="11">
        <v>0.28264542594911302</v>
      </c>
      <c r="AH9" s="11">
        <v>0.19605204869552001</v>
      </c>
      <c r="AI9" s="11">
        <v>0.30217929459239501</v>
      </c>
      <c r="AJ9" s="11"/>
      <c r="AK9" s="11">
        <v>0.17086531605014699</v>
      </c>
      <c r="AL9" s="11">
        <v>0.33598729521956899</v>
      </c>
      <c r="AM9" s="11">
        <v>0.30938736606253298</v>
      </c>
      <c r="AN9" s="11">
        <v>0.31447535433498502</v>
      </c>
      <c r="AO9" s="11">
        <v>0.26303214562048499</v>
      </c>
      <c r="AP9" s="11">
        <v>0.30230215356030199</v>
      </c>
      <c r="AQ9" s="11"/>
      <c r="AR9" s="11">
        <v>0.21958543592496199</v>
      </c>
      <c r="AS9" s="11">
        <v>0.26143213333793902</v>
      </c>
      <c r="AT9" s="11">
        <v>0.26364208008819001</v>
      </c>
      <c r="AU9" s="11"/>
      <c r="AV9" s="11">
        <v>0.20457336108048901</v>
      </c>
      <c r="AW9" s="11">
        <v>0.29553900751705298</v>
      </c>
      <c r="AX9" s="11">
        <v>0.23914156406091799</v>
      </c>
      <c r="AY9" s="11" t="e">
        <v>#NUM!</v>
      </c>
      <c r="AZ9" s="11">
        <v>0.25846089552621998</v>
      </c>
      <c r="BA9" s="11"/>
      <c r="BB9" s="11">
        <v>0.22045983785398199</v>
      </c>
      <c r="BC9" s="11">
        <v>0.33151819511682001</v>
      </c>
      <c r="BD9" s="11">
        <v>0.23252394105895199</v>
      </c>
      <c r="BE9" s="11"/>
      <c r="BF9" s="11">
        <v>0.26522477333588601</v>
      </c>
      <c r="BG9" s="11">
        <v>0.28875463464100498</v>
      </c>
      <c r="BH9" s="11">
        <v>0.210984988106001</v>
      </c>
      <c r="BI9" s="11">
        <v>0.23148093386160101</v>
      </c>
      <c r="BJ9" s="11">
        <v>0.22741939590791299</v>
      </c>
      <c r="BK9" s="11">
        <v>0.29290065736341703</v>
      </c>
    </row>
    <row r="10" spans="2:63" x14ac:dyDescent="0.35">
      <c r="B10" s="14" t="s">
        <v>80</v>
      </c>
      <c r="C10" s="11">
        <v>0.55920150571835903</v>
      </c>
      <c r="D10" s="11">
        <v>0.57362603243879495</v>
      </c>
      <c r="E10" s="11">
        <v>0.55126237344654705</v>
      </c>
      <c r="F10" s="11"/>
      <c r="G10" s="11">
        <v>0.38036287953252101</v>
      </c>
      <c r="H10" s="11">
        <v>0.46916228442208502</v>
      </c>
      <c r="I10" s="11">
        <v>0.482819111099484</v>
      </c>
      <c r="J10" s="11">
        <v>0.67014972926493299</v>
      </c>
      <c r="K10" s="11">
        <v>0.83175665690645695</v>
      </c>
      <c r="L10" s="11">
        <v>0.82595899836104403</v>
      </c>
      <c r="M10" s="11"/>
      <c r="N10" s="11">
        <v>0.26386934601661799</v>
      </c>
      <c r="O10" s="11">
        <v>0.85509852168651501</v>
      </c>
      <c r="P10" s="11">
        <v>0.52787200102806198</v>
      </c>
      <c r="Q10" s="11">
        <v>0.76041464231701195</v>
      </c>
      <c r="R10" s="11">
        <v>0.57664747320148901</v>
      </c>
      <c r="S10" s="11">
        <v>0.60739121394950601</v>
      </c>
      <c r="T10" s="11">
        <v>0.425972722294226</v>
      </c>
      <c r="U10" s="11">
        <v>0.356095569239404</v>
      </c>
      <c r="V10" s="11">
        <v>0.69502900711010396</v>
      </c>
      <c r="W10" s="11">
        <v>0.56616614757261796</v>
      </c>
      <c r="X10" s="11">
        <v>0.58195200548074</v>
      </c>
      <c r="Y10" s="11"/>
      <c r="Z10" s="11">
        <v>0.64430680863641898</v>
      </c>
      <c r="AA10" s="11">
        <v>0.76833866619756397</v>
      </c>
      <c r="AB10" s="11">
        <v>0.48378010399358201</v>
      </c>
      <c r="AC10" s="11">
        <v>0.33102014277008301</v>
      </c>
      <c r="AD10" s="11"/>
      <c r="AE10" s="11">
        <v>0.655804115748577</v>
      </c>
      <c r="AF10" s="11">
        <v>0.54745922456044105</v>
      </c>
      <c r="AG10" s="11">
        <v>0.53777071421913902</v>
      </c>
      <c r="AH10" s="11">
        <v>0.55260627088134195</v>
      </c>
      <c r="AI10" s="11">
        <v>0.43164085288285498</v>
      </c>
      <c r="AJ10" s="11"/>
      <c r="AK10" s="11">
        <v>0.67248390509403899</v>
      </c>
      <c r="AL10" s="11">
        <v>0.52147344987200495</v>
      </c>
      <c r="AM10" s="11">
        <v>0.50514602915619899</v>
      </c>
      <c r="AN10" s="11">
        <v>0.26721740073478401</v>
      </c>
      <c r="AO10" s="11">
        <v>0.53341057530834701</v>
      </c>
      <c r="AP10" s="11">
        <v>0.45392026994471701</v>
      </c>
      <c r="AQ10" s="11"/>
      <c r="AR10" s="11">
        <v>0.65221491145006805</v>
      </c>
      <c r="AS10" s="11">
        <v>0.55886971041963296</v>
      </c>
      <c r="AT10" s="11">
        <v>0.46901380558203798</v>
      </c>
      <c r="AU10" s="11"/>
      <c r="AV10" s="11">
        <v>0.63224029401691595</v>
      </c>
      <c r="AW10" s="11">
        <v>0.56319166800837495</v>
      </c>
      <c r="AX10" s="11">
        <v>0.43646780505542399</v>
      </c>
      <c r="AY10" s="11" t="e">
        <v>#NUM!</v>
      </c>
      <c r="AZ10" s="11">
        <v>0.64015413236219698</v>
      </c>
      <c r="BA10" s="11"/>
      <c r="BB10" s="11">
        <v>0.57758500213033903</v>
      </c>
      <c r="BC10" s="11">
        <v>0.50905503398990404</v>
      </c>
      <c r="BD10" s="11">
        <v>0.59404703014843496</v>
      </c>
      <c r="BE10" s="11"/>
      <c r="BF10" s="11">
        <v>0.46184672744626898</v>
      </c>
      <c r="BG10" s="11">
        <v>0.56088152149988801</v>
      </c>
      <c r="BH10" s="11">
        <v>0.43755993694079998</v>
      </c>
      <c r="BI10" s="11">
        <v>0.63974062269045895</v>
      </c>
      <c r="BJ10" s="11">
        <v>0.68582095480423999</v>
      </c>
      <c r="BK10" s="11">
        <v>0.57791384542837299</v>
      </c>
    </row>
    <row r="11" spans="2:63" x14ac:dyDescent="0.35">
      <c r="B11" s="14" t="s">
        <v>81</v>
      </c>
      <c r="C11" s="11">
        <v>4.2759743326741102E-2</v>
      </c>
      <c r="D11" s="11">
        <v>3.9826436332715702E-2</v>
      </c>
      <c r="E11" s="11">
        <v>3.9858080711711499E-2</v>
      </c>
      <c r="F11" s="11"/>
      <c r="G11" s="11">
        <v>6.2837073282121098E-2</v>
      </c>
      <c r="H11" s="11">
        <v>7.2903227766456802E-2</v>
      </c>
      <c r="I11" s="11">
        <v>2.7546105704210799E-2</v>
      </c>
      <c r="J11" s="11">
        <v>4.0449344823554098E-2</v>
      </c>
      <c r="K11" s="11">
        <v>0</v>
      </c>
      <c r="L11" s="11">
        <v>0</v>
      </c>
      <c r="M11" s="11"/>
      <c r="N11" s="11">
        <v>0.10490612159993</v>
      </c>
      <c r="O11" s="11">
        <v>2.16882127954427E-2</v>
      </c>
      <c r="P11" s="11">
        <v>0</v>
      </c>
      <c r="Q11" s="11">
        <v>7.2978697889932095E-2</v>
      </c>
      <c r="R11" s="11">
        <v>3.2899000203169097E-2</v>
      </c>
      <c r="S11" s="11">
        <v>0</v>
      </c>
      <c r="T11" s="11">
        <v>0.18302755856585701</v>
      </c>
      <c r="U11" s="11">
        <v>0</v>
      </c>
      <c r="V11" s="11">
        <v>0</v>
      </c>
      <c r="W11" s="11">
        <v>8.7858943170279397E-2</v>
      </c>
      <c r="X11" s="11">
        <v>0</v>
      </c>
      <c r="Y11" s="11"/>
      <c r="Z11" s="11">
        <v>5.2196170043718799E-2</v>
      </c>
      <c r="AA11" s="11">
        <v>3.3836320675320199E-2</v>
      </c>
      <c r="AB11" s="11">
        <v>0</v>
      </c>
      <c r="AC11" s="11">
        <v>9.8390538525546994E-2</v>
      </c>
      <c r="AD11" s="11"/>
      <c r="AE11" s="11">
        <v>3.1601093836182897E-2</v>
      </c>
      <c r="AF11" s="11">
        <v>4.4593756665125897E-2</v>
      </c>
      <c r="AG11" s="11">
        <v>4.0220013739847703E-2</v>
      </c>
      <c r="AH11" s="11">
        <v>8.6428890763216207E-2</v>
      </c>
      <c r="AI11" s="11">
        <v>0</v>
      </c>
      <c r="AJ11" s="11"/>
      <c r="AK11" s="11">
        <v>3.2979115366492E-2</v>
      </c>
      <c r="AL11" s="11">
        <v>4.2145782735139602E-2</v>
      </c>
      <c r="AM11" s="11">
        <v>0</v>
      </c>
      <c r="AN11" s="11">
        <v>0.19042386222646401</v>
      </c>
      <c r="AO11" s="11">
        <v>0</v>
      </c>
      <c r="AP11" s="11">
        <v>5.44728042641211E-2</v>
      </c>
      <c r="AQ11" s="11"/>
      <c r="AR11" s="11">
        <v>3.2188478634661601E-2</v>
      </c>
      <c r="AS11" s="11">
        <v>4.46056548773908E-2</v>
      </c>
      <c r="AT11" s="11">
        <v>0</v>
      </c>
      <c r="AU11" s="11"/>
      <c r="AV11" s="11">
        <v>3.2624283073181201E-2</v>
      </c>
      <c r="AW11" s="11">
        <v>5.5911015321471101E-2</v>
      </c>
      <c r="AX11" s="11">
        <v>4.9503576462587802E-2</v>
      </c>
      <c r="AY11" s="11" t="e">
        <v>#NUM!</v>
      </c>
      <c r="AZ11" s="11">
        <v>3.8631334888662001E-2</v>
      </c>
      <c r="BA11" s="11"/>
      <c r="BB11" s="11">
        <v>3.0329504317833701E-2</v>
      </c>
      <c r="BC11" s="11">
        <v>7.6680530231515998E-2</v>
      </c>
      <c r="BD11" s="11">
        <v>8.7219953606014297E-2</v>
      </c>
      <c r="BE11" s="11"/>
      <c r="BF11" s="11">
        <v>1.7803543872958901E-2</v>
      </c>
      <c r="BG11" s="11">
        <v>7.2183665703517405E-2</v>
      </c>
      <c r="BH11" s="11">
        <v>1.8227702150248999E-2</v>
      </c>
      <c r="BI11" s="11">
        <v>5.76185789453929E-2</v>
      </c>
      <c r="BJ11" s="11">
        <v>1.6720694534256501E-2</v>
      </c>
      <c r="BK11" s="11">
        <v>9.5542437263890098E-2</v>
      </c>
    </row>
    <row r="12" spans="2:63" x14ac:dyDescent="0.35">
      <c r="B12" s="14" t="s">
        <v>82</v>
      </c>
      <c r="C12" s="11">
        <v>5.5758966577591197E-2</v>
      </c>
      <c r="D12" s="11">
        <v>6.9064006179295603E-2</v>
      </c>
      <c r="E12" s="11">
        <v>4.1729384368174201E-2</v>
      </c>
      <c r="F12" s="11"/>
      <c r="G12" s="11">
        <v>0.114728908038225</v>
      </c>
      <c r="H12" s="11">
        <v>7.0022382529919394E-2</v>
      </c>
      <c r="I12" s="11">
        <v>0</v>
      </c>
      <c r="J12" s="11">
        <v>3.50125164464129E-2</v>
      </c>
      <c r="K12" s="11">
        <v>2.7430468292016199E-2</v>
      </c>
      <c r="L12" s="11">
        <v>0</v>
      </c>
      <c r="M12" s="11"/>
      <c r="N12" s="11">
        <v>0.17839576163351101</v>
      </c>
      <c r="O12" s="11">
        <v>0</v>
      </c>
      <c r="P12" s="11">
        <v>4.2783137544109701E-2</v>
      </c>
      <c r="Q12" s="11">
        <v>0</v>
      </c>
      <c r="R12" s="11">
        <v>0.130402248700734</v>
      </c>
      <c r="S12" s="11">
        <v>0</v>
      </c>
      <c r="T12" s="11">
        <v>0</v>
      </c>
      <c r="U12" s="11">
        <v>0.149997209470695</v>
      </c>
      <c r="V12" s="11">
        <v>0</v>
      </c>
      <c r="W12" s="11">
        <v>0</v>
      </c>
      <c r="X12" s="11">
        <v>0</v>
      </c>
      <c r="Y12" s="11"/>
      <c r="Z12" s="11">
        <v>2.90494041224943E-2</v>
      </c>
      <c r="AA12" s="11">
        <v>1.68178835837757E-2</v>
      </c>
      <c r="AB12" s="11">
        <v>6.4806489078640603E-2</v>
      </c>
      <c r="AC12" s="11">
        <v>0.119428725726893</v>
      </c>
      <c r="AD12" s="11"/>
      <c r="AE12" s="11">
        <v>7.2150579366698497E-2</v>
      </c>
      <c r="AF12" s="11">
        <v>2.4176673440645901E-2</v>
      </c>
      <c r="AG12" s="11">
        <v>5.6189923346026301E-2</v>
      </c>
      <c r="AH12" s="11">
        <v>4.6943680554625701E-2</v>
      </c>
      <c r="AI12" s="11">
        <v>9.4586597443075807E-2</v>
      </c>
      <c r="AJ12" s="11"/>
      <c r="AK12" s="11">
        <v>2.2199232822836298E-2</v>
      </c>
      <c r="AL12" s="11">
        <v>5.8867215482244301E-2</v>
      </c>
      <c r="AM12" s="11">
        <v>0.117697486738575</v>
      </c>
      <c r="AN12" s="11">
        <v>0.22788338270376801</v>
      </c>
      <c r="AO12" s="11">
        <v>0.159334291896922</v>
      </c>
      <c r="AP12" s="11">
        <v>0</v>
      </c>
      <c r="AQ12" s="11"/>
      <c r="AR12" s="11">
        <v>1.0652769871975399E-2</v>
      </c>
      <c r="AS12" s="11">
        <v>4.65295814201531E-2</v>
      </c>
      <c r="AT12" s="11">
        <v>0.155831869940324</v>
      </c>
      <c r="AU12" s="11"/>
      <c r="AV12" s="11">
        <v>2.1236041589206601E-2</v>
      </c>
      <c r="AW12" s="11">
        <v>5.3913472720173002E-2</v>
      </c>
      <c r="AX12" s="11">
        <v>0.179630151264286</v>
      </c>
      <c r="AY12" s="11" t="e">
        <v>#NUM!</v>
      </c>
      <c r="AZ12" s="11">
        <v>6.2753637222920503E-2</v>
      </c>
      <c r="BA12" s="11"/>
      <c r="BB12" s="11">
        <v>2.6590739913646199E-2</v>
      </c>
      <c r="BC12" s="11">
        <v>3.2395646618809802E-2</v>
      </c>
      <c r="BD12" s="11">
        <v>3.99538618246566E-2</v>
      </c>
      <c r="BE12" s="11"/>
      <c r="BF12" s="11">
        <v>7.7882769614916997E-2</v>
      </c>
      <c r="BG12" s="11">
        <v>1.56243490535288E-2</v>
      </c>
      <c r="BH12" s="11">
        <v>0.17744285132316001</v>
      </c>
      <c r="BI12" s="11">
        <v>5.10013160398416E-2</v>
      </c>
      <c r="BJ12" s="11">
        <v>0</v>
      </c>
      <c r="BK12" s="11">
        <v>0</v>
      </c>
    </row>
    <row r="13" spans="2:63" x14ac:dyDescent="0.35">
      <c r="B13" s="14" t="s">
        <v>83</v>
      </c>
      <c r="C13" s="11">
        <v>6.9001074975990506E-2</v>
      </c>
      <c r="D13" s="11">
        <v>9.6466888735154299E-2</v>
      </c>
      <c r="E13" s="11">
        <v>3.20654515983647E-2</v>
      </c>
      <c r="F13" s="11"/>
      <c r="G13" s="11">
        <v>0.103339185514406</v>
      </c>
      <c r="H13" s="11">
        <v>9.3311841879042595E-2</v>
      </c>
      <c r="I13" s="11">
        <v>0.16819380770696499</v>
      </c>
      <c r="J13" s="11">
        <v>0</v>
      </c>
      <c r="K13" s="11">
        <v>0</v>
      </c>
      <c r="L13" s="11">
        <v>0</v>
      </c>
      <c r="M13" s="11"/>
      <c r="N13" s="11">
        <v>0.18991146255791999</v>
      </c>
      <c r="O13" s="11">
        <v>0</v>
      </c>
      <c r="P13" s="11">
        <v>5.9324193009883598E-2</v>
      </c>
      <c r="Q13" s="11">
        <v>0</v>
      </c>
      <c r="R13" s="11">
        <v>0</v>
      </c>
      <c r="S13" s="11">
        <v>4.4085444909038402E-2</v>
      </c>
      <c r="T13" s="11">
        <v>0</v>
      </c>
      <c r="U13" s="11">
        <v>0.29251540982574298</v>
      </c>
      <c r="V13" s="11">
        <v>3.2266295858785501E-2</v>
      </c>
      <c r="W13" s="11">
        <v>0</v>
      </c>
      <c r="X13" s="11">
        <v>0.16320075919538601</v>
      </c>
      <c r="Y13" s="11"/>
      <c r="Z13" s="11">
        <v>7.81528753191153E-2</v>
      </c>
      <c r="AA13" s="11">
        <v>0</v>
      </c>
      <c r="AB13" s="11">
        <v>5.8812447717390803E-2</v>
      </c>
      <c r="AC13" s="11">
        <v>0.13717084825425599</v>
      </c>
      <c r="AD13" s="11"/>
      <c r="AE13" s="11">
        <v>2.6682227458459801E-2</v>
      </c>
      <c r="AF13" s="11">
        <v>9.1466948509208904E-2</v>
      </c>
      <c r="AG13" s="11">
        <v>4.7070223867372099E-2</v>
      </c>
      <c r="AH13" s="11">
        <v>8.1425850907139302E-2</v>
      </c>
      <c r="AI13" s="11">
        <v>0.171593255081674</v>
      </c>
      <c r="AJ13" s="11"/>
      <c r="AK13" s="11">
        <v>9.2816283553251999E-2</v>
      </c>
      <c r="AL13" s="11">
        <v>3.01140436652651E-2</v>
      </c>
      <c r="AM13" s="11">
        <v>6.7769118042692505E-2</v>
      </c>
      <c r="AN13" s="11">
        <v>0</v>
      </c>
      <c r="AO13" s="11">
        <v>4.4222987174246199E-2</v>
      </c>
      <c r="AP13" s="11">
        <v>8.6190240796944401E-2</v>
      </c>
      <c r="AQ13" s="11"/>
      <c r="AR13" s="11">
        <v>8.5358404118333106E-2</v>
      </c>
      <c r="AS13" s="11">
        <v>8.1773610395361407E-2</v>
      </c>
      <c r="AT13" s="11">
        <v>5.42013053173361E-2</v>
      </c>
      <c r="AU13" s="11"/>
      <c r="AV13" s="11">
        <v>0.109326020240208</v>
      </c>
      <c r="AW13" s="11">
        <v>1.8957828269311298E-2</v>
      </c>
      <c r="AX13" s="11">
        <v>5.9330657122482797E-2</v>
      </c>
      <c r="AY13" s="11" t="e">
        <v>#NUM!</v>
      </c>
      <c r="AZ13" s="11">
        <v>0</v>
      </c>
      <c r="BA13" s="11"/>
      <c r="BB13" s="11">
        <v>0.145034915784199</v>
      </c>
      <c r="BC13" s="11">
        <v>3.8500300490115297E-2</v>
      </c>
      <c r="BD13" s="11">
        <v>4.6255213361941702E-2</v>
      </c>
      <c r="BE13" s="11"/>
      <c r="BF13" s="11">
        <v>0.177242185729969</v>
      </c>
      <c r="BG13" s="11">
        <v>2.23409022897894E-2</v>
      </c>
      <c r="BH13" s="11">
        <v>0.12505847334131001</v>
      </c>
      <c r="BI13" s="11">
        <v>2.0158548462705098E-2</v>
      </c>
      <c r="BJ13" s="11">
        <v>4.3869482545107398E-2</v>
      </c>
      <c r="BK13" s="11">
        <v>0</v>
      </c>
    </row>
    <row r="14" spans="2:63" x14ac:dyDescent="0.35">
      <c r="B14" s="14" t="s">
        <v>84</v>
      </c>
      <c r="C14" s="12">
        <v>2.2177405601778302E-2</v>
      </c>
      <c r="D14" s="12">
        <v>0</v>
      </c>
      <c r="E14" s="12">
        <v>4.1531200899896099E-2</v>
      </c>
      <c r="F14" s="12"/>
      <c r="G14" s="12">
        <v>7.6046089906907699E-2</v>
      </c>
      <c r="H14" s="12">
        <v>0</v>
      </c>
      <c r="I14" s="12">
        <v>0</v>
      </c>
      <c r="J14" s="12">
        <v>0</v>
      </c>
      <c r="K14" s="12">
        <v>0</v>
      </c>
      <c r="L14" s="12">
        <v>0</v>
      </c>
      <c r="M14" s="12"/>
      <c r="N14" s="12">
        <v>2.7448575484894398E-2</v>
      </c>
      <c r="O14" s="12">
        <v>2.5067148041885201E-2</v>
      </c>
      <c r="P14" s="12">
        <v>0</v>
      </c>
      <c r="Q14" s="12">
        <v>0</v>
      </c>
      <c r="R14" s="12">
        <v>0</v>
      </c>
      <c r="S14" s="12">
        <v>3.0386885067988399E-2</v>
      </c>
      <c r="T14" s="12">
        <v>0</v>
      </c>
      <c r="U14" s="12">
        <v>0</v>
      </c>
      <c r="V14" s="12">
        <v>9.7019865773676203E-2</v>
      </c>
      <c r="W14" s="12">
        <v>0</v>
      </c>
      <c r="X14" s="12">
        <v>0</v>
      </c>
      <c r="Y14" s="12"/>
      <c r="Z14" s="12">
        <v>0</v>
      </c>
      <c r="AA14" s="12">
        <v>3.3824472831212198E-2</v>
      </c>
      <c r="AB14" s="12">
        <v>1.8671069893156301E-2</v>
      </c>
      <c r="AC14" s="12">
        <v>4.8284580445818903E-2</v>
      </c>
      <c r="AD14" s="12"/>
      <c r="AE14" s="12">
        <v>2.7345760801998201E-2</v>
      </c>
      <c r="AF14" s="12">
        <v>9.6475984374599106E-3</v>
      </c>
      <c r="AG14" s="12">
        <v>3.6103698878502601E-2</v>
      </c>
      <c r="AH14" s="12">
        <v>3.6543258198157298E-2</v>
      </c>
      <c r="AI14" s="12">
        <v>0</v>
      </c>
      <c r="AJ14" s="12"/>
      <c r="AK14" s="12">
        <v>8.6561471132339408E-3</v>
      </c>
      <c r="AL14" s="12">
        <v>1.14122130257768E-2</v>
      </c>
      <c r="AM14" s="12">
        <v>0</v>
      </c>
      <c r="AN14" s="12">
        <v>0</v>
      </c>
      <c r="AO14" s="12">
        <v>0</v>
      </c>
      <c r="AP14" s="12">
        <v>0.103114531433915</v>
      </c>
      <c r="AQ14" s="12"/>
      <c r="AR14" s="12">
        <v>0</v>
      </c>
      <c r="AS14" s="12">
        <v>6.7893095495220896E-3</v>
      </c>
      <c r="AT14" s="12">
        <v>5.7310939072111503E-2</v>
      </c>
      <c r="AU14" s="12"/>
      <c r="AV14" s="12">
        <v>0</v>
      </c>
      <c r="AW14" s="12">
        <v>1.24870081636172E-2</v>
      </c>
      <c r="AX14" s="12">
        <v>3.5926246034301397E-2</v>
      </c>
      <c r="AY14" s="12" t="e">
        <v>#NUM!</v>
      </c>
      <c r="AZ14" s="12">
        <v>0</v>
      </c>
      <c r="BA14" s="12"/>
      <c r="BB14" s="12">
        <v>0</v>
      </c>
      <c r="BC14" s="12">
        <v>1.1850293552834901E-2</v>
      </c>
      <c r="BD14" s="12">
        <v>0</v>
      </c>
      <c r="BE14" s="12"/>
      <c r="BF14" s="12">
        <v>0</v>
      </c>
      <c r="BG14" s="12">
        <v>4.0214926812271498E-2</v>
      </c>
      <c r="BH14" s="12">
        <v>3.0726048138479501E-2</v>
      </c>
      <c r="BI14" s="12">
        <v>0</v>
      </c>
      <c r="BJ14" s="12">
        <v>2.6169472208483101E-2</v>
      </c>
      <c r="BK14" s="12">
        <v>3.3643059944319702E-2</v>
      </c>
    </row>
    <row r="15" spans="2:63" x14ac:dyDescent="0.35">
      <c r="B15" s="46" t="s">
        <v>457</v>
      </c>
    </row>
    <row r="16" spans="2:63" x14ac:dyDescent="0.35">
      <c r="B16" t="s">
        <v>68</v>
      </c>
    </row>
    <row r="17" spans="2:2" x14ac:dyDescent="0.35">
      <c r="B17" t="s">
        <v>69</v>
      </c>
    </row>
    <row r="19" spans="2:2" x14ac:dyDescent="0.35">
      <c r="B19"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B2:N20"/>
  <sheetViews>
    <sheetView showGridLines="0" workbookViewId="0">
      <pane xSplit="2" topLeftCell="D1" activePane="topRight" state="frozen"/>
      <selection pane="topRight"/>
    </sheetView>
  </sheetViews>
  <sheetFormatPr defaultColWidth="11.453125" defaultRowHeight="14.5" x14ac:dyDescent="0.35"/>
  <cols>
    <col min="2" max="2" width="25.7265625" customWidth="1"/>
    <col min="3" max="14" width="20.7265625" customWidth="1"/>
  </cols>
  <sheetData>
    <row r="2" spans="2:14" ht="40" customHeight="1" x14ac:dyDescent="0.35">
      <c r="D2" s="55" t="s">
        <v>387</v>
      </c>
      <c r="E2" s="50"/>
      <c r="F2" s="50"/>
      <c r="G2" s="50"/>
      <c r="H2" s="50"/>
      <c r="I2" s="50"/>
      <c r="J2" s="50"/>
      <c r="K2" s="50"/>
      <c r="L2" s="50"/>
      <c r="M2" s="50"/>
      <c r="N2" s="50"/>
    </row>
    <row r="6" spans="2:14" ht="84.75" customHeight="1" x14ac:dyDescent="0.35">
      <c r="B6" s="16" t="s">
        <v>4</v>
      </c>
      <c r="C6" s="16" t="s">
        <v>370</v>
      </c>
      <c r="D6" s="16" t="s">
        <v>371</v>
      </c>
      <c r="E6" s="16" t="s">
        <v>372</v>
      </c>
      <c r="F6" s="16" t="s">
        <v>373</v>
      </c>
      <c r="G6" s="16" t="s">
        <v>374</v>
      </c>
      <c r="H6" s="16" t="s">
        <v>375</v>
      </c>
      <c r="I6" s="16" t="s">
        <v>376</v>
      </c>
      <c r="J6" s="16" t="s">
        <v>377</v>
      </c>
      <c r="K6" s="16" t="s">
        <v>378</v>
      </c>
      <c r="L6" s="16" t="s">
        <v>379</v>
      </c>
      <c r="M6" s="16" t="s">
        <v>380</v>
      </c>
    </row>
    <row r="7" spans="2:14" x14ac:dyDescent="0.35">
      <c r="B7" s="14" t="s">
        <v>381</v>
      </c>
      <c r="C7" s="11">
        <v>0.18023519029851301</v>
      </c>
      <c r="D7" s="11">
        <v>0.287917079093366</v>
      </c>
      <c r="E7" s="11">
        <v>8.2276773244276694E-2</v>
      </c>
      <c r="F7" s="11">
        <v>0.151127170721823</v>
      </c>
      <c r="G7" s="11">
        <v>0.28216350946810898</v>
      </c>
      <c r="H7" s="11">
        <v>0.124360454547218</v>
      </c>
      <c r="I7" s="11">
        <v>0.11325064960026</v>
      </c>
      <c r="J7" s="11">
        <v>4.5535249388090303E-2</v>
      </c>
      <c r="K7" s="11">
        <v>0.13044589869852799</v>
      </c>
      <c r="L7" s="11">
        <v>0.61425880757151996</v>
      </c>
      <c r="M7" s="11">
        <v>6.2310204702544898E-2</v>
      </c>
    </row>
    <row r="8" spans="2:14" x14ac:dyDescent="0.35">
      <c r="B8" s="14" t="s">
        <v>382</v>
      </c>
      <c r="C8" s="11">
        <v>0.101314534594902</v>
      </c>
      <c r="D8" s="11">
        <v>5.1670842181785498E-2</v>
      </c>
      <c r="E8" s="11">
        <v>3.6617808764971602E-2</v>
      </c>
      <c r="F8" s="11">
        <v>3.7104575583167897E-2</v>
      </c>
      <c r="G8" s="11">
        <v>6.5866085469288196E-2</v>
      </c>
      <c r="H8" s="11">
        <v>4.2433721663424601E-2</v>
      </c>
      <c r="I8" s="11">
        <v>3.8600101281454101E-2</v>
      </c>
      <c r="J8" s="11">
        <v>3.8719264627935797E-2</v>
      </c>
      <c r="K8" s="11">
        <v>0.132162331088161</v>
      </c>
      <c r="L8" s="11">
        <v>4.9322898195207701E-2</v>
      </c>
      <c r="M8" s="11">
        <v>3.88243395339984E-2</v>
      </c>
    </row>
    <row r="9" spans="2:14" x14ac:dyDescent="0.35">
      <c r="B9" s="14" t="s">
        <v>383</v>
      </c>
      <c r="C9" s="11">
        <v>7.6052563865673203E-2</v>
      </c>
      <c r="D9" s="11">
        <v>0.35731470209926403</v>
      </c>
      <c r="E9" s="11">
        <v>0.59364027430841204</v>
      </c>
      <c r="F9" s="11">
        <v>0.26445469606658201</v>
      </c>
      <c r="G9" s="11">
        <v>6.8042115218663907E-2</v>
      </c>
      <c r="H9" s="11">
        <v>0.14134597039058799</v>
      </c>
      <c r="I9" s="11">
        <v>7.2964919164081404E-2</v>
      </c>
      <c r="J9" s="11">
        <v>0.41962701658380802</v>
      </c>
      <c r="K9" s="11">
        <v>5.7122855574707199E-2</v>
      </c>
      <c r="L9" s="11">
        <v>3.9819662140429701E-2</v>
      </c>
      <c r="M9" s="11">
        <v>0.26846129773490501</v>
      </c>
    </row>
    <row r="10" spans="2:14" x14ac:dyDescent="0.35">
      <c r="B10" s="14" t="s">
        <v>384</v>
      </c>
      <c r="C10" s="11">
        <v>0.32746995163619003</v>
      </c>
      <c r="D10" s="11">
        <v>4.52970715625143E-2</v>
      </c>
      <c r="E10" s="11">
        <v>4.8567908945806697E-2</v>
      </c>
      <c r="F10" s="11">
        <v>7.6003050594933994E-2</v>
      </c>
      <c r="G10" s="11">
        <v>0.194315525439894</v>
      </c>
      <c r="H10" s="11">
        <v>9.5557889527204898E-2</v>
      </c>
      <c r="I10" s="11">
        <v>8.0580417930571996E-2</v>
      </c>
      <c r="J10" s="11">
        <v>6.3608673322242001E-2</v>
      </c>
      <c r="K10" s="11">
        <v>0.15884863564475599</v>
      </c>
      <c r="L10" s="11">
        <v>4.4593514177111798E-2</v>
      </c>
      <c r="M10" s="11">
        <v>7.6698080518920506E-2</v>
      </c>
    </row>
    <row r="11" spans="2:14" x14ac:dyDescent="0.35">
      <c r="B11" s="14" t="s">
        <v>385</v>
      </c>
      <c r="C11" s="11">
        <v>0.194207972063212</v>
      </c>
      <c r="D11" s="11">
        <v>0.164438938450813</v>
      </c>
      <c r="E11" s="11">
        <v>0.14903964824917701</v>
      </c>
      <c r="F11" s="11">
        <v>0.323830934040926</v>
      </c>
      <c r="G11" s="11">
        <v>0.27352310563896998</v>
      </c>
      <c r="H11" s="11">
        <v>0.43831958564274798</v>
      </c>
      <c r="I11" s="11">
        <v>0.53448554588473396</v>
      </c>
      <c r="J11" s="11">
        <v>0.33038502832551198</v>
      </c>
      <c r="K11" s="11">
        <v>0.39741996266216401</v>
      </c>
      <c r="L11" s="11">
        <v>0.103073884030354</v>
      </c>
      <c r="M11" s="11">
        <v>0.42721294354188799</v>
      </c>
    </row>
    <row r="12" spans="2:14" x14ac:dyDescent="0.35">
      <c r="B12" s="14" t="s">
        <v>386</v>
      </c>
      <c r="C12" s="11">
        <v>2.9020911124384801E-2</v>
      </c>
      <c r="D12" s="11">
        <v>1.7671292106529901E-2</v>
      </c>
      <c r="E12" s="11">
        <v>1.88381466993588E-2</v>
      </c>
      <c r="F12" s="11">
        <v>2.31722722979779E-2</v>
      </c>
      <c r="G12" s="11">
        <v>1.9190837065144E-2</v>
      </c>
      <c r="H12" s="11">
        <v>3.55009561335006E-2</v>
      </c>
      <c r="I12" s="11">
        <v>5.4405520395969097E-2</v>
      </c>
      <c r="J12" s="11">
        <v>1.91446145861877E-2</v>
      </c>
      <c r="K12" s="11">
        <v>2.10563718336911E-2</v>
      </c>
      <c r="L12" s="11">
        <v>6.0541733019169097E-2</v>
      </c>
      <c r="M12" s="11">
        <v>2.5631092767600502E-2</v>
      </c>
    </row>
    <row r="13" spans="2:14" x14ac:dyDescent="0.35">
      <c r="B13" s="14" t="s">
        <v>104</v>
      </c>
      <c r="C13" s="11">
        <v>9.1698876417125402E-2</v>
      </c>
      <c r="D13" s="11">
        <v>7.5690074505727095E-2</v>
      </c>
      <c r="E13" s="11">
        <v>7.1019439787996894E-2</v>
      </c>
      <c r="F13" s="11">
        <v>0.12430730069458901</v>
      </c>
      <c r="G13" s="11">
        <v>9.6898821699931206E-2</v>
      </c>
      <c r="H13" s="11">
        <v>0.122481422095316</v>
      </c>
      <c r="I13" s="11">
        <v>0.105712845742929</v>
      </c>
      <c r="J13" s="11">
        <v>8.2980153166224702E-2</v>
      </c>
      <c r="K13" s="11">
        <v>0.102943944497992</v>
      </c>
      <c r="L13" s="11">
        <v>8.8389500866207907E-2</v>
      </c>
      <c r="M13" s="11">
        <v>0.100862041200142</v>
      </c>
    </row>
    <row r="14" spans="2:14" x14ac:dyDescent="0.35">
      <c r="B14" s="15"/>
      <c r="C14" s="15"/>
      <c r="D14" s="15"/>
      <c r="E14" s="15"/>
      <c r="F14" s="15"/>
      <c r="G14" s="15"/>
      <c r="H14" s="15"/>
      <c r="I14" s="15"/>
      <c r="J14" s="15"/>
      <c r="K14" s="15"/>
      <c r="L14" s="15"/>
      <c r="M14" s="15"/>
    </row>
    <row r="15" spans="2:14" x14ac:dyDescent="0.35">
      <c r="B15" t="s">
        <v>68</v>
      </c>
    </row>
    <row r="16" spans="2:14" x14ac:dyDescent="0.35">
      <c r="B16" t="s">
        <v>69</v>
      </c>
    </row>
    <row r="20" spans="2:2" x14ac:dyDescent="0.35">
      <c r="B20" s="4" t="str">
        <f>HYPERLINK("#'Contents'!A1", "Return to Contents")</f>
        <v>Return to Contents</v>
      </c>
    </row>
  </sheetData>
  <mergeCells count="1">
    <mergeCell ref="D2:N2"/>
  </mergeCells>
  <pageMargins left="0.7" right="0.7" top="0.75" bottom="0.75" header="0.3" footer="0.3"/>
  <pageSetup paperSize="9" orientation="portrait" horizontalDpi="300" verticalDpi="30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388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0.18023519029851301</v>
      </c>
      <c r="D9" s="11">
        <v>0.18773659485656999</v>
      </c>
      <c r="E9" s="11">
        <v>0.17363842307549901</v>
      </c>
      <c r="F9" s="11"/>
      <c r="G9" s="11">
        <v>0.19707139308075899</v>
      </c>
      <c r="H9" s="11">
        <v>0.14915636089908699</v>
      </c>
      <c r="I9" s="11">
        <v>0.150002622158739</v>
      </c>
      <c r="J9" s="11">
        <v>0.17506657471081899</v>
      </c>
      <c r="K9" s="11">
        <v>0.19712961782452099</v>
      </c>
      <c r="L9" s="11">
        <v>0.211672401677135</v>
      </c>
      <c r="M9" s="11"/>
      <c r="N9" s="11">
        <v>0.18020958607697199</v>
      </c>
      <c r="O9" s="11">
        <v>0.17338415866951101</v>
      </c>
      <c r="P9" s="11">
        <v>0.171825374254955</v>
      </c>
      <c r="Q9" s="11">
        <v>0.18040212673049699</v>
      </c>
      <c r="R9" s="11">
        <v>0.202227209303532</v>
      </c>
      <c r="S9" s="11">
        <v>0.19814801590148901</v>
      </c>
      <c r="T9" s="11">
        <v>0.15789259815356399</v>
      </c>
      <c r="U9" s="11">
        <v>0.20987251034969201</v>
      </c>
      <c r="V9" s="11">
        <v>0.19454289325181801</v>
      </c>
      <c r="W9" s="11">
        <v>0.161192154433762</v>
      </c>
      <c r="X9" s="11">
        <v>0.16298786363263501</v>
      </c>
      <c r="Y9" s="11"/>
      <c r="Z9" s="11">
        <v>0.19552976006555001</v>
      </c>
      <c r="AA9" s="11">
        <v>0.183257670781279</v>
      </c>
      <c r="AB9" s="11">
        <v>0.176139965945105</v>
      </c>
      <c r="AC9" s="11">
        <v>0.163884071101837</v>
      </c>
      <c r="AD9" s="11"/>
      <c r="AE9" s="11">
        <v>0.18327782197208101</v>
      </c>
      <c r="AF9" s="11">
        <v>0.17889260140760499</v>
      </c>
      <c r="AG9" s="11">
        <v>0.17500038317859901</v>
      </c>
      <c r="AH9" s="11">
        <v>0.17807801471704701</v>
      </c>
      <c r="AI9" s="11">
        <v>0.23890265643060801</v>
      </c>
      <c r="AJ9" s="11"/>
      <c r="AK9" s="11">
        <v>0.196800157376395</v>
      </c>
      <c r="AL9" s="11">
        <v>0.18226658081160199</v>
      </c>
      <c r="AM9" s="11">
        <v>0.159711874809151</v>
      </c>
      <c r="AN9" s="11">
        <v>0.142723930321392</v>
      </c>
      <c r="AO9" s="11">
        <v>0.17209073819142401</v>
      </c>
      <c r="AP9" s="11">
        <v>0.187503724072203</v>
      </c>
      <c r="AQ9" s="11"/>
      <c r="AR9" s="11">
        <v>0.19932611720530799</v>
      </c>
      <c r="AS9" s="11">
        <v>0.17588769617541999</v>
      </c>
      <c r="AT9" s="11">
        <v>0.15030512599992399</v>
      </c>
      <c r="AU9" s="11"/>
      <c r="AV9" s="11">
        <v>0.20854406448608201</v>
      </c>
      <c r="AW9" s="11">
        <v>0.14860357968519</v>
      </c>
      <c r="AX9" s="11">
        <v>0.23168885745638201</v>
      </c>
      <c r="AY9" s="11">
        <v>0.164443560798755</v>
      </c>
      <c r="AZ9" s="11">
        <v>0.17404946744774399</v>
      </c>
      <c r="BA9" s="11"/>
      <c r="BB9" s="11">
        <v>0.20874140280967499</v>
      </c>
      <c r="BC9" s="11">
        <v>0.16076101634587001</v>
      </c>
      <c r="BD9" s="11">
        <v>0.20069917340065599</v>
      </c>
      <c r="BE9" s="11"/>
      <c r="BF9" s="11">
        <v>0.16941104459609199</v>
      </c>
      <c r="BG9" s="11">
        <v>0.181373393647729</v>
      </c>
      <c r="BH9" s="11">
        <v>0.20327707536490799</v>
      </c>
      <c r="BI9" s="11">
        <v>0.17193443327446201</v>
      </c>
      <c r="BJ9" s="11">
        <v>0.17474699585731199</v>
      </c>
      <c r="BK9" s="11">
        <v>0.20059739728919801</v>
      </c>
    </row>
    <row r="10" spans="2:63" x14ac:dyDescent="0.35">
      <c r="B10" s="14" t="s">
        <v>382</v>
      </c>
      <c r="C10" s="11">
        <v>0.101314534594902</v>
      </c>
      <c r="D10" s="11">
        <v>9.5535681574133002E-2</v>
      </c>
      <c r="E10" s="11">
        <v>0.106692266523864</v>
      </c>
      <c r="F10" s="11"/>
      <c r="G10" s="11">
        <v>0.16102422022691301</v>
      </c>
      <c r="H10" s="11">
        <v>0.121565714773213</v>
      </c>
      <c r="I10" s="11">
        <v>0.10017512373788499</v>
      </c>
      <c r="J10" s="11">
        <v>6.7871493764419394E-2</v>
      </c>
      <c r="K10" s="11">
        <v>7.3552451255146895E-2</v>
      </c>
      <c r="L10" s="11">
        <v>9.1062494967566895E-2</v>
      </c>
      <c r="M10" s="11"/>
      <c r="N10" s="11">
        <v>0.123870573687119</v>
      </c>
      <c r="O10" s="11">
        <v>0.10855087255510899</v>
      </c>
      <c r="P10" s="11">
        <v>9.1741568898490194E-2</v>
      </c>
      <c r="Q10" s="11">
        <v>8.5806233464035306E-2</v>
      </c>
      <c r="R10" s="11">
        <v>0.10023475131264099</v>
      </c>
      <c r="S10" s="11">
        <v>9.0471388953514198E-2</v>
      </c>
      <c r="T10" s="11">
        <v>0.11274401683060099</v>
      </c>
      <c r="U10" s="11">
        <v>9.0628743088354696E-2</v>
      </c>
      <c r="V10" s="11">
        <v>9.2814741477857995E-2</v>
      </c>
      <c r="W10" s="11">
        <v>9.0064765485819695E-2</v>
      </c>
      <c r="X10" s="11">
        <v>0.112847875626258</v>
      </c>
      <c r="Y10" s="11"/>
      <c r="Z10" s="11">
        <v>8.4929742581477702E-2</v>
      </c>
      <c r="AA10" s="11">
        <v>0.106844486625263</v>
      </c>
      <c r="AB10" s="11">
        <v>0.121209255299917</v>
      </c>
      <c r="AC10" s="11">
        <v>9.8170363402629204E-2</v>
      </c>
      <c r="AD10" s="11"/>
      <c r="AE10" s="11">
        <v>9.8627112059652397E-2</v>
      </c>
      <c r="AF10" s="11">
        <v>0.114116779771179</v>
      </c>
      <c r="AG10" s="11">
        <v>8.0360692035826603E-2</v>
      </c>
      <c r="AH10" s="11">
        <v>0.114438710670359</v>
      </c>
      <c r="AI10" s="11">
        <v>0.120111921452938</v>
      </c>
      <c r="AJ10" s="11"/>
      <c r="AK10" s="11">
        <v>9.4943484846016293E-2</v>
      </c>
      <c r="AL10" s="11">
        <v>9.3108267906855502E-2</v>
      </c>
      <c r="AM10" s="11">
        <v>0.14545062172281301</v>
      </c>
      <c r="AN10" s="11">
        <v>0.13906613713524901</v>
      </c>
      <c r="AO10" s="11">
        <v>8.1554303401932995E-2</v>
      </c>
      <c r="AP10" s="11">
        <v>7.6332126354625496E-2</v>
      </c>
      <c r="AQ10" s="11"/>
      <c r="AR10" s="11">
        <v>0.10008690656220701</v>
      </c>
      <c r="AS10" s="11">
        <v>9.1860146364435694E-2</v>
      </c>
      <c r="AT10" s="11">
        <v>0.10499811594556201</v>
      </c>
      <c r="AU10" s="11"/>
      <c r="AV10" s="11">
        <v>0.10744902574005</v>
      </c>
      <c r="AW10" s="11">
        <v>0.100222641699253</v>
      </c>
      <c r="AX10" s="11">
        <v>8.6159428559881596E-2</v>
      </c>
      <c r="AY10" s="11">
        <v>0.120567056554938</v>
      </c>
      <c r="AZ10" s="11">
        <v>8.8478985163285506E-2</v>
      </c>
      <c r="BA10" s="11"/>
      <c r="BB10" s="11">
        <v>0.108880101180111</v>
      </c>
      <c r="BC10" s="11">
        <v>0.110940040516545</v>
      </c>
      <c r="BD10" s="11">
        <v>9.8741409608914907E-2</v>
      </c>
      <c r="BE10" s="11"/>
      <c r="BF10" s="11">
        <v>0.129057028538581</v>
      </c>
      <c r="BG10" s="11">
        <v>8.8082465039912794E-2</v>
      </c>
      <c r="BH10" s="11">
        <v>0.112272707874574</v>
      </c>
      <c r="BI10" s="11">
        <v>8.3952770494948703E-2</v>
      </c>
      <c r="BJ10" s="11">
        <v>9.8017003127417499E-2</v>
      </c>
      <c r="BK10" s="11">
        <v>0.10827347669398001</v>
      </c>
    </row>
    <row r="11" spans="2:63" x14ac:dyDescent="0.35">
      <c r="B11" s="14" t="s">
        <v>383</v>
      </c>
      <c r="C11" s="11">
        <v>7.6052563865673203E-2</v>
      </c>
      <c r="D11" s="11">
        <v>8.6972089492622098E-2</v>
      </c>
      <c r="E11" s="11">
        <v>6.5222521336975106E-2</v>
      </c>
      <c r="F11" s="11"/>
      <c r="G11" s="11">
        <v>0.107862482300899</v>
      </c>
      <c r="H11" s="11">
        <v>7.8859020410338904E-2</v>
      </c>
      <c r="I11" s="11">
        <v>7.3452931648824493E-2</v>
      </c>
      <c r="J11" s="11">
        <v>7.0046195386669202E-2</v>
      </c>
      <c r="K11" s="11">
        <v>7.0906535029930703E-2</v>
      </c>
      <c r="L11" s="11">
        <v>6.2632232603626103E-2</v>
      </c>
      <c r="M11" s="11"/>
      <c r="N11" s="11">
        <v>9.5693847035711405E-2</v>
      </c>
      <c r="O11" s="11">
        <v>6.6370653998667595E-2</v>
      </c>
      <c r="P11" s="11">
        <v>5.14041839536621E-2</v>
      </c>
      <c r="Q11" s="11">
        <v>9.3679641686454804E-2</v>
      </c>
      <c r="R11" s="11">
        <v>9.3441075793379305E-2</v>
      </c>
      <c r="S11" s="11">
        <v>7.9167910778033798E-2</v>
      </c>
      <c r="T11" s="11">
        <v>7.9556172573989406E-2</v>
      </c>
      <c r="U11" s="11">
        <v>5.6064816175471502E-2</v>
      </c>
      <c r="V11" s="11">
        <v>5.7908510886624499E-2</v>
      </c>
      <c r="W11" s="11">
        <v>8.5102569535852601E-2</v>
      </c>
      <c r="X11" s="11">
        <v>5.7854121400460298E-2</v>
      </c>
      <c r="Y11" s="11"/>
      <c r="Z11" s="11">
        <v>7.2195610131294996E-2</v>
      </c>
      <c r="AA11" s="11">
        <v>6.3032114715745796E-2</v>
      </c>
      <c r="AB11" s="11">
        <v>9.0598863023678103E-2</v>
      </c>
      <c r="AC11" s="11">
        <v>8.2765819803674798E-2</v>
      </c>
      <c r="AD11" s="11"/>
      <c r="AE11" s="11">
        <v>7.3903267036831893E-2</v>
      </c>
      <c r="AF11" s="11">
        <v>8.0234288938040604E-2</v>
      </c>
      <c r="AG11" s="11">
        <v>7.09159778337842E-2</v>
      </c>
      <c r="AH11" s="11">
        <v>8.4124585192459606E-2</v>
      </c>
      <c r="AI11" s="11">
        <v>8.9743483935762494E-2</v>
      </c>
      <c r="AJ11" s="11"/>
      <c r="AK11" s="11">
        <v>7.0483884739450497E-2</v>
      </c>
      <c r="AL11" s="11">
        <v>7.3462257034851305E-2</v>
      </c>
      <c r="AM11" s="11">
        <v>7.1168262899885704E-2</v>
      </c>
      <c r="AN11" s="11">
        <v>7.1148058817055299E-2</v>
      </c>
      <c r="AO11" s="11">
        <v>9.1636455159555E-2</v>
      </c>
      <c r="AP11" s="11">
        <v>6.7747303166172904E-2</v>
      </c>
      <c r="AQ11" s="11"/>
      <c r="AR11" s="11">
        <v>7.5894682393165797E-2</v>
      </c>
      <c r="AS11" s="11">
        <v>7.7445864081032795E-2</v>
      </c>
      <c r="AT11" s="11">
        <v>8.0380227233573798E-2</v>
      </c>
      <c r="AU11" s="11"/>
      <c r="AV11" s="11">
        <v>8.7835602050752498E-2</v>
      </c>
      <c r="AW11" s="11">
        <v>8.26233014736487E-2</v>
      </c>
      <c r="AX11" s="11">
        <v>6.1032422672515602E-2</v>
      </c>
      <c r="AY11" s="11">
        <v>5.3803201277143199E-2</v>
      </c>
      <c r="AZ11" s="11">
        <v>3.8749290088743102E-2</v>
      </c>
      <c r="BA11" s="11"/>
      <c r="BB11" s="11">
        <v>8.4968670594160203E-2</v>
      </c>
      <c r="BC11" s="11">
        <v>8.1702981172054906E-2</v>
      </c>
      <c r="BD11" s="11">
        <v>8.0499872295460795E-2</v>
      </c>
      <c r="BE11" s="11"/>
      <c r="BF11" s="11">
        <v>9.3858698519535197E-2</v>
      </c>
      <c r="BG11" s="11">
        <v>5.7014096088483901E-2</v>
      </c>
      <c r="BH11" s="11">
        <v>7.9305662105507296E-2</v>
      </c>
      <c r="BI11" s="11">
        <v>8.2380176037391603E-2</v>
      </c>
      <c r="BJ11" s="11">
        <v>7.7559183806778495E-2</v>
      </c>
      <c r="BK11" s="11">
        <v>6.7038119206060703E-2</v>
      </c>
    </row>
    <row r="12" spans="2:63" x14ac:dyDescent="0.35">
      <c r="B12" s="14" t="s">
        <v>384</v>
      </c>
      <c r="C12" s="11">
        <v>0.32746995163619003</v>
      </c>
      <c r="D12" s="11">
        <v>0.317535116833284</v>
      </c>
      <c r="E12" s="11">
        <v>0.33716366867740999</v>
      </c>
      <c r="F12" s="11"/>
      <c r="G12" s="11">
        <v>0.212403476555103</v>
      </c>
      <c r="H12" s="11">
        <v>0.28046882560293701</v>
      </c>
      <c r="I12" s="11">
        <v>0.28897052421275898</v>
      </c>
      <c r="J12" s="11">
        <v>0.32826126010102102</v>
      </c>
      <c r="K12" s="11">
        <v>0.404814055736472</v>
      </c>
      <c r="L12" s="11">
        <v>0.422611560556093</v>
      </c>
      <c r="M12" s="11"/>
      <c r="N12" s="11">
        <v>0.26818959496222</v>
      </c>
      <c r="O12" s="11">
        <v>0.33481876574769498</v>
      </c>
      <c r="P12" s="11">
        <v>0.44041607898436402</v>
      </c>
      <c r="Q12" s="11">
        <v>0.335884413564639</v>
      </c>
      <c r="R12" s="11">
        <v>0.30617724277100999</v>
      </c>
      <c r="S12" s="11">
        <v>0.32043253844825997</v>
      </c>
      <c r="T12" s="11">
        <v>0.331773224745878</v>
      </c>
      <c r="U12" s="11">
        <v>0.28271399400835501</v>
      </c>
      <c r="V12" s="11">
        <v>0.30388097152717602</v>
      </c>
      <c r="W12" s="11">
        <v>0.34805505387013103</v>
      </c>
      <c r="X12" s="11">
        <v>0.36496410273536001</v>
      </c>
      <c r="Y12" s="11"/>
      <c r="Z12" s="11">
        <v>0.36444498546161802</v>
      </c>
      <c r="AA12" s="11">
        <v>0.33674376608839401</v>
      </c>
      <c r="AB12" s="11">
        <v>0.29763279840427898</v>
      </c>
      <c r="AC12" s="11">
        <v>0.30162594687828798</v>
      </c>
      <c r="AD12" s="11"/>
      <c r="AE12" s="11">
        <v>0.31884393941396799</v>
      </c>
      <c r="AF12" s="11">
        <v>0.31801926291179</v>
      </c>
      <c r="AG12" s="11">
        <v>0.35705682034174302</v>
      </c>
      <c r="AH12" s="11">
        <v>0.32414574277015801</v>
      </c>
      <c r="AI12" s="11">
        <v>0.30262739956587098</v>
      </c>
      <c r="AJ12" s="11"/>
      <c r="AK12" s="11">
        <v>0.38329722596403698</v>
      </c>
      <c r="AL12" s="11">
        <v>0.29973903235118698</v>
      </c>
      <c r="AM12" s="11">
        <v>0.29803197590228903</v>
      </c>
      <c r="AN12" s="11">
        <v>0.27418458381325</v>
      </c>
      <c r="AO12" s="11">
        <v>0.325975036825008</v>
      </c>
      <c r="AP12" s="11">
        <v>0.24668252227530699</v>
      </c>
      <c r="AQ12" s="11"/>
      <c r="AR12" s="11">
        <v>0.33984173950945801</v>
      </c>
      <c r="AS12" s="11">
        <v>0.34984974495774901</v>
      </c>
      <c r="AT12" s="11">
        <v>0.25004888320098201</v>
      </c>
      <c r="AU12" s="11"/>
      <c r="AV12" s="11">
        <v>0.34216416236068797</v>
      </c>
      <c r="AW12" s="11">
        <v>0.322050999089464</v>
      </c>
      <c r="AX12" s="11">
        <v>0.35757350871704102</v>
      </c>
      <c r="AY12" s="11">
        <v>0.31887424604854198</v>
      </c>
      <c r="AZ12" s="11">
        <v>0.257221617960326</v>
      </c>
      <c r="BA12" s="11"/>
      <c r="BB12" s="11">
        <v>0.32664868733727098</v>
      </c>
      <c r="BC12" s="11">
        <v>0.33040663938634601</v>
      </c>
      <c r="BD12" s="11">
        <v>0.361089322102153</v>
      </c>
      <c r="BE12" s="11"/>
      <c r="BF12" s="11">
        <v>0.26324959969244099</v>
      </c>
      <c r="BG12" s="11">
        <v>0.36505126786819198</v>
      </c>
      <c r="BH12" s="11">
        <v>0.29339908127695302</v>
      </c>
      <c r="BI12" s="11">
        <v>0.33468828694247299</v>
      </c>
      <c r="BJ12" s="11">
        <v>0.36377204072196201</v>
      </c>
      <c r="BK12" s="11">
        <v>0.36550176685672398</v>
      </c>
    </row>
    <row r="13" spans="2:63" x14ac:dyDescent="0.35">
      <c r="B13" s="14" t="s">
        <v>385</v>
      </c>
      <c r="C13" s="11">
        <v>0.194207972063212</v>
      </c>
      <c r="D13" s="11">
        <v>0.21177865587882599</v>
      </c>
      <c r="E13" s="11">
        <v>0.17704274296504399</v>
      </c>
      <c r="F13" s="11"/>
      <c r="G13" s="11">
        <v>0.211788753155394</v>
      </c>
      <c r="H13" s="11">
        <v>0.24793897234371801</v>
      </c>
      <c r="I13" s="11">
        <v>0.24076173577100901</v>
      </c>
      <c r="J13" s="11">
        <v>0.20560861979859599</v>
      </c>
      <c r="K13" s="11">
        <v>0.15184656036115801</v>
      </c>
      <c r="L13" s="11">
        <v>0.11967169459589901</v>
      </c>
      <c r="M13" s="11"/>
      <c r="N13" s="11">
        <v>0.23522426319550499</v>
      </c>
      <c r="O13" s="11">
        <v>0.203093277979701</v>
      </c>
      <c r="P13" s="11">
        <v>0.13741253786326499</v>
      </c>
      <c r="Q13" s="11">
        <v>0.173235113729377</v>
      </c>
      <c r="R13" s="11">
        <v>0.18608980031858499</v>
      </c>
      <c r="S13" s="11">
        <v>0.16548411796227</v>
      </c>
      <c r="T13" s="11">
        <v>0.201588736999435</v>
      </c>
      <c r="U13" s="11">
        <v>0.208677471122453</v>
      </c>
      <c r="V13" s="11">
        <v>0.21656177169283899</v>
      </c>
      <c r="W13" s="11">
        <v>0.19037405626631199</v>
      </c>
      <c r="X13" s="11">
        <v>0.182326002083814</v>
      </c>
      <c r="Y13" s="11"/>
      <c r="Z13" s="11">
        <v>0.20337027816672401</v>
      </c>
      <c r="AA13" s="11">
        <v>0.197243235810172</v>
      </c>
      <c r="AB13" s="11">
        <v>0.195605210261945</v>
      </c>
      <c r="AC13" s="11">
        <v>0.178122024770791</v>
      </c>
      <c r="AD13" s="11"/>
      <c r="AE13" s="11">
        <v>0.17611334338596701</v>
      </c>
      <c r="AF13" s="11">
        <v>0.18930368595903199</v>
      </c>
      <c r="AG13" s="11">
        <v>0.21989069529483801</v>
      </c>
      <c r="AH13" s="11">
        <v>0.21057371597260199</v>
      </c>
      <c r="AI13" s="11">
        <v>0.155690672463593</v>
      </c>
      <c r="AJ13" s="11"/>
      <c r="AK13" s="11">
        <v>0.16158770987715801</v>
      </c>
      <c r="AL13" s="11">
        <v>0.24378433144702999</v>
      </c>
      <c r="AM13" s="11">
        <v>0.18569939851769601</v>
      </c>
      <c r="AN13" s="11">
        <v>0.19163974312954099</v>
      </c>
      <c r="AO13" s="11">
        <v>0.192705702486341</v>
      </c>
      <c r="AP13" s="11">
        <v>0.23216090393730601</v>
      </c>
      <c r="AQ13" s="11"/>
      <c r="AR13" s="11">
        <v>0.16818111209184</v>
      </c>
      <c r="AS13" s="11">
        <v>0.216738417550699</v>
      </c>
      <c r="AT13" s="11">
        <v>0.184133087092268</v>
      </c>
      <c r="AU13" s="11"/>
      <c r="AV13" s="11">
        <v>0.15838193787989999</v>
      </c>
      <c r="AW13" s="11">
        <v>0.23656477793764999</v>
      </c>
      <c r="AX13" s="11">
        <v>0.18044054306118901</v>
      </c>
      <c r="AY13" s="11">
        <v>0.22238298551441901</v>
      </c>
      <c r="AZ13" s="11">
        <v>0.19248725702793701</v>
      </c>
      <c r="BA13" s="11"/>
      <c r="BB13" s="11">
        <v>0.17577642707792299</v>
      </c>
      <c r="BC13" s="11">
        <v>0.22603539171003501</v>
      </c>
      <c r="BD13" s="11">
        <v>0.19077799304903001</v>
      </c>
      <c r="BE13" s="11"/>
      <c r="BF13" s="11">
        <v>0.21771554979676599</v>
      </c>
      <c r="BG13" s="11">
        <v>0.20043270027385099</v>
      </c>
      <c r="BH13" s="11">
        <v>0.19087426365166901</v>
      </c>
      <c r="BI13" s="11">
        <v>0.20152748999811501</v>
      </c>
      <c r="BJ13" s="11">
        <v>0.16582538526075299</v>
      </c>
      <c r="BK13" s="11">
        <v>0.12866805589534</v>
      </c>
    </row>
    <row r="14" spans="2:63" x14ac:dyDescent="0.35">
      <c r="B14" s="14" t="s">
        <v>386</v>
      </c>
      <c r="C14" s="11">
        <v>2.9020911124384801E-2</v>
      </c>
      <c r="D14" s="11">
        <v>3.2544370866961998E-2</v>
      </c>
      <c r="E14" s="11">
        <v>2.5613772530415101E-2</v>
      </c>
      <c r="F14" s="11"/>
      <c r="G14" s="11">
        <v>2.75782241904967E-2</v>
      </c>
      <c r="H14" s="11">
        <v>1.9853590712522601E-2</v>
      </c>
      <c r="I14" s="11">
        <v>2.85332111408323E-2</v>
      </c>
      <c r="J14" s="11">
        <v>3.4122987343572102E-2</v>
      </c>
      <c r="K14" s="11">
        <v>2.9711050732033499E-2</v>
      </c>
      <c r="L14" s="11">
        <v>3.3286782041175203E-2</v>
      </c>
      <c r="M14" s="11"/>
      <c r="N14" s="11">
        <v>2.54618074778411E-2</v>
      </c>
      <c r="O14" s="11">
        <v>1.9003741858579198E-2</v>
      </c>
      <c r="P14" s="11">
        <v>2.51865827501189E-2</v>
      </c>
      <c r="Q14" s="11">
        <v>4.5056237269847102E-2</v>
      </c>
      <c r="R14" s="11">
        <v>1.53102812831505E-2</v>
      </c>
      <c r="S14" s="11">
        <v>3.0462082645771601E-2</v>
      </c>
      <c r="T14" s="11">
        <v>2.09603983657458E-2</v>
      </c>
      <c r="U14" s="11">
        <v>4.0677180623573603E-2</v>
      </c>
      <c r="V14" s="11">
        <v>3.4339591686470397E-2</v>
      </c>
      <c r="W14" s="11">
        <v>4.3306068346604103E-2</v>
      </c>
      <c r="X14" s="11">
        <v>2.5002021347829199E-2</v>
      </c>
      <c r="Y14" s="11"/>
      <c r="Z14" s="11">
        <v>1.9557426562583101E-2</v>
      </c>
      <c r="AA14" s="11">
        <v>1.7437381598267802E-2</v>
      </c>
      <c r="AB14" s="11">
        <v>3.5258358523061702E-2</v>
      </c>
      <c r="AC14" s="11">
        <v>4.5412743348221797E-2</v>
      </c>
      <c r="AD14" s="11"/>
      <c r="AE14" s="11">
        <v>3.4632389197028601E-2</v>
      </c>
      <c r="AF14" s="11">
        <v>2.5791946003753102E-2</v>
      </c>
      <c r="AG14" s="11">
        <v>2.3502503285753502E-2</v>
      </c>
      <c r="AH14" s="11">
        <v>2.9741896348148E-2</v>
      </c>
      <c r="AI14" s="11">
        <v>1.8342721350220199E-2</v>
      </c>
      <c r="AJ14" s="11"/>
      <c r="AK14" s="11">
        <v>2.4317667108832999E-2</v>
      </c>
      <c r="AL14" s="11">
        <v>2.6755762781841101E-2</v>
      </c>
      <c r="AM14" s="11">
        <v>4.7903045857253801E-2</v>
      </c>
      <c r="AN14" s="11">
        <v>3.6962594963529001E-2</v>
      </c>
      <c r="AO14" s="11">
        <v>2.7376561214363201E-2</v>
      </c>
      <c r="AP14" s="11">
        <v>4.35963162621094E-2</v>
      </c>
      <c r="AQ14" s="11"/>
      <c r="AR14" s="11">
        <v>3.87899349191482E-2</v>
      </c>
      <c r="AS14" s="11">
        <v>1.46610201224579E-2</v>
      </c>
      <c r="AT14" s="11">
        <v>5.1524084347350597E-2</v>
      </c>
      <c r="AU14" s="11"/>
      <c r="AV14" s="11">
        <v>3.0614024444785799E-2</v>
      </c>
      <c r="AW14" s="11">
        <v>2.0588881150240199E-2</v>
      </c>
      <c r="AX14" s="11">
        <v>2.0920503483787298E-2</v>
      </c>
      <c r="AY14" s="11">
        <v>4.9245657583027701E-2</v>
      </c>
      <c r="AZ14" s="11">
        <v>5.4740447632511902E-2</v>
      </c>
      <c r="BA14" s="11"/>
      <c r="BB14" s="11">
        <v>3.28239960014979E-2</v>
      </c>
      <c r="BC14" s="11">
        <v>1.60380141929252E-2</v>
      </c>
      <c r="BD14" s="11">
        <v>1.13652749728633E-2</v>
      </c>
      <c r="BE14" s="11"/>
      <c r="BF14" s="11">
        <v>3.3079774533381401E-2</v>
      </c>
      <c r="BG14" s="11">
        <v>2.36768713895542E-2</v>
      </c>
      <c r="BH14" s="11">
        <v>3.9018336775635903E-2</v>
      </c>
      <c r="BI14" s="11">
        <v>2.0250175935250699E-2</v>
      </c>
      <c r="BJ14" s="11">
        <v>2.89772268887106E-2</v>
      </c>
      <c r="BK14" s="11">
        <v>4.0951394764099397E-2</v>
      </c>
    </row>
    <row r="15" spans="2:63" x14ac:dyDescent="0.35">
      <c r="B15" s="14" t="s">
        <v>104</v>
      </c>
      <c r="C15" s="12">
        <v>9.1698876417125402E-2</v>
      </c>
      <c r="D15" s="12">
        <v>6.7897490497603699E-2</v>
      </c>
      <c r="E15" s="12">
        <v>0.114626604890793</v>
      </c>
      <c r="F15" s="12"/>
      <c r="G15" s="12">
        <v>8.2271450490434994E-2</v>
      </c>
      <c r="H15" s="12">
        <v>0.10215751525818299</v>
      </c>
      <c r="I15" s="12">
        <v>0.11810385132995101</v>
      </c>
      <c r="J15" s="12">
        <v>0.119022868894903</v>
      </c>
      <c r="K15" s="12">
        <v>7.2039729060738397E-2</v>
      </c>
      <c r="L15" s="12">
        <v>5.9062833558504897E-2</v>
      </c>
      <c r="M15" s="12"/>
      <c r="N15" s="12">
        <v>7.1350327564631597E-2</v>
      </c>
      <c r="O15" s="12">
        <v>9.4778529190737398E-2</v>
      </c>
      <c r="P15" s="12">
        <v>8.2013673295144807E-2</v>
      </c>
      <c r="Q15" s="12">
        <v>8.5936233555149705E-2</v>
      </c>
      <c r="R15" s="12">
        <v>9.6519639217701902E-2</v>
      </c>
      <c r="S15" s="12">
        <v>0.11583394531066001</v>
      </c>
      <c r="T15" s="12">
        <v>9.5484852330787198E-2</v>
      </c>
      <c r="U15" s="12">
        <v>0.11136528463210101</v>
      </c>
      <c r="V15" s="12">
        <v>9.9951519477214201E-2</v>
      </c>
      <c r="W15" s="12">
        <v>8.1905332061517899E-2</v>
      </c>
      <c r="X15" s="12">
        <v>9.4018013173642903E-2</v>
      </c>
      <c r="Y15" s="12"/>
      <c r="Z15" s="12">
        <v>5.9972197030752301E-2</v>
      </c>
      <c r="AA15" s="12">
        <v>9.5441344380878396E-2</v>
      </c>
      <c r="AB15" s="12">
        <v>8.3555548542013705E-2</v>
      </c>
      <c r="AC15" s="12">
        <v>0.130019030694558</v>
      </c>
      <c r="AD15" s="12"/>
      <c r="AE15" s="12">
        <v>0.114602126934471</v>
      </c>
      <c r="AF15" s="12">
        <v>9.3641435008600102E-2</v>
      </c>
      <c r="AG15" s="12">
        <v>7.3272928029455703E-2</v>
      </c>
      <c r="AH15" s="12">
        <v>5.88973343292266E-2</v>
      </c>
      <c r="AI15" s="12">
        <v>7.4581144801007498E-2</v>
      </c>
      <c r="AJ15" s="12"/>
      <c r="AK15" s="12">
        <v>6.8569870088109594E-2</v>
      </c>
      <c r="AL15" s="12">
        <v>8.0883767666633702E-2</v>
      </c>
      <c r="AM15" s="12">
        <v>9.2034820290911798E-2</v>
      </c>
      <c r="AN15" s="12">
        <v>0.14427495181998501</v>
      </c>
      <c r="AO15" s="12">
        <v>0.108661202721376</v>
      </c>
      <c r="AP15" s="12">
        <v>0.145977103932275</v>
      </c>
      <c r="AQ15" s="12"/>
      <c r="AR15" s="12">
        <v>7.7879507318871999E-2</v>
      </c>
      <c r="AS15" s="12">
        <v>7.3557110748205506E-2</v>
      </c>
      <c r="AT15" s="12">
        <v>0.17861047618033901</v>
      </c>
      <c r="AU15" s="12"/>
      <c r="AV15" s="12">
        <v>6.5011183037741699E-2</v>
      </c>
      <c r="AW15" s="12">
        <v>8.9345818964554097E-2</v>
      </c>
      <c r="AX15" s="12">
        <v>6.2184736049203902E-2</v>
      </c>
      <c r="AY15" s="12">
        <v>7.0683292223174599E-2</v>
      </c>
      <c r="AZ15" s="12">
        <v>0.194272934679453</v>
      </c>
      <c r="BA15" s="12"/>
      <c r="BB15" s="12">
        <v>6.2160714999362002E-2</v>
      </c>
      <c r="BC15" s="12">
        <v>7.4115916676223498E-2</v>
      </c>
      <c r="BD15" s="12">
        <v>5.6826954570922399E-2</v>
      </c>
      <c r="BE15" s="12"/>
      <c r="BF15" s="12">
        <v>9.3628304323202904E-2</v>
      </c>
      <c r="BG15" s="12">
        <v>8.4369205692278001E-2</v>
      </c>
      <c r="BH15" s="12">
        <v>8.18528729507534E-2</v>
      </c>
      <c r="BI15" s="12">
        <v>0.105266667317358</v>
      </c>
      <c r="BJ15" s="12">
        <v>9.1102164337066194E-2</v>
      </c>
      <c r="BK15" s="12">
        <v>8.8969789294598006E-2</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B2:BK20"/>
  <sheetViews>
    <sheetView showGridLines="0" workbookViewId="0">
      <pane xSplit="2" topLeftCell="C1" activePane="topRight" state="frozen"/>
      <selection pane="topRight" activeCell="N20" sqref="N20"/>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389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0.287917079093366</v>
      </c>
      <c r="D9" s="11">
        <v>0.26195434366517301</v>
      </c>
      <c r="E9" s="11">
        <v>0.31258982961797199</v>
      </c>
      <c r="F9" s="11"/>
      <c r="G9" s="11">
        <v>0.25517465345541501</v>
      </c>
      <c r="H9" s="11">
        <v>0.255784163717243</v>
      </c>
      <c r="I9" s="11">
        <v>0.28324245410939403</v>
      </c>
      <c r="J9" s="11">
        <v>0.27798527620239699</v>
      </c>
      <c r="K9" s="11">
        <v>0.29337965829597001</v>
      </c>
      <c r="L9" s="11">
        <v>0.34467013213469699</v>
      </c>
      <c r="M9" s="11"/>
      <c r="N9" s="11">
        <v>0.248160418077254</v>
      </c>
      <c r="O9" s="11">
        <v>0.29120257327368598</v>
      </c>
      <c r="P9" s="11">
        <v>0.30475689614224499</v>
      </c>
      <c r="Q9" s="11">
        <v>0.29363899238022401</v>
      </c>
      <c r="R9" s="11">
        <v>0.234285288473805</v>
      </c>
      <c r="S9" s="11">
        <v>0.30839708580455999</v>
      </c>
      <c r="T9" s="11">
        <v>0.33571903586411</v>
      </c>
      <c r="U9" s="11">
        <v>0.28965917963007798</v>
      </c>
      <c r="V9" s="11">
        <v>0.28461117611629</v>
      </c>
      <c r="W9" s="11">
        <v>0.30382748002325599</v>
      </c>
      <c r="X9" s="11">
        <v>0.29254728254658402</v>
      </c>
      <c r="Y9" s="11"/>
      <c r="Z9" s="11">
        <v>0.296366170234305</v>
      </c>
      <c r="AA9" s="11">
        <v>0.28570415677891597</v>
      </c>
      <c r="AB9" s="11">
        <v>0.28595768152965201</v>
      </c>
      <c r="AC9" s="11">
        <v>0.282366369643688</v>
      </c>
      <c r="AD9" s="11"/>
      <c r="AE9" s="11">
        <v>0.299446731139827</v>
      </c>
      <c r="AF9" s="11">
        <v>0.29761647745112602</v>
      </c>
      <c r="AG9" s="11">
        <v>0.27182781588571397</v>
      </c>
      <c r="AH9" s="11">
        <v>0.28459620561155802</v>
      </c>
      <c r="AI9" s="11">
        <v>0.25383776510619799</v>
      </c>
      <c r="AJ9" s="11"/>
      <c r="AK9" s="11">
        <v>0.31263714181811603</v>
      </c>
      <c r="AL9" s="11">
        <v>0.27455191216413</v>
      </c>
      <c r="AM9" s="11">
        <v>0.28194974928416899</v>
      </c>
      <c r="AN9" s="11">
        <v>0.273909534918099</v>
      </c>
      <c r="AO9" s="11">
        <v>0.28046173492249499</v>
      </c>
      <c r="AP9" s="11">
        <v>0.218523833700349</v>
      </c>
      <c r="AQ9" s="11"/>
      <c r="AR9" s="11">
        <v>0.31165030736766902</v>
      </c>
      <c r="AS9" s="11">
        <v>0.28292274980180898</v>
      </c>
      <c r="AT9" s="11">
        <v>0.28322999954391997</v>
      </c>
      <c r="AU9" s="11"/>
      <c r="AV9" s="11">
        <v>0.32197501093234299</v>
      </c>
      <c r="AW9" s="11">
        <v>0.266261596183754</v>
      </c>
      <c r="AX9" s="11">
        <v>0.32215741250061403</v>
      </c>
      <c r="AY9" s="11">
        <v>0.19579915182068899</v>
      </c>
      <c r="AZ9" s="11">
        <v>0.27634618259011601</v>
      </c>
      <c r="BA9" s="11"/>
      <c r="BB9" s="11">
        <v>0.32560102096474702</v>
      </c>
      <c r="BC9" s="11">
        <v>0.27760140679763001</v>
      </c>
      <c r="BD9" s="11">
        <v>0.301392772621773</v>
      </c>
      <c r="BE9" s="11"/>
      <c r="BF9" s="11">
        <v>0.26658852989661702</v>
      </c>
      <c r="BG9" s="11">
        <v>0.30123384391951502</v>
      </c>
      <c r="BH9" s="11">
        <v>0.26225732057962398</v>
      </c>
      <c r="BI9" s="11">
        <v>0.29080695857230199</v>
      </c>
      <c r="BJ9" s="11">
        <v>0.30418300963724398</v>
      </c>
      <c r="BK9" s="11">
        <v>0.32199392407222099</v>
      </c>
    </row>
    <row r="10" spans="2:63" x14ac:dyDescent="0.35">
      <c r="B10" s="14" t="s">
        <v>382</v>
      </c>
      <c r="C10" s="11">
        <v>5.1670842181785498E-2</v>
      </c>
      <c r="D10" s="11">
        <v>5.35109891836901E-2</v>
      </c>
      <c r="E10" s="11">
        <v>5.0159728802766701E-2</v>
      </c>
      <c r="F10" s="11"/>
      <c r="G10" s="11">
        <v>0.12384911059128501</v>
      </c>
      <c r="H10" s="11">
        <v>7.3736066202688105E-2</v>
      </c>
      <c r="I10" s="11">
        <v>4.9681490604774198E-2</v>
      </c>
      <c r="J10" s="11">
        <v>3.2256074677648898E-2</v>
      </c>
      <c r="K10" s="11">
        <v>2.4175378808839101E-2</v>
      </c>
      <c r="L10" s="11">
        <v>2.0559385303506199E-2</v>
      </c>
      <c r="M10" s="11"/>
      <c r="N10" s="11">
        <v>8.9112995400168205E-2</v>
      </c>
      <c r="O10" s="11">
        <v>5.0008074598295899E-2</v>
      </c>
      <c r="P10" s="11">
        <v>3.3779864900515301E-2</v>
      </c>
      <c r="Q10" s="11">
        <v>3.97062213840636E-2</v>
      </c>
      <c r="R10" s="11">
        <v>4.5208370730165502E-2</v>
      </c>
      <c r="S10" s="11">
        <v>5.4854092745979001E-2</v>
      </c>
      <c r="T10" s="11">
        <v>4.8077667053408497E-2</v>
      </c>
      <c r="U10" s="11">
        <v>6.4576795047958699E-2</v>
      </c>
      <c r="V10" s="11">
        <v>5.0646439923354297E-2</v>
      </c>
      <c r="W10" s="11">
        <v>2.2777762111383899E-2</v>
      </c>
      <c r="X10" s="11">
        <v>5.4262150317655897E-2</v>
      </c>
      <c r="Y10" s="11"/>
      <c r="Z10" s="11">
        <v>4.3411217941878098E-2</v>
      </c>
      <c r="AA10" s="11">
        <v>4.45905775808332E-2</v>
      </c>
      <c r="AB10" s="11">
        <v>6.6847859539995502E-2</v>
      </c>
      <c r="AC10" s="11">
        <v>5.5825991508017501E-2</v>
      </c>
      <c r="AD10" s="11"/>
      <c r="AE10" s="11">
        <v>4.89880329284689E-2</v>
      </c>
      <c r="AF10" s="11">
        <v>5.20775834734135E-2</v>
      </c>
      <c r="AG10" s="11">
        <v>4.4962672977086698E-2</v>
      </c>
      <c r="AH10" s="11">
        <v>6.9634909677870102E-2</v>
      </c>
      <c r="AI10" s="11">
        <v>8.61616540709223E-2</v>
      </c>
      <c r="AJ10" s="11"/>
      <c r="AK10" s="11">
        <v>3.8474503026828297E-2</v>
      </c>
      <c r="AL10" s="11">
        <v>6.3669667953378098E-2</v>
      </c>
      <c r="AM10" s="11">
        <v>6.3129071817817697E-2</v>
      </c>
      <c r="AN10" s="11">
        <v>6.7025250972852404E-2</v>
      </c>
      <c r="AO10" s="11">
        <v>4.9670508431761302E-2</v>
      </c>
      <c r="AP10" s="11">
        <v>4.6892122827661302E-2</v>
      </c>
      <c r="AQ10" s="11"/>
      <c r="AR10" s="11">
        <v>3.6241663641421999E-2</v>
      </c>
      <c r="AS10" s="11">
        <v>5.5736467517135103E-2</v>
      </c>
      <c r="AT10" s="11">
        <v>6.5024684549136194E-2</v>
      </c>
      <c r="AU10" s="11"/>
      <c r="AV10" s="11">
        <v>4.11214598463212E-2</v>
      </c>
      <c r="AW10" s="11">
        <v>7.3286702202943199E-2</v>
      </c>
      <c r="AX10" s="11">
        <v>3.4136173011104498E-2</v>
      </c>
      <c r="AY10" s="11">
        <v>3.95828659224991E-2</v>
      </c>
      <c r="AZ10" s="11">
        <v>3.12438040310965E-2</v>
      </c>
      <c r="BA10" s="11"/>
      <c r="BB10" s="11">
        <v>4.62753254851914E-2</v>
      </c>
      <c r="BC10" s="11">
        <v>6.5828508041703399E-2</v>
      </c>
      <c r="BD10" s="11">
        <v>3.3886375950665598E-2</v>
      </c>
      <c r="BE10" s="11"/>
      <c r="BF10" s="11">
        <v>6.3363855355091606E-2</v>
      </c>
      <c r="BG10" s="11">
        <v>4.4781629816763001E-2</v>
      </c>
      <c r="BH10" s="11">
        <v>7.7582406402854395E-2</v>
      </c>
      <c r="BI10" s="11">
        <v>4.4706069204477103E-2</v>
      </c>
      <c r="BJ10" s="11">
        <v>3.0581423999093402E-2</v>
      </c>
      <c r="BK10" s="11">
        <v>5.5572937997942898E-2</v>
      </c>
    </row>
    <row r="11" spans="2:63" x14ac:dyDescent="0.35">
      <c r="B11" s="14" t="s">
        <v>383</v>
      </c>
      <c r="C11" s="11">
        <v>0.35731470209926403</v>
      </c>
      <c r="D11" s="11">
        <v>0.36408839438893698</v>
      </c>
      <c r="E11" s="11">
        <v>0.35232294797115798</v>
      </c>
      <c r="F11" s="11"/>
      <c r="G11" s="11">
        <v>0.30097249523932701</v>
      </c>
      <c r="H11" s="11">
        <v>0.29707576853644302</v>
      </c>
      <c r="I11" s="11">
        <v>0.32507741039212701</v>
      </c>
      <c r="J11" s="11">
        <v>0.35433366422947499</v>
      </c>
      <c r="K11" s="11">
        <v>0.42357683747182401</v>
      </c>
      <c r="L11" s="11">
        <v>0.42887827076082302</v>
      </c>
      <c r="M11" s="11"/>
      <c r="N11" s="11">
        <v>0.288537310419957</v>
      </c>
      <c r="O11" s="11">
        <v>0.36639361465977499</v>
      </c>
      <c r="P11" s="11">
        <v>0.39065412529277099</v>
      </c>
      <c r="Q11" s="11">
        <v>0.39325063836220298</v>
      </c>
      <c r="R11" s="11">
        <v>0.451909952507771</v>
      </c>
      <c r="S11" s="11">
        <v>0.33529848643267002</v>
      </c>
      <c r="T11" s="11">
        <v>0.34347059421574799</v>
      </c>
      <c r="U11" s="11">
        <v>0.34429203640886702</v>
      </c>
      <c r="V11" s="11">
        <v>0.33890967540207101</v>
      </c>
      <c r="W11" s="11">
        <v>0.368222502493816</v>
      </c>
      <c r="X11" s="11">
        <v>0.36887665012588799</v>
      </c>
      <c r="Y11" s="11"/>
      <c r="Z11" s="11">
        <v>0.38068842928042401</v>
      </c>
      <c r="AA11" s="11">
        <v>0.36342143495356599</v>
      </c>
      <c r="AB11" s="11">
        <v>0.36374250859298601</v>
      </c>
      <c r="AC11" s="11">
        <v>0.32228327979329602</v>
      </c>
      <c r="AD11" s="11"/>
      <c r="AE11" s="11">
        <v>0.35682731583706201</v>
      </c>
      <c r="AF11" s="11">
        <v>0.36033608365555603</v>
      </c>
      <c r="AG11" s="11">
        <v>0.37360364088728298</v>
      </c>
      <c r="AH11" s="11">
        <v>0.32891094156314499</v>
      </c>
      <c r="AI11" s="11">
        <v>0.353108707914847</v>
      </c>
      <c r="AJ11" s="11"/>
      <c r="AK11" s="11">
        <v>0.40837646709396702</v>
      </c>
      <c r="AL11" s="11">
        <v>0.31408757082067901</v>
      </c>
      <c r="AM11" s="11">
        <v>0.34085631305950298</v>
      </c>
      <c r="AN11" s="11">
        <v>0.33525917398288901</v>
      </c>
      <c r="AO11" s="11">
        <v>0.34005962992157401</v>
      </c>
      <c r="AP11" s="11">
        <v>0.370123734799917</v>
      </c>
      <c r="AQ11" s="11"/>
      <c r="AR11" s="11">
        <v>0.38663199801047199</v>
      </c>
      <c r="AS11" s="11">
        <v>0.34479514028223102</v>
      </c>
      <c r="AT11" s="11">
        <v>0.31419192582398597</v>
      </c>
      <c r="AU11" s="11"/>
      <c r="AV11" s="11">
        <v>0.391022233147581</v>
      </c>
      <c r="AW11" s="11">
        <v>0.32038418113919198</v>
      </c>
      <c r="AX11" s="11">
        <v>0.323591958311997</v>
      </c>
      <c r="AY11" s="11">
        <v>0.437080013349605</v>
      </c>
      <c r="AZ11" s="11">
        <v>0.34045681529466298</v>
      </c>
      <c r="BA11" s="11"/>
      <c r="BB11" s="11">
        <v>0.39259515436468101</v>
      </c>
      <c r="BC11" s="11">
        <v>0.32295924350289801</v>
      </c>
      <c r="BD11" s="11">
        <v>0.37687832360909301</v>
      </c>
      <c r="BE11" s="11"/>
      <c r="BF11" s="11">
        <v>0.28912322776034499</v>
      </c>
      <c r="BG11" s="11">
        <v>0.361926831139813</v>
      </c>
      <c r="BH11" s="11">
        <v>0.372985530936078</v>
      </c>
      <c r="BI11" s="11">
        <v>0.38335437505723002</v>
      </c>
      <c r="BJ11" s="11">
        <v>0.40218683740620997</v>
      </c>
      <c r="BK11" s="11">
        <v>0.35496269591862101</v>
      </c>
    </row>
    <row r="12" spans="2:63" x14ac:dyDescent="0.35">
      <c r="B12" s="14" t="s">
        <v>384</v>
      </c>
      <c r="C12" s="11">
        <v>4.52970715625143E-2</v>
      </c>
      <c r="D12" s="11">
        <v>5.4612554259521502E-2</v>
      </c>
      <c r="E12" s="11">
        <v>3.6452958512533502E-2</v>
      </c>
      <c r="F12" s="11"/>
      <c r="G12" s="11">
        <v>7.8666331970038805E-2</v>
      </c>
      <c r="H12" s="11">
        <v>7.8274486515030398E-2</v>
      </c>
      <c r="I12" s="11">
        <v>5.0295299091395199E-2</v>
      </c>
      <c r="J12" s="11">
        <v>4.5932719259709702E-2</v>
      </c>
      <c r="K12" s="11">
        <v>1.7218530251323E-2</v>
      </c>
      <c r="L12" s="11">
        <v>9.9818507009863094E-3</v>
      </c>
      <c r="M12" s="11"/>
      <c r="N12" s="11">
        <v>6.9037894003874098E-2</v>
      </c>
      <c r="O12" s="11">
        <v>4.1016427233190697E-2</v>
      </c>
      <c r="P12" s="11">
        <v>2.6947335517689901E-2</v>
      </c>
      <c r="Q12" s="11">
        <v>3.4879095491792703E-2</v>
      </c>
      <c r="R12" s="11">
        <v>2.87482250092632E-2</v>
      </c>
      <c r="S12" s="11">
        <v>6.12722404472947E-2</v>
      </c>
      <c r="T12" s="11">
        <v>3.8462803222800102E-2</v>
      </c>
      <c r="U12" s="11">
        <v>5.9677695844166899E-2</v>
      </c>
      <c r="V12" s="11">
        <v>4.3738977613030201E-2</v>
      </c>
      <c r="W12" s="11">
        <v>3.7459607147452598E-2</v>
      </c>
      <c r="X12" s="11">
        <v>4.9352611298237203E-2</v>
      </c>
      <c r="Y12" s="11"/>
      <c r="Z12" s="11">
        <v>3.3221523706919102E-2</v>
      </c>
      <c r="AA12" s="11">
        <v>3.3376922445721602E-2</v>
      </c>
      <c r="AB12" s="11">
        <v>6.1727050609825702E-2</v>
      </c>
      <c r="AC12" s="11">
        <v>5.6442485716572198E-2</v>
      </c>
      <c r="AD12" s="11"/>
      <c r="AE12" s="11">
        <v>4.7793034765379702E-2</v>
      </c>
      <c r="AF12" s="11">
        <v>3.7054454559175901E-2</v>
      </c>
      <c r="AG12" s="11">
        <v>4.2843595194987698E-2</v>
      </c>
      <c r="AH12" s="11">
        <v>5.3629042609140698E-2</v>
      </c>
      <c r="AI12" s="11">
        <v>8.4974657119365596E-2</v>
      </c>
      <c r="AJ12" s="11"/>
      <c r="AK12" s="11">
        <v>3.25509354961728E-2</v>
      </c>
      <c r="AL12" s="11">
        <v>5.0430593604677602E-2</v>
      </c>
      <c r="AM12" s="11">
        <v>4.7429781826039699E-2</v>
      </c>
      <c r="AN12" s="11">
        <v>4.6340699749057197E-2</v>
      </c>
      <c r="AO12" s="11">
        <v>5.9338293402806101E-2</v>
      </c>
      <c r="AP12" s="11">
        <v>4.7495262841330002E-2</v>
      </c>
      <c r="AQ12" s="11"/>
      <c r="AR12" s="11">
        <v>4.2681496224433901E-2</v>
      </c>
      <c r="AS12" s="11">
        <v>4.2910146899392099E-2</v>
      </c>
      <c r="AT12" s="11">
        <v>3.3533159649352801E-2</v>
      </c>
      <c r="AU12" s="11"/>
      <c r="AV12" s="11">
        <v>3.8332322745872401E-2</v>
      </c>
      <c r="AW12" s="11">
        <v>5.2734088688807502E-2</v>
      </c>
      <c r="AX12" s="11">
        <v>3.3618024843956699E-2</v>
      </c>
      <c r="AY12" s="11">
        <v>9.7157210146155304E-2</v>
      </c>
      <c r="AZ12" s="11">
        <v>3.78580055086081E-2</v>
      </c>
      <c r="BA12" s="11"/>
      <c r="BB12" s="11">
        <v>4.3547478674984097E-2</v>
      </c>
      <c r="BC12" s="11">
        <v>5.2832732176947401E-2</v>
      </c>
      <c r="BD12" s="11">
        <v>3.2690540760317299E-2</v>
      </c>
      <c r="BE12" s="11"/>
      <c r="BF12" s="11">
        <v>7.7307783575355005E-2</v>
      </c>
      <c r="BG12" s="11">
        <v>4.2668026954578497E-2</v>
      </c>
      <c r="BH12" s="11">
        <v>4.9431095559044298E-2</v>
      </c>
      <c r="BI12" s="11">
        <v>3.6283343149217301E-2</v>
      </c>
      <c r="BJ12" s="11">
        <v>1.7047041418619999E-2</v>
      </c>
      <c r="BK12" s="11">
        <v>2.7992636484896999E-2</v>
      </c>
    </row>
    <row r="13" spans="2:63" x14ac:dyDescent="0.35">
      <c r="B13" s="14" t="s">
        <v>385</v>
      </c>
      <c r="C13" s="11">
        <v>0.164438938450813</v>
      </c>
      <c r="D13" s="11">
        <v>0.18154942191404</v>
      </c>
      <c r="E13" s="11">
        <v>0.14700557553756299</v>
      </c>
      <c r="F13" s="11"/>
      <c r="G13" s="11">
        <v>0.14630140606620601</v>
      </c>
      <c r="H13" s="11">
        <v>0.20256018349920199</v>
      </c>
      <c r="I13" s="11">
        <v>0.17671909267762101</v>
      </c>
      <c r="J13" s="11">
        <v>0.183216219819198</v>
      </c>
      <c r="K13" s="11">
        <v>0.14832750375702</v>
      </c>
      <c r="L13" s="11">
        <v>0.13111683902135499</v>
      </c>
      <c r="M13" s="11"/>
      <c r="N13" s="11">
        <v>0.22378294937306101</v>
      </c>
      <c r="O13" s="11">
        <v>0.172002795009988</v>
      </c>
      <c r="P13" s="11">
        <v>0.15784899689665999</v>
      </c>
      <c r="Q13" s="11">
        <v>0.131680222639565</v>
      </c>
      <c r="R13" s="11">
        <v>0.15036640700439899</v>
      </c>
      <c r="S13" s="11">
        <v>0.147277437068983</v>
      </c>
      <c r="T13" s="11">
        <v>0.13617861440512699</v>
      </c>
      <c r="U13" s="11">
        <v>0.15101570703355499</v>
      </c>
      <c r="V13" s="11">
        <v>0.15718146942751901</v>
      </c>
      <c r="W13" s="11">
        <v>0.180577367353808</v>
      </c>
      <c r="X13" s="11">
        <v>0.14153109241697301</v>
      </c>
      <c r="Y13" s="11"/>
      <c r="Z13" s="11">
        <v>0.17928009961496999</v>
      </c>
      <c r="AA13" s="11">
        <v>0.184983839300288</v>
      </c>
      <c r="AB13" s="11">
        <v>0.14526686850234199</v>
      </c>
      <c r="AC13" s="11">
        <v>0.14100550644610901</v>
      </c>
      <c r="AD13" s="11"/>
      <c r="AE13" s="11">
        <v>0.132066918150715</v>
      </c>
      <c r="AF13" s="11">
        <v>0.15616672080624699</v>
      </c>
      <c r="AG13" s="11">
        <v>0.19036153517340501</v>
      </c>
      <c r="AH13" s="11">
        <v>0.20958498635327699</v>
      </c>
      <c r="AI13" s="11">
        <v>0.137608562121671</v>
      </c>
      <c r="AJ13" s="11"/>
      <c r="AK13" s="11">
        <v>0.134814342878812</v>
      </c>
      <c r="AL13" s="11">
        <v>0.21332500236778401</v>
      </c>
      <c r="AM13" s="11">
        <v>0.14264607949343</v>
      </c>
      <c r="AN13" s="11">
        <v>0.16477161741954499</v>
      </c>
      <c r="AO13" s="11">
        <v>0.17077525292881701</v>
      </c>
      <c r="AP13" s="11">
        <v>0.16378722985754399</v>
      </c>
      <c r="AQ13" s="11"/>
      <c r="AR13" s="11">
        <v>0.13620696473760899</v>
      </c>
      <c r="AS13" s="11">
        <v>0.20379147591353</v>
      </c>
      <c r="AT13" s="11">
        <v>0.14125621805111899</v>
      </c>
      <c r="AU13" s="11"/>
      <c r="AV13" s="11">
        <v>0.126954909946531</v>
      </c>
      <c r="AW13" s="11">
        <v>0.203062221046789</v>
      </c>
      <c r="AX13" s="11">
        <v>0.22036330448606301</v>
      </c>
      <c r="AY13" s="11">
        <v>0.18996256157049399</v>
      </c>
      <c r="AZ13" s="11">
        <v>0.14257993945556899</v>
      </c>
      <c r="BA13" s="11"/>
      <c r="BB13" s="11">
        <v>0.11991127174713601</v>
      </c>
      <c r="BC13" s="11">
        <v>0.199978588040716</v>
      </c>
      <c r="BD13" s="11">
        <v>0.20409822566830599</v>
      </c>
      <c r="BE13" s="11"/>
      <c r="BF13" s="11">
        <v>0.205109327118184</v>
      </c>
      <c r="BG13" s="11">
        <v>0.15949197900020501</v>
      </c>
      <c r="BH13" s="11">
        <v>0.154792820138244</v>
      </c>
      <c r="BI13" s="11">
        <v>0.149605717522969</v>
      </c>
      <c r="BJ13" s="11">
        <v>0.16141184295275901</v>
      </c>
      <c r="BK13" s="11">
        <v>0.12417721505832501</v>
      </c>
    </row>
    <row r="14" spans="2:63" x14ac:dyDescent="0.35">
      <c r="B14" s="14" t="s">
        <v>386</v>
      </c>
      <c r="C14" s="11">
        <v>1.7671292106529901E-2</v>
      </c>
      <c r="D14" s="11">
        <v>2.20075498103212E-2</v>
      </c>
      <c r="E14" s="11">
        <v>1.3670782857211201E-2</v>
      </c>
      <c r="F14" s="11"/>
      <c r="G14" s="11">
        <v>1.0737918966954901E-2</v>
      </c>
      <c r="H14" s="11">
        <v>1.21679415217222E-2</v>
      </c>
      <c r="I14" s="11">
        <v>2.06356883548157E-2</v>
      </c>
      <c r="J14" s="11">
        <v>2.0076108862651199E-2</v>
      </c>
      <c r="K14" s="11">
        <v>2.0876878474746299E-2</v>
      </c>
      <c r="L14" s="11">
        <v>2.03548610067779E-2</v>
      </c>
      <c r="M14" s="11"/>
      <c r="N14" s="11">
        <v>1.48174414163794E-2</v>
      </c>
      <c r="O14" s="11">
        <v>1.46989256437521E-2</v>
      </c>
      <c r="P14" s="11">
        <v>2.08497145900359E-2</v>
      </c>
      <c r="Q14" s="11">
        <v>2.4206458932332E-2</v>
      </c>
      <c r="R14" s="11">
        <v>8.7679432854435302E-3</v>
      </c>
      <c r="S14" s="11">
        <v>1.22541173322166E-2</v>
      </c>
      <c r="T14" s="11">
        <v>1.9010500856454102E-2</v>
      </c>
      <c r="U14" s="11">
        <v>2.6708300813832801E-2</v>
      </c>
      <c r="V14" s="11">
        <v>2.2726692769605199E-2</v>
      </c>
      <c r="W14" s="11">
        <v>2.3596784842906501E-2</v>
      </c>
      <c r="X14" s="11">
        <v>7.60084420501758E-3</v>
      </c>
      <c r="Y14" s="11"/>
      <c r="Z14" s="11">
        <v>1.31680839926018E-2</v>
      </c>
      <c r="AA14" s="11">
        <v>8.5126514718092006E-3</v>
      </c>
      <c r="AB14" s="11">
        <v>1.36877694383854E-2</v>
      </c>
      <c r="AC14" s="11">
        <v>3.4909715979039101E-2</v>
      </c>
      <c r="AD14" s="11"/>
      <c r="AE14" s="11">
        <v>2.50529440452773E-2</v>
      </c>
      <c r="AF14" s="11">
        <v>1.69673218821676E-2</v>
      </c>
      <c r="AG14" s="11">
        <v>1.28187239875694E-2</v>
      </c>
      <c r="AH14" s="11">
        <v>8.0376315664409601E-3</v>
      </c>
      <c r="AI14" s="11">
        <v>1.8342721350220199E-2</v>
      </c>
      <c r="AJ14" s="11"/>
      <c r="AK14" s="11">
        <v>1.5466876828543899E-2</v>
      </c>
      <c r="AL14" s="11">
        <v>1.3781213042587901E-2</v>
      </c>
      <c r="AM14" s="11">
        <v>3.1542812925708201E-2</v>
      </c>
      <c r="AN14" s="11">
        <v>2.2072445381319101E-2</v>
      </c>
      <c r="AO14" s="11">
        <v>1.9331761887795E-2</v>
      </c>
      <c r="AP14" s="11">
        <v>1.6691374325314E-2</v>
      </c>
      <c r="AQ14" s="11"/>
      <c r="AR14" s="11">
        <v>2.6009051580618898E-2</v>
      </c>
      <c r="AS14" s="11">
        <v>9.7832066484569505E-3</v>
      </c>
      <c r="AT14" s="11">
        <v>2.1425098985095599E-2</v>
      </c>
      <c r="AU14" s="11"/>
      <c r="AV14" s="11">
        <v>2.4775365666616402E-2</v>
      </c>
      <c r="AW14" s="11">
        <v>9.9332999416292707E-3</v>
      </c>
      <c r="AX14" s="11">
        <v>1.5803898967075899E-2</v>
      </c>
      <c r="AY14" s="11">
        <v>7.9539754683146894E-3</v>
      </c>
      <c r="AZ14" s="11">
        <v>2.3673872461088701E-2</v>
      </c>
      <c r="BA14" s="11"/>
      <c r="BB14" s="11">
        <v>2.4043271883556601E-2</v>
      </c>
      <c r="BC14" s="11">
        <v>1.15880919230037E-2</v>
      </c>
      <c r="BD14" s="11">
        <v>6.3356048210824701E-3</v>
      </c>
      <c r="BE14" s="11"/>
      <c r="BF14" s="11">
        <v>1.7430937206315899E-2</v>
      </c>
      <c r="BG14" s="11">
        <v>1.51806410092748E-2</v>
      </c>
      <c r="BH14" s="11">
        <v>1.20997751995328E-2</v>
      </c>
      <c r="BI14" s="11">
        <v>1.9185105242677601E-2</v>
      </c>
      <c r="BJ14" s="11">
        <v>1.5840462546957999E-2</v>
      </c>
      <c r="BK14" s="11">
        <v>3.4288493380698302E-2</v>
      </c>
    </row>
    <row r="15" spans="2:63" x14ac:dyDescent="0.35">
      <c r="B15" s="14" t="s">
        <v>104</v>
      </c>
      <c r="C15" s="12">
        <v>7.5690074505727095E-2</v>
      </c>
      <c r="D15" s="12">
        <v>6.2276746778316898E-2</v>
      </c>
      <c r="E15" s="12">
        <v>8.7798176700795594E-2</v>
      </c>
      <c r="F15" s="12"/>
      <c r="G15" s="12">
        <v>8.4298083710773603E-2</v>
      </c>
      <c r="H15" s="12">
        <v>8.04013900076717E-2</v>
      </c>
      <c r="I15" s="12">
        <v>9.43485647698728E-2</v>
      </c>
      <c r="J15" s="12">
        <v>8.6199936948920003E-2</v>
      </c>
      <c r="K15" s="12">
        <v>7.2445212940277004E-2</v>
      </c>
      <c r="L15" s="12">
        <v>4.4438661071855297E-2</v>
      </c>
      <c r="M15" s="12"/>
      <c r="N15" s="12">
        <v>6.6550991309305793E-2</v>
      </c>
      <c r="O15" s="12">
        <v>6.4677589581311298E-2</v>
      </c>
      <c r="P15" s="12">
        <v>6.5163066660083299E-2</v>
      </c>
      <c r="Q15" s="12">
        <v>8.26383708098192E-2</v>
      </c>
      <c r="R15" s="12">
        <v>8.0713812989152103E-2</v>
      </c>
      <c r="S15" s="12">
        <v>8.0646540168297906E-2</v>
      </c>
      <c r="T15" s="12">
        <v>7.9080784382352304E-2</v>
      </c>
      <c r="U15" s="12">
        <v>6.4070285221541498E-2</v>
      </c>
      <c r="V15" s="12">
        <v>0.10218556874813001</v>
      </c>
      <c r="W15" s="12">
        <v>6.3538496027376407E-2</v>
      </c>
      <c r="X15" s="12">
        <v>8.5829369089644197E-2</v>
      </c>
      <c r="Y15" s="12"/>
      <c r="Z15" s="12">
        <v>5.3864475228902801E-2</v>
      </c>
      <c r="AA15" s="12">
        <v>7.9410417468866304E-2</v>
      </c>
      <c r="AB15" s="12">
        <v>6.2770261786813705E-2</v>
      </c>
      <c r="AC15" s="12">
        <v>0.107166650913278</v>
      </c>
      <c r="AD15" s="12"/>
      <c r="AE15" s="12">
        <v>8.9825023133269899E-2</v>
      </c>
      <c r="AF15" s="12">
        <v>7.9781358172313105E-2</v>
      </c>
      <c r="AG15" s="12">
        <v>6.3582015893953805E-2</v>
      </c>
      <c r="AH15" s="12">
        <v>4.5606282618567501E-2</v>
      </c>
      <c r="AI15" s="12">
        <v>6.5965932316775097E-2</v>
      </c>
      <c r="AJ15" s="12"/>
      <c r="AK15" s="12">
        <v>5.7679732857559098E-2</v>
      </c>
      <c r="AL15" s="12">
        <v>7.0154040046763594E-2</v>
      </c>
      <c r="AM15" s="12">
        <v>9.24461915933322E-2</v>
      </c>
      <c r="AN15" s="12">
        <v>9.0621277576238293E-2</v>
      </c>
      <c r="AO15" s="12">
        <v>8.0362818504751396E-2</v>
      </c>
      <c r="AP15" s="12">
        <v>0.13648644164788501</v>
      </c>
      <c r="AQ15" s="12"/>
      <c r="AR15" s="12">
        <v>6.0578518437775598E-2</v>
      </c>
      <c r="AS15" s="12">
        <v>6.00608129374458E-2</v>
      </c>
      <c r="AT15" s="12">
        <v>0.14133891339738999</v>
      </c>
      <c r="AU15" s="12"/>
      <c r="AV15" s="12">
        <v>5.5818697714735001E-2</v>
      </c>
      <c r="AW15" s="12">
        <v>7.4337910796885301E-2</v>
      </c>
      <c r="AX15" s="12">
        <v>5.0329227879188303E-2</v>
      </c>
      <c r="AY15" s="12">
        <v>3.24642217222431E-2</v>
      </c>
      <c r="AZ15" s="12">
        <v>0.14784138065885799</v>
      </c>
      <c r="BA15" s="12"/>
      <c r="BB15" s="12">
        <v>4.8026476879703697E-2</v>
      </c>
      <c r="BC15" s="12">
        <v>6.92114295171012E-2</v>
      </c>
      <c r="BD15" s="12">
        <v>4.4718156568762699E-2</v>
      </c>
      <c r="BE15" s="12"/>
      <c r="BF15" s="12">
        <v>8.1076339088091504E-2</v>
      </c>
      <c r="BG15" s="12">
        <v>7.4717048159851002E-2</v>
      </c>
      <c r="BH15" s="12">
        <v>7.0851051184621996E-2</v>
      </c>
      <c r="BI15" s="12">
        <v>7.6058431251127295E-2</v>
      </c>
      <c r="BJ15" s="12">
        <v>6.8749382039114404E-2</v>
      </c>
      <c r="BK15" s="12">
        <v>8.1012097087294899E-2</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8.2276773244276694E-2</v>
      </c>
      <c r="D9" s="11">
        <v>8.5764781648930893E-2</v>
      </c>
      <c r="E9" s="11">
        <v>7.8342341756148196E-2</v>
      </c>
      <c r="F9" s="11"/>
      <c r="G9" s="11">
        <v>9.0649448857596904E-2</v>
      </c>
      <c r="H9" s="11">
        <v>0.119724538496672</v>
      </c>
      <c r="I9" s="11">
        <v>8.9624511210140798E-2</v>
      </c>
      <c r="J9" s="11">
        <v>9.0141694074805406E-2</v>
      </c>
      <c r="K9" s="11">
        <v>6.7451557785380506E-2</v>
      </c>
      <c r="L9" s="11">
        <v>4.3537072408126799E-2</v>
      </c>
      <c r="M9" s="11"/>
      <c r="N9" s="11">
        <v>9.9232804588827994E-2</v>
      </c>
      <c r="O9" s="11">
        <v>7.6702935027708793E-2</v>
      </c>
      <c r="P9" s="11">
        <v>7.7324717150941205E-2</v>
      </c>
      <c r="Q9" s="11">
        <v>6.0221546265427098E-2</v>
      </c>
      <c r="R9" s="11">
        <v>8.9380812338869006E-2</v>
      </c>
      <c r="S9" s="11">
        <v>0.115951660108278</v>
      </c>
      <c r="T9" s="11">
        <v>8.7781317457692506E-2</v>
      </c>
      <c r="U9" s="11">
        <v>9.8070406555999398E-2</v>
      </c>
      <c r="V9" s="11">
        <v>7.6356519946229606E-2</v>
      </c>
      <c r="W9" s="11">
        <v>4.7678047398053397E-2</v>
      </c>
      <c r="X9" s="11">
        <v>8.0136656439860801E-2</v>
      </c>
      <c r="Y9" s="11"/>
      <c r="Z9" s="11">
        <v>6.2603933245206606E-2</v>
      </c>
      <c r="AA9" s="11">
        <v>7.2535310409856404E-2</v>
      </c>
      <c r="AB9" s="11">
        <v>0.110411532193808</v>
      </c>
      <c r="AC9" s="11">
        <v>8.9818411515482394E-2</v>
      </c>
      <c r="AD9" s="11"/>
      <c r="AE9" s="11">
        <v>0.11363958126927901</v>
      </c>
      <c r="AF9" s="11">
        <v>7.7451677152259701E-2</v>
      </c>
      <c r="AG9" s="11">
        <v>6.2133575221905803E-2</v>
      </c>
      <c r="AH9" s="11">
        <v>8.3857414412608494E-2</v>
      </c>
      <c r="AI9" s="11">
        <v>0.110486242246726</v>
      </c>
      <c r="AJ9" s="11"/>
      <c r="AK9" s="11">
        <v>6.7568620659921794E-2</v>
      </c>
      <c r="AL9" s="11">
        <v>8.6708651630275205E-2</v>
      </c>
      <c r="AM9" s="11">
        <v>9.6150007582329902E-2</v>
      </c>
      <c r="AN9" s="11">
        <v>0.118536982201865</v>
      </c>
      <c r="AO9" s="11">
        <v>8.7193012707754106E-2</v>
      </c>
      <c r="AP9" s="11">
        <v>6.4569502351756097E-2</v>
      </c>
      <c r="AQ9" s="11"/>
      <c r="AR9" s="11">
        <v>8.3397027283621E-2</v>
      </c>
      <c r="AS9" s="11">
        <v>8.0314337201395997E-2</v>
      </c>
      <c r="AT9" s="11">
        <v>8.8691032739037098E-2</v>
      </c>
      <c r="AU9" s="11"/>
      <c r="AV9" s="11">
        <v>8.5862470528972404E-2</v>
      </c>
      <c r="AW9" s="11">
        <v>8.6870344350502102E-2</v>
      </c>
      <c r="AX9" s="11">
        <v>7.211920534473E-2</v>
      </c>
      <c r="AY9" s="11">
        <v>2.5405521665522301E-2</v>
      </c>
      <c r="AZ9" s="11">
        <v>8.5182464502338601E-2</v>
      </c>
      <c r="BA9" s="11"/>
      <c r="BB9" s="11">
        <v>9.0923191913597295E-2</v>
      </c>
      <c r="BC9" s="11">
        <v>8.9775138893277595E-2</v>
      </c>
      <c r="BD9" s="11">
        <v>6.5985900744970405E-2</v>
      </c>
      <c r="BE9" s="11"/>
      <c r="BF9" s="11">
        <v>0.109650310478036</v>
      </c>
      <c r="BG9" s="11">
        <v>7.21597697748321E-2</v>
      </c>
      <c r="BH9" s="11">
        <v>8.5278646834051494E-2</v>
      </c>
      <c r="BI9" s="11">
        <v>7.5662109418163107E-2</v>
      </c>
      <c r="BJ9" s="11">
        <v>6.92252008000971E-2</v>
      </c>
      <c r="BK9" s="11">
        <v>7.7103481417992795E-2</v>
      </c>
    </row>
    <row r="10" spans="2:63" x14ac:dyDescent="0.35">
      <c r="B10" s="14" t="s">
        <v>382</v>
      </c>
      <c r="C10" s="11">
        <v>3.6617808764971602E-2</v>
      </c>
      <c r="D10" s="11">
        <v>4.0716910320700503E-2</v>
      </c>
      <c r="E10" s="11">
        <v>3.2512687385961102E-2</v>
      </c>
      <c r="F10" s="11"/>
      <c r="G10" s="11">
        <v>9.4612079092248696E-2</v>
      </c>
      <c r="H10" s="11">
        <v>6.9201139642580595E-2</v>
      </c>
      <c r="I10" s="11">
        <v>2.9133874566032902E-2</v>
      </c>
      <c r="J10" s="11">
        <v>1.9724661818091301E-2</v>
      </c>
      <c r="K10" s="11">
        <v>9.7899188245686806E-3</v>
      </c>
      <c r="L10" s="11">
        <v>8.4888631119830107E-3</v>
      </c>
      <c r="M10" s="11"/>
      <c r="N10" s="11">
        <v>6.2979789812825204E-2</v>
      </c>
      <c r="O10" s="11">
        <v>2.72599494180569E-2</v>
      </c>
      <c r="P10" s="11">
        <v>3.8942034454716799E-2</v>
      </c>
      <c r="Q10" s="11">
        <v>2.7536907122072199E-2</v>
      </c>
      <c r="R10" s="11">
        <v>3.00316767216019E-2</v>
      </c>
      <c r="S10" s="11">
        <v>5.4251995511397998E-2</v>
      </c>
      <c r="T10" s="11">
        <v>5.3645152547595401E-3</v>
      </c>
      <c r="U10" s="11">
        <v>6.7102222211655196E-2</v>
      </c>
      <c r="V10" s="11">
        <v>2.7619908491636602E-2</v>
      </c>
      <c r="W10" s="11">
        <v>2.94016448389635E-2</v>
      </c>
      <c r="X10" s="11">
        <v>3.5462948623608201E-2</v>
      </c>
      <c r="Y10" s="11"/>
      <c r="Z10" s="11">
        <v>2.8513089050040099E-2</v>
      </c>
      <c r="AA10" s="11">
        <v>2.5743504789322101E-2</v>
      </c>
      <c r="AB10" s="11">
        <v>4.4830145712708103E-2</v>
      </c>
      <c r="AC10" s="11">
        <v>4.94376402773496E-2</v>
      </c>
      <c r="AD10" s="11"/>
      <c r="AE10" s="11">
        <v>2.63587780550723E-2</v>
      </c>
      <c r="AF10" s="11">
        <v>3.6633900256646701E-2</v>
      </c>
      <c r="AG10" s="11">
        <v>3.3276301720211197E-2</v>
      </c>
      <c r="AH10" s="11">
        <v>5.6711966212867303E-2</v>
      </c>
      <c r="AI10" s="11">
        <v>8.0344599519398499E-2</v>
      </c>
      <c r="AJ10" s="11"/>
      <c r="AK10" s="11">
        <v>2.61644472190651E-2</v>
      </c>
      <c r="AL10" s="11">
        <v>4.1990175308839202E-2</v>
      </c>
      <c r="AM10" s="11">
        <v>5.50993474667597E-2</v>
      </c>
      <c r="AN10" s="11">
        <v>4.7362727614209697E-2</v>
      </c>
      <c r="AO10" s="11">
        <v>3.6109167140295398E-2</v>
      </c>
      <c r="AP10" s="11">
        <v>4.6836223099490502E-2</v>
      </c>
      <c r="AQ10" s="11"/>
      <c r="AR10" s="11">
        <v>2.86763227075198E-2</v>
      </c>
      <c r="AS10" s="11">
        <v>3.9173378435553602E-2</v>
      </c>
      <c r="AT10" s="11">
        <v>3.5400474229064997E-2</v>
      </c>
      <c r="AU10" s="11"/>
      <c r="AV10" s="11">
        <v>2.7357524147620001E-2</v>
      </c>
      <c r="AW10" s="11">
        <v>5.7207547177160901E-2</v>
      </c>
      <c r="AX10" s="11">
        <v>4.7973528829195498E-2</v>
      </c>
      <c r="AY10" s="11">
        <v>7.3342080531835302E-2</v>
      </c>
      <c r="AZ10" s="11">
        <v>1.6371195346021501E-2</v>
      </c>
      <c r="BA10" s="11"/>
      <c r="BB10" s="11">
        <v>3.0853917722538E-2</v>
      </c>
      <c r="BC10" s="11">
        <v>5.5646925885366398E-2</v>
      </c>
      <c r="BD10" s="11">
        <v>3.9586789877896801E-2</v>
      </c>
      <c r="BE10" s="11"/>
      <c r="BF10" s="11">
        <v>8.1884680046191594E-2</v>
      </c>
      <c r="BG10" s="11">
        <v>2.1594487508519101E-2</v>
      </c>
      <c r="BH10" s="11">
        <v>4.25562245506374E-2</v>
      </c>
      <c r="BI10" s="11">
        <v>2.3753323872735099E-2</v>
      </c>
      <c r="BJ10" s="11">
        <v>1.6018389463498098E-2</v>
      </c>
      <c r="BK10" s="11">
        <v>2.0484879457575701E-2</v>
      </c>
    </row>
    <row r="11" spans="2:63" x14ac:dyDescent="0.35">
      <c r="B11" s="14" t="s">
        <v>383</v>
      </c>
      <c r="C11" s="11">
        <v>0.59364027430841204</v>
      </c>
      <c r="D11" s="11">
        <v>0.57408946316523501</v>
      </c>
      <c r="E11" s="11">
        <v>0.61310619660932597</v>
      </c>
      <c r="F11" s="11"/>
      <c r="G11" s="11">
        <v>0.44958052940146098</v>
      </c>
      <c r="H11" s="11">
        <v>0.45637188428473602</v>
      </c>
      <c r="I11" s="11">
        <v>0.52986571855726305</v>
      </c>
      <c r="J11" s="11">
        <v>0.60594330878784897</v>
      </c>
      <c r="K11" s="11">
        <v>0.71162093818470495</v>
      </c>
      <c r="L11" s="11">
        <v>0.76618952286796305</v>
      </c>
      <c r="M11" s="11"/>
      <c r="N11" s="11">
        <v>0.46979625893510502</v>
      </c>
      <c r="O11" s="11">
        <v>0.63534443450087996</v>
      </c>
      <c r="P11" s="11">
        <v>0.647334214613003</v>
      </c>
      <c r="Q11" s="11">
        <v>0.63834598549814803</v>
      </c>
      <c r="R11" s="11">
        <v>0.63700901418729705</v>
      </c>
      <c r="S11" s="11">
        <v>0.55801744138847598</v>
      </c>
      <c r="T11" s="11">
        <v>0.61539601534858601</v>
      </c>
      <c r="U11" s="11">
        <v>0.56441385388839005</v>
      </c>
      <c r="V11" s="11">
        <v>0.59959229854608398</v>
      </c>
      <c r="W11" s="11">
        <v>0.61392128203479301</v>
      </c>
      <c r="X11" s="11">
        <v>0.60831886786010703</v>
      </c>
      <c r="Y11" s="11"/>
      <c r="Z11" s="11">
        <v>0.647242362066905</v>
      </c>
      <c r="AA11" s="11">
        <v>0.62506012561771196</v>
      </c>
      <c r="AB11" s="11">
        <v>0.56153370687550497</v>
      </c>
      <c r="AC11" s="11">
        <v>0.53296691723582701</v>
      </c>
      <c r="AD11" s="11"/>
      <c r="AE11" s="11">
        <v>0.59066930767729198</v>
      </c>
      <c r="AF11" s="11">
        <v>0.595855503352135</v>
      </c>
      <c r="AG11" s="11">
        <v>0.61415593494532705</v>
      </c>
      <c r="AH11" s="11">
        <v>0.56557433508446497</v>
      </c>
      <c r="AI11" s="11">
        <v>0.52790782143307002</v>
      </c>
      <c r="AJ11" s="11"/>
      <c r="AK11" s="11">
        <v>0.67487248277359202</v>
      </c>
      <c r="AL11" s="11">
        <v>0.55464216880990602</v>
      </c>
      <c r="AM11" s="11">
        <v>0.54344165590083504</v>
      </c>
      <c r="AN11" s="11">
        <v>0.50472920056293802</v>
      </c>
      <c r="AO11" s="11">
        <v>0.57449289646511403</v>
      </c>
      <c r="AP11" s="11">
        <v>0.477067002189897</v>
      </c>
      <c r="AQ11" s="11"/>
      <c r="AR11" s="11">
        <v>0.64545049529848897</v>
      </c>
      <c r="AS11" s="11">
        <v>0.58479890208859198</v>
      </c>
      <c r="AT11" s="11">
        <v>0.51195299518607296</v>
      </c>
      <c r="AU11" s="11"/>
      <c r="AV11" s="11">
        <v>0.65760136399369196</v>
      </c>
      <c r="AW11" s="11">
        <v>0.52510251717533996</v>
      </c>
      <c r="AX11" s="11">
        <v>0.58589666234306703</v>
      </c>
      <c r="AY11" s="11">
        <v>0.59840472603425299</v>
      </c>
      <c r="AZ11" s="11">
        <v>0.555509181893175</v>
      </c>
      <c r="BA11" s="11"/>
      <c r="BB11" s="11">
        <v>0.65290683706366803</v>
      </c>
      <c r="BC11" s="11">
        <v>0.53810313001371202</v>
      </c>
      <c r="BD11" s="11">
        <v>0.63108520997635897</v>
      </c>
      <c r="BE11" s="11"/>
      <c r="BF11" s="11">
        <v>0.43255404678089998</v>
      </c>
      <c r="BG11" s="11">
        <v>0.63230127260655999</v>
      </c>
      <c r="BH11" s="11">
        <v>0.58620628593732804</v>
      </c>
      <c r="BI11" s="11">
        <v>0.64724234631552402</v>
      </c>
      <c r="BJ11" s="11">
        <v>0.68857937532584002</v>
      </c>
      <c r="BK11" s="11">
        <v>0.61936795165924896</v>
      </c>
    </row>
    <row r="12" spans="2:63" x14ac:dyDescent="0.35">
      <c r="B12" s="14" t="s">
        <v>384</v>
      </c>
      <c r="C12" s="11">
        <v>4.8567908945806697E-2</v>
      </c>
      <c r="D12" s="11">
        <v>6.1796535018142897E-2</v>
      </c>
      <c r="E12" s="11">
        <v>3.55955438457344E-2</v>
      </c>
      <c r="F12" s="11"/>
      <c r="G12" s="11">
        <v>0.105478614343802</v>
      </c>
      <c r="H12" s="11">
        <v>8.1907599066492906E-2</v>
      </c>
      <c r="I12" s="11">
        <v>5.3046192438445598E-2</v>
      </c>
      <c r="J12" s="11">
        <v>3.56615189208008E-2</v>
      </c>
      <c r="K12" s="11">
        <v>1.3517163598174E-2</v>
      </c>
      <c r="L12" s="11">
        <v>1.3121955207708799E-2</v>
      </c>
      <c r="M12" s="11"/>
      <c r="N12" s="11">
        <v>8.5303519989522E-2</v>
      </c>
      <c r="O12" s="11">
        <v>3.9537746401546003E-2</v>
      </c>
      <c r="P12" s="11">
        <v>2.61748340243722E-2</v>
      </c>
      <c r="Q12" s="11">
        <v>4.48919028592503E-2</v>
      </c>
      <c r="R12" s="11">
        <v>3.3367046467294201E-2</v>
      </c>
      <c r="S12" s="11">
        <v>4.1359956565096098E-2</v>
      </c>
      <c r="T12" s="11">
        <v>4.2630003663165703E-2</v>
      </c>
      <c r="U12" s="11">
        <v>3.5116996134478599E-2</v>
      </c>
      <c r="V12" s="11">
        <v>4.9580518829262198E-2</v>
      </c>
      <c r="W12" s="11">
        <v>5.4642687205712498E-2</v>
      </c>
      <c r="X12" s="11">
        <v>5.2939750929495703E-2</v>
      </c>
      <c r="Y12" s="11"/>
      <c r="Z12" s="11">
        <v>3.7222538022363597E-2</v>
      </c>
      <c r="AA12" s="11">
        <v>3.3683406598188102E-2</v>
      </c>
      <c r="AB12" s="11">
        <v>6.6323808129204895E-2</v>
      </c>
      <c r="AC12" s="11">
        <v>6.0917444275655597E-2</v>
      </c>
      <c r="AD12" s="11"/>
      <c r="AE12" s="11">
        <v>4.4071580298080899E-2</v>
      </c>
      <c r="AF12" s="11">
        <v>4.5293056644969999E-2</v>
      </c>
      <c r="AG12" s="11">
        <v>4.7173171589517303E-2</v>
      </c>
      <c r="AH12" s="11">
        <v>5.6139686040660101E-2</v>
      </c>
      <c r="AI12" s="11">
        <v>7.3592221750568607E-2</v>
      </c>
      <c r="AJ12" s="11"/>
      <c r="AK12" s="11">
        <v>3.4535449134950699E-2</v>
      </c>
      <c r="AL12" s="11">
        <v>4.5139811343978403E-2</v>
      </c>
      <c r="AM12" s="11">
        <v>6.7545587484086997E-2</v>
      </c>
      <c r="AN12" s="11">
        <v>7.9178323310074905E-2</v>
      </c>
      <c r="AO12" s="11">
        <v>5.5473829141443602E-2</v>
      </c>
      <c r="AP12" s="11">
        <v>6.5771180891724498E-2</v>
      </c>
      <c r="AQ12" s="11"/>
      <c r="AR12" s="11">
        <v>3.8225852929331103E-2</v>
      </c>
      <c r="AS12" s="11">
        <v>5.33716607884187E-2</v>
      </c>
      <c r="AT12" s="11">
        <v>6.1581138301373101E-2</v>
      </c>
      <c r="AU12" s="11"/>
      <c r="AV12" s="11">
        <v>4.0027240054085103E-2</v>
      </c>
      <c r="AW12" s="11">
        <v>6.3794182369156405E-2</v>
      </c>
      <c r="AX12" s="11">
        <v>5.2348675819749502E-2</v>
      </c>
      <c r="AY12" s="11">
        <v>0.104639030704289</v>
      </c>
      <c r="AZ12" s="11">
        <v>3.8869168136202302E-2</v>
      </c>
      <c r="BA12" s="11"/>
      <c r="BB12" s="11">
        <v>4.5089388003898799E-2</v>
      </c>
      <c r="BC12" s="11">
        <v>5.9661808605782102E-2</v>
      </c>
      <c r="BD12" s="11">
        <v>5.8839348672212903E-2</v>
      </c>
      <c r="BE12" s="11"/>
      <c r="BF12" s="11">
        <v>8.1841936755696704E-2</v>
      </c>
      <c r="BG12" s="11">
        <v>4.2447171059987999E-2</v>
      </c>
      <c r="BH12" s="11">
        <v>5.4364701244452099E-2</v>
      </c>
      <c r="BI12" s="11">
        <v>2.9647773209524102E-2</v>
      </c>
      <c r="BJ12" s="11">
        <v>2.8584282268427401E-2</v>
      </c>
      <c r="BK12" s="11">
        <v>5.6183539716882197E-2</v>
      </c>
    </row>
    <row r="13" spans="2:63" x14ac:dyDescent="0.35">
      <c r="B13" s="14" t="s">
        <v>385</v>
      </c>
      <c r="C13" s="11">
        <v>0.14903964824917701</v>
      </c>
      <c r="D13" s="11">
        <v>0.15523760495087699</v>
      </c>
      <c r="E13" s="11">
        <v>0.14287060522473199</v>
      </c>
      <c r="F13" s="11"/>
      <c r="G13" s="11">
        <v>0.166329501293109</v>
      </c>
      <c r="H13" s="11">
        <v>0.175704355065781</v>
      </c>
      <c r="I13" s="11">
        <v>0.190288702966668</v>
      </c>
      <c r="J13" s="11">
        <v>0.138593943668056</v>
      </c>
      <c r="K13" s="11">
        <v>0.116457160388671</v>
      </c>
      <c r="L13" s="11">
        <v>0.11237587186648</v>
      </c>
      <c r="M13" s="11"/>
      <c r="N13" s="11">
        <v>0.19906875906851701</v>
      </c>
      <c r="O13" s="11">
        <v>0.14895181476462099</v>
      </c>
      <c r="P13" s="11">
        <v>0.14097533065843701</v>
      </c>
      <c r="Q13" s="11">
        <v>0.128890653843488</v>
      </c>
      <c r="R13" s="11">
        <v>0.119877323006904</v>
      </c>
      <c r="S13" s="11">
        <v>0.13565836423685099</v>
      </c>
      <c r="T13" s="11">
        <v>0.155659813107101</v>
      </c>
      <c r="U13" s="11">
        <v>0.135666035617135</v>
      </c>
      <c r="V13" s="11">
        <v>0.13796427586179799</v>
      </c>
      <c r="W13" s="11">
        <v>0.159846634232825</v>
      </c>
      <c r="X13" s="11">
        <v>0.128268539857891</v>
      </c>
      <c r="Y13" s="11"/>
      <c r="Z13" s="11">
        <v>0.16080633272435499</v>
      </c>
      <c r="AA13" s="11">
        <v>0.160496250197843</v>
      </c>
      <c r="AB13" s="11">
        <v>0.140722318577988</v>
      </c>
      <c r="AC13" s="11">
        <v>0.12928265233665301</v>
      </c>
      <c r="AD13" s="11"/>
      <c r="AE13" s="11">
        <v>0.113523260288743</v>
      </c>
      <c r="AF13" s="11">
        <v>0.159282272118248</v>
      </c>
      <c r="AG13" s="11">
        <v>0.172750695481658</v>
      </c>
      <c r="AH13" s="11">
        <v>0.16149501206598399</v>
      </c>
      <c r="AI13" s="11">
        <v>0.11728255853797601</v>
      </c>
      <c r="AJ13" s="11"/>
      <c r="AK13" s="11">
        <v>0.13174481784070399</v>
      </c>
      <c r="AL13" s="11">
        <v>0.18457298529058</v>
      </c>
      <c r="AM13" s="11">
        <v>0.13094875059584499</v>
      </c>
      <c r="AN13" s="11">
        <v>0.13770065965914</v>
      </c>
      <c r="AO13" s="11">
        <v>0.14527238089212</v>
      </c>
      <c r="AP13" s="11">
        <v>0.179834457933294</v>
      </c>
      <c r="AQ13" s="11"/>
      <c r="AR13" s="11">
        <v>0.122362002239625</v>
      </c>
      <c r="AS13" s="11">
        <v>0.17606783248053201</v>
      </c>
      <c r="AT13" s="11">
        <v>0.13459060460596201</v>
      </c>
      <c r="AU13" s="11"/>
      <c r="AV13" s="11">
        <v>0.117688315223323</v>
      </c>
      <c r="AW13" s="11">
        <v>0.18240405466335799</v>
      </c>
      <c r="AX13" s="11">
        <v>0.16770581375415899</v>
      </c>
      <c r="AY13" s="11">
        <v>0.14580387306339801</v>
      </c>
      <c r="AZ13" s="11">
        <v>0.13476175488884701</v>
      </c>
      <c r="BA13" s="11"/>
      <c r="BB13" s="11">
        <v>0.117572999329678</v>
      </c>
      <c r="BC13" s="11">
        <v>0.17816096180122001</v>
      </c>
      <c r="BD13" s="11">
        <v>0.15563109017708199</v>
      </c>
      <c r="BE13" s="11"/>
      <c r="BF13" s="11">
        <v>0.18717257772943199</v>
      </c>
      <c r="BG13" s="11">
        <v>0.14909267513990099</v>
      </c>
      <c r="BH13" s="11">
        <v>0.151426763517957</v>
      </c>
      <c r="BI13" s="11">
        <v>0.140604222286626</v>
      </c>
      <c r="BJ13" s="11">
        <v>0.11665124790989</v>
      </c>
      <c r="BK13" s="11">
        <v>0.11035774933904401</v>
      </c>
    </row>
    <row r="14" spans="2:63" x14ac:dyDescent="0.35">
      <c r="B14" s="14" t="s">
        <v>386</v>
      </c>
      <c r="C14" s="11">
        <v>1.88381466993588E-2</v>
      </c>
      <c r="D14" s="11">
        <v>2.4749272659464999E-2</v>
      </c>
      <c r="E14" s="11">
        <v>1.33177647730187E-2</v>
      </c>
      <c r="F14" s="11"/>
      <c r="G14" s="11">
        <v>1.3796147803293701E-2</v>
      </c>
      <c r="H14" s="11">
        <v>2.06740278248468E-2</v>
      </c>
      <c r="I14" s="11">
        <v>1.71850198994212E-2</v>
      </c>
      <c r="J14" s="11">
        <v>2.2008462683455101E-2</v>
      </c>
      <c r="K14" s="11">
        <v>2.0997351554841399E-2</v>
      </c>
      <c r="L14" s="11">
        <v>1.80657084313703E-2</v>
      </c>
      <c r="M14" s="11"/>
      <c r="N14" s="11">
        <v>2.0507514063371202E-2</v>
      </c>
      <c r="O14" s="11">
        <v>1.1079486494070499E-2</v>
      </c>
      <c r="P14" s="11">
        <v>1.7790935142289702E-2</v>
      </c>
      <c r="Q14" s="11">
        <v>2.1394504504997899E-2</v>
      </c>
      <c r="R14" s="11">
        <v>1.4064050228406301E-2</v>
      </c>
      <c r="S14" s="11">
        <v>7.9267763536883997E-3</v>
      </c>
      <c r="T14" s="11">
        <v>1.2747882584902301E-2</v>
      </c>
      <c r="U14" s="11">
        <v>4.1250571995046503E-2</v>
      </c>
      <c r="V14" s="11">
        <v>2.3889609103355799E-2</v>
      </c>
      <c r="W14" s="11">
        <v>2.6933731259839899E-2</v>
      </c>
      <c r="X14" s="11">
        <v>2.3828242933452301E-2</v>
      </c>
      <c r="Y14" s="11"/>
      <c r="Z14" s="11">
        <v>1.4512884472766101E-2</v>
      </c>
      <c r="AA14" s="11">
        <v>1.1519581814588301E-2</v>
      </c>
      <c r="AB14" s="11">
        <v>1.77643209538547E-2</v>
      </c>
      <c r="AC14" s="11">
        <v>3.1440715013543501E-2</v>
      </c>
      <c r="AD14" s="11"/>
      <c r="AE14" s="11">
        <v>2.1214525537284801E-2</v>
      </c>
      <c r="AF14" s="11">
        <v>1.8409881793549101E-2</v>
      </c>
      <c r="AG14" s="11">
        <v>1.3885099177361899E-2</v>
      </c>
      <c r="AH14" s="11">
        <v>2.2596103070205899E-2</v>
      </c>
      <c r="AI14" s="11">
        <v>3.3981773939606698E-2</v>
      </c>
      <c r="AJ14" s="11"/>
      <c r="AK14" s="11">
        <v>1.43197761079211E-2</v>
      </c>
      <c r="AL14" s="11">
        <v>2.2094490703629999E-2</v>
      </c>
      <c r="AM14" s="11">
        <v>3.1839517283103101E-2</v>
      </c>
      <c r="AN14" s="11">
        <v>1.2839625918913401E-2</v>
      </c>
      <c r="AO14" s="11">
        <v>2.02723437205788E-2</v>
      </c>
      <c r="AP14" s="11">
        <v>1.9752675361240798E-2</v>
      </c>
      <c r="AQ14" s="11"/>
      <c r="AR14" s="11">
        <v>2.6332486575110999E-2</v>
      </c>
      <c r="AS14" s="11">
        <v>1.08983528791975E-2</v>
      </c>
      <c r="AT14" s="11">
        <v>2.0872858160665801E-2</v>
      </c>
      <c r="AU14" s="11"/>
      <c r="AV14" s="11">
        <v>2.3598598310105801E-2</v>
      </c>
      <c r="AW14" s="11">
        <v>1.30146740594019E-2</v>
      </c>
      <c r="AX14" s="11">
        <v>1.8601150959969299E-2</v>
      </c>
      <c r="AY14" s="11">
        <v>4.0163290159759002E-2</v>
      </c>
      <c r="AZ14" s="11">
        <v>1.5983174186534801E-2</v>
      </c>
      <c r="BA14" s="11"/>
      <c r="BB14" s="11">
        <v>2.21629226388638E-2</v>
      </c>
      <c r="BC14" s="11">
        <v>1.04227371936225E-2</v>
      </c>
      <c r="BD14" s="11">
        <v>1.20548140887741E-2</v>
      </c>
      <c r="BE14" s="11"/>
      <c r="BF14" s="11">
        <v>2.40568376614885E-2</v>
      </c>
      <c r="BG14" s="11">
        <v>1.4772100029572599E-2</v>
      </c>
      <c r="BH14" s="11">
        <v>1.13177527608729E-2</v>
      </c>
      <c r="BI14" s="11">
        <v>1.55868161042597E-2</v>
      </c>
      <c r="BJ14" s="11">
        <v>1.4828980701779E-2</v>
      </c>
      <c r="BK14" s="11">
        <v>4.2859553420238602E-2</v>
      </c>
    </row>
    <row r="15" spans="2:63" x14ac:dyDescent="0.35">
      <c r="B15" s="14" t="s">
        <v>104</v>
      </c>
      <c r="C15" s="12">
        <v>7.1019439787996894E-2</v>
      </c>
      <c r="D15" s="12">
        <v>5.7645432236648503E-2</v>
      </c>
      <c r="E15" s="12">
        <v>8.4254860405079193E-2</v>
      </c>
      <c r="F15" s="12"/>
      <c r="G15" s="12">
        <v>7.9553679208488506E-2</v>
      </c>
      <c r="H15" s="12">
        <v>7.6416455618890794E-2</v>
      </c>
      <c r="I15" s="12">
        <v>9.0855980362028799E-2</v>
      </c>
      <c r="J15" s="12">
        <v>8.7926410046942599E-2</v>
      </c>
      <c r="K15" s="12">
        <v>6.0165909663658701E-2</v>
      </c>
      <c r="L15" s="12">
        <v>3.8221006106368E-2</v>
      </c>
      <c r="M15" s="12"/>
      <c r="N15" s="12">
        <v>6.3111353541832102E-2</v>
      </c>
      <c r="O15" s="12">
        <v>6.1123633393116598E-2</v>
      </c>
      <c r="P15" s="12">
        <v>5.1457933956240202E-2</v>
      </c>
      <c r="Q15" s="12">
        <v>7.8718499906616099E-2</v>
      </c>
      <c r="R15" s="12">
        <v>7.6270077049627003E-2</v>
      </c>
      <c r="S15" s="12">
        <v>8.6833805836212294E-2</v>
      </c>
      <c r="T15" s="12">
        <v>8.0420452583793406E-2</v>
      </c>
      <c r="U15" s="12">
        <v>5.8379913597294802E-2</v>
      </c>
      <c r="V15" s="12">
        <v>8.4996869221634005E-2</v>
      </c>
      <c r="W15" s="12">
        <v>6.7575973029813205E-2</v>
      </c>
      <c r="X15" s="12">
        <v>7.1044993355585007E-2</v>
      </c>
      <c r="Y15" s="12"/>
      <c r="Z15" s="12">
        <v>4.9098860418363401E-2</v>
      </c>
      <c r="AA15" s="12">
        <v>7.09618205724903E-2</v>
      </c>
      <c r="AB15" s="12">
        <v>5.8414167556932003E-2</v>
      </c>
      <c r="AC15" s="12">
        <v>0.10613621934549</v>
      </c>
      <c r="AD15" s="12"/>
      <c r="AE15" s="12">
        <v>9.0522966874248698E-2</v>
      </c>
      <c r="AF15" s="12">
        <v>6.7073708682192104E-2</v>
      </c>
      <c r="AG15" s="12">
        <v>5.6625221864017902E-2</v>
      </c>
      <c r="AH15" s="12">
        <v>5.3625483113209201E-2</v>
      </c>
      <c r="AI15" s="12">
        <v>5.6404782572654501E-2</v>
      </c>
      <c r="AJ15" s="12"/>
      <c r="AK15" s="12">
        <v>5.0794406263844502E-2</v>
      </c>
      <c r="AL15" s="12">
        <v>6.4851716912791693E-2</v>
      </c>
      <c r="AM15" s="12">
        <v>7.4975133687040493E-2</v>
      </c>
      <c r="AN15" s="12">
        <v>9.9652480732859497E-2</v>
      </c>
      <c r="AO15" s="12">
        <v>8.1186369932693903E-2</v>
      </c>
      <c r="AP15" s="12">
        <v>0.14616895817259701</v>
      </c>
      <c r="AQ15" s="12"/>
      <c r="AR15" s="12">
        <v>5.5555812966303297E-2</v>
      </c>
      <c r="AS15" s="12">
        <v>5.5375536126310299E-2</v>
      </c>
      <c r="AT15" s="12">
        <v>0.14691089677782401</v>
      </c>
      <c r="AU15" s="12"/>
      <c r="AV15" s="12">
        <v>4.7864487742200798E-2</v>
      </c>
      <c r="AW15" s="12">
        <v>7.1606680205081097E-2</v>
      </c>
      <c r="AX15" s="12">
        <v>5.5354962949129199E-2</v>
      </c>
      <c r="AY15" s="12">
        <v>1.22414778409441E-2</v>
      </c>
      <c r="AZ15" s="12">
        <v>0.15332306104688101</v>
      </c>
      <c r="BA15" s="12"/>
      <c r="BB15" s="12">
        <v>4.0490743327755999E-2</v>
      </c>
      <c r="BC15" s="12">
        <v>6.8229297607018694E-2</v>
      </c>
      <c r="BD15" s="12">
        <v>3.6816846462704798E-2</v>
      </c>
      <c r="BE15" s="12"/>
      <c r="BF15" s="12">
        <v>8.2839610548255005E-2</v>
      </c>
      <c r="BG15" s="12">
        <v>6.7632523880627002E-2</v>
      </c>
      <c r="BH15" s="12">
        <v>6.8849625154701E-2</v>
      </c>
      <c r="BI15" s="12">
        <v>6.7503408793167394E-2</v>
      </c>
      <c r="BJ15" s="12">
        <v>6.6112523530468204E-2</v>
      </c>
      <c r="BK15" s="12">
        <v>7.3642844989017603E-2</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0.151127170721823</v>
      </c>
      <c r="D9" s="11">
        <v>0.162997992952503</v>
      </c>
      <c r="E9" s="11">
        <v>0.13991004571611501</v>
      </c>
      <c r="F9" s="11"/>
      <c r="G9" s="11">
        <v>0.13588167816319299</v>
      </c>
      <c r="H9" s="11">
        <v>0.12888059722555101</v>
      </c>
      <c r="I9" s="11">
        <v>0.149501373684123</v>
      </c>
      <c r="J9" s="11">
        <v>0.15260994236948999</v>
      </c>
      <c r="K9" s="11">
        <v>0.16236560908714301</v>
      </c>
      <c r="L9" s="11">
        <v>0.172235996561137</v>
      </c>
      <c r="M9" s="11"/>
      <c r="N9" s="11">
        <v>0.151204769033426</v>
      </c>
      <c r="O9" s="11">
        <v>0.15458971370907501</v>
      </c>
      <c r="P9" s="11">
        <v>0.132571907975127</v>
      </c>
      <c r="Q9" s="11">
        <v>0.15205732686832099</v>
      </c>
      <c r="R9" s="11">
        <v>0.15856154175939099</v>
      </c>
      <c r="S9" s="11">
        <v>0.154272916427454</v>
      </c>
      <c r="T9" s="11">
        <v>0.16854051772475101</v>
      </c>
      <c r="U9" s="11">
        <v>0.143880342864738</v>
      </c>
      <c r="V9" s="11">
        <v>0.137580737083452</v>
      </c>
      <c r="W9" s="11">
        <v>0.14342067445280299</v>
      </c>
      <c r="X9" s="11">
        <v>0.17544241639173699</v>
      </c>
      <c r="Y9" s="11"/>
      <c r="Z9" s="11">
        <v>0.164741048693195</v>
      </c>
      <c r="AA9" s="11">
        <v>0.138005950291956</v>
      </c>
      <c r="AB9" s="11">
        <v>0.163771156455674</v>
      </c>
      <c r="AC9" s="11">
        <v>0.13874965818710799</v>
      </c>
      <c r="AD9" s="11"/>
      <c r="AE9" s="11">
        <v>0.16210792378969099</v>
      </c>
      <c r="AF9" s="11">
        <v>0.151250964802944</v>
      </c>
      <c r="AG9" s="11">
        <v>0.130545576586234</v>
      </c>
      <c r="AH9" s="11">
        <v>0.15483180309335701</v>
      </c>
      <c r="AI9" s="11">
        <v>0.18360630465804301</v>
      </c>
      <c r="AJ9" s="11"/>
      <c r="AK9" s="11">
        <v>0.17773101006469799</v>
      </c>
      <c r="AL9" s="11">
        <v>0.13792317387713801</v>
      </c>
      <c r="AM9" s="11">
        <v>0.121877013858921</v>
      </c>
      <c r="AN9" s="11">
        <v>0.13371886578891501</v>
      </c>
      <c r="AO9" s="11">
        <v>0.14844505677665101</v>
      </c>
      <c r="AP9" s="11">
        <v>0.108983660286782</v>
      </c>
      <c r="AQ9" s="11"/>
      <c r="AR9" s="11">
        <v>0.17808476430613401</v>
      </c>
      <c r="AS9" s="11">
        <v>0.13452240369648999</v>
      </c>
      <c r="AT9" s="11">
        <v>0.14347301368569801</v>
      </c>
      <c r="AU9" s="11"/>
      <c r="AV9" s="11">
        <v>0.182862296426057</v>
      </c>
      <c r="AW9" s="11">
        <v>0.134805758768196</v>
      </c>
      <c r="AX9" s="11">
        <v>0.123722234477433</v>
      </c>
      <c r="AY9" s="11">
        <v>0.169295073705646</v>
      </c>
      <c r="AZ9" s="11">
        <v>0.116362783245983</v>
      </c>
      <c r="BA9" s="11"/>
      <c r="BB9" s="11">
        <v>0.19879520024790601</v>
      </c>
      <c r="BC9" s="11">
        <v>0.141958610682096</v>
      </c>
      <c r="BD9" s="11">
        <v>0.123466072262542</v>
      </c>
      <c r="BE9" s="11"/>
      <c r="BF9" s="11">
        <v>0.16953618407069401</v>
      </c>
      <c r="BG9" s="11">
        <v>0.16135928707650901</v>
      </c>
      <c r="BH9" s="11">
        <v>0.114231008072646</v>
      </c>
      <c r="BI9" s="11">
        <v>0.121640850323025</v>
      </c>
      <c r="BJ9" s="11">
        <v>0.167919046923698</v>
      </c>
      <c r="BK9" s="11">
        <v>0.19204960845289101</v>
      </c>
    </row>
    <row r="10" spans="2:63" x14ac:dyDescent="0.35">
      <c r="B10" s="14" t="s">
        <v>382</v>
      </c>
      <c r="C10" s="11">
        <v>3.7104575583167897E-2</v>
      </c>
      <c r="D10" s="11">
        <v>4.2258341011486102E-2</v>
      </c>
      <c r="E10" s="11">
        <v>3.1548212203066799E-2</v>
      </c>
      <c r="F10" s="11"/>
      <c r="G10" s="11">
        <v>8.8846786131760003E-2</v>
      </c>
      <c r="H10" s="11">
        <v>6.03494774733703E-2</v>
      </c>
      <c r="I10" s="11">
        <v>3.3664705645906297E-2</v>
      </c>
      <c r="J10" s="11">
        <v>2.0991519134402298E-2</v>
      </c>
      <c r="K10" s="11">
        <v>1.0965072506989601E-2</v>
      </c>
      <c r="L10" s="11">
        <v>1.6479397755670599E-2</v>
      </c>
      <c r="M10" s="11"/>
      <c r="N10" s="11">
        <v>5.5926279125544903E-2</v>
      </c>
      <c r="O10" s="11">
        <v>3.4578201017443098E-2</v>
      </c>
      <c r="P10" s="11">
        <v>1.7035984634631001E-2</v>
      </c>
      <c r="Q10" s="11">
        <v>3.5552409496761403E-2</v>
      </c>
      <c r="R10" s="11">
        <v>4.3912014395040402E-2</v>
      </c>
      <c r="S10" s="11">
        <v>4.87634513025611E-2</v>
      </c>
      <c r="T10" s="11">
        <v>2.8274760942209501E-2</v>
      </c>
      <c r="U10" s="11">
        <v>5.8391313746879801E-2</v>
      </c>
      <c r="V10" s="11">
        <v>2.00933195833988E-2</v>
      </c>
      <c r="W10" s="11">
        <v>3.3283696573147198E-2</v>
      </c>
      <c r="X10" s="11">
        <v>3.6586000839916699E-2</v>
      </c>
      <c r="Y10" s="11"/>
      <c r="Z10" s="11">
        <v>2.85256046908938E-2</v>
      </c>
      <c r="AA10" s="11">
        <v>3.6554613612875299E-2</v>
      </c>
      <c r="AB10" s="11">
        <v>4.1679872814928701E-2</v>
      </c>
      <c r="AC10" s="11">
        <v>4.3796420254682299E-2</v>
      </c>
      <c r="AD10" s="11"/>
      <c r="AE10" s="11">
        <v>3.26795809579669E-2</v>
      </c>
      <c r="AF10" s="11">
        <v>3.9354996939907697E-2</v>
      </c>
      <c r="AG10" s="11">
        <v>3.7458725034233101E-2</v>
      </c>
      <c r="AH10" s="11">
        <v>3.8503652069031703E-2</v>
      </c>
      <c r="AI10" s="11">
        <v>3.5550823983927199E-2</v>
      </c>
      <c r="AJ10" s="11"/>
      <c r="AK10" s="11">
        <v>2.6137053111531201E-2</v>
      </c>
      <c r="AL10" s="11">
        <v>4.25772373344828E-2</v>
      </c>
      <c r="AM10" s="11">
        <v>4.8588740126703799E-2</v>
      </c>
      <c r="AN10" s="11">
        <v>4.0588213675296803E-2</v>
      </c>
      <c r="AO10" s="11">
        <v>3.6329986161287103E-2</v>
      </c>
      <c r="AP10" s="11">
        <v>8.3260752839609098E-2</v>
      </c>
      <c r="AQ10" s="11"/>
      <c r="AR10" s="11">
        <v>2.7335750676200699E-2</v>
      </c>
      <c r="AS10" s="11">
        <v>4.1497388206100702E-2</v>
      </c>
      <c r="AT10" s="11">
        <v>3.8068173163112097E-2</v>
      </c>
      <c r="AU10" s="11"/>
      <c r="AV10" s="11">
        <v>2.63708368405716E-2</v>
      </c>
      <c r="AW10" s="11">
        <v>5.0242630162788203E-2</v>
      </c>
      <c r="AX10" s="11">
        <v>5.57286680287742E-2</v>
      </c>
      <c r="AY10" s="11">
        <v>4.6407752581417799E-2</v>
      </c>
      <c r="AZ10" s="11">
        <v>3.2598820722757299E-2</v>
      </c>
      <c r="BA10" s="11"/>
      <c r="BB10" s="11">
        <v>3.2340904062549899E-2</v>
      </c>
      <c r="BC10" s="11">
        <v>4.38591751453659E-2</v>
      </c>
      <c r="BD10" s="11">
        <v>5.55994225010253E-2</v>
      </c>
      <c r="BE10" s="11"/>
      <c r="BF10" s="11">
        <v>6.4462033628640003E-2</v>
      </c>
      <c r="BG10" s="11">
        <v>2.5139522209522001E-2</v>
      </c>
      <c r="BH10" s="11">
        <v>3.3928982888365197E-2</v>
      </c>
      <c r="BI10" s="11">
        <v>3.4509856064932003E-2</v>
      </c>
      <c r="BJ10" s="11">
        <v>2.0599487553242E-2</v>
      </c>
      <c r="BK10" s="11">
        <v>4.6938377729607697E-2</v>
      </c>
    </row>
    <row r="11" spans="2:63" x14ac:dyDescent="0.35">
      <c r="B11" s="14" t="s">
        <v>383</v>
      </c>
      <c r="C11" s="11">
        <v>0.26445469606658201</v>
      </c>
      <c r="D11" s="11">
        <v>0.26736418943378998</v>
      </c>
      <c r="E11" s="11">
        <v>0.26293291583255402</v>
      </c>
      <c r="F11" s="11"/>
      <c r="G11" s="11">
        <v>0.202019719504967</v>
      </c>
      <c r="H11" s="11">
        <v>0.24151482082386899</v>
      </c>
      <c r="I11" s="11">
        <v>0.21556426984494201</v>
      </c>
      <c r="J11" s="11">
        <v>0.25298338106469598</v>
      </c>
      <c r="K11" s="11">
        <v>0.30854380445896901</v>
      </c>
      <c r="L11" s="11">
        <v>0.34501784092198601</v>
      </c>
      <c r="M11" s="11"/>
      <c r="N11" s="11">
        <v>0.247970939438211</v>
      </c>
      <c r="O11" s="11">
        <v>0.26260464612953499</v>
      </c>
      <c r="P11" s="11">
        <v>0.31027915296002201</v>
      </c>
      <c r="Q11" s="11">
        <v>0.29521021921328799</v>
      </c>
      <c r="R11" s="11">
        <v>0.28320558138525698</v>
      </c>
      <c r="S11" s="11">
        <v>0.27111079858612702</v>
      </c>
      <c r="T11" s="11">
        <v>0.27656891311694398</v>
      </c>
      <c r="U11" s="11">
        <v>0.251061765504001</v>
      </c>
      <c r="V11" s="11">
        <v>0.25695735542791498</v>
      </c>
      <c r="W11" s="11">
        <v>0.22687016017976</v>
      </c>
      <c r="X11" s="11">
        <v>0.224032916702296</v>
      </c>
      <c r="Y11" s="11"/>
      <c r="Z11" s="11">
        <v>0.30387964580096999</v>
      </c>
      <c r="AA11" s="11">
        <v>0.268269863015139</v>
      </c>
      <c r="AB11" s="11">
        <v>0.25146737978498401</v>
      </c>
      <c r="AC11" s="11">
        <v>0.230188836950183</v>
      </c>
      <c r="AD11" s="11"/>
      <c r="AE11" s="11">
        <v>0.243184739424394</v>
      </c>
      <c r="AF11" s="11">
        <v>0.26315974708470202</v>
      </c>
      <c r="AG11" s="11">
        <v>0.29228026740127899</v>
      </c>
      <c r="AH11" s="11">
        <v>0.25779590553686899</v>
      </c>
      <c r="AI11" s="11">
        <v>0.25170071093191199</v>
      </c>
      <c r="AJ11" s="11"/>
      <c r="AK11" s="11">
        <v>0.30415576063087302</v>
      </c>
      <c r="AL11" s="11">
        <v>0.238485729039388</v>
      </c>
      <c r="AM11" s="11">
        <v>0.217482342224494</v>
      </c>
      <c r="AN11" s="11">
        <v>0.23720219918959501</v>
      </c>
      <c r="AO11" s="11">
        <v>0.27981000601177602</v>
      </c>
      <c r="AP11" s="11">
        <v>0.20803981364767901</v>
      </c>
      <c r="AQ11" s="11"/>
      <c r="AR11" s="11">
        <v>0.29509807198127602</v>
      </c>
      <c r="AS11" s="11">
        <v>0.256653386970635</v>
      </c>
      <c r="AT11" s="11">
        <v>0.218851665646598</v>
      </c>
      <c r="AU11" s="11"/>
      <c r="AV11" s="11">
        <v>0.321175756406124</v>
      </c>
      <c r="AW11" s="11">
        <v>0.225666030067008</v>
      </c>
      <c r="AX11" s="11">
        <v>0.292250888879864</v>
      </c>
      <c r="AY11" s="11">
        <v>0.195741144976873</v>
      </c>
      <c r="AZ11" s="11">
        <v>0.210452851706141</v>
      </c>
      <c r="BA11" s="11"/>
      <c r="BB11" s="11">
        <v>0.31442137423077698</v>
      </c>
      <c r="BC11" s="11">
        <v>0.23945550673800201</v>
      </c>
      <c r="BD11" s="11">
        <v>0.295960768078882</v>
      </c>
      <c r="BE11" s="11"/>
      <c r="BF11" s="11">
        <v>0.21802004937419001</v>
      </c>
      <c r="BG11" s="11">
        <v>0.27700490288463497</v>
      </c>
      <c r="BH11" s="11">
        <v>0.233535359364547</v>
      </c>
      <c r="BI11" s="11">
        <v>0.297714953161485</v>
      </c>
      <c r="BJ11" s="11">
        <v>0.28763627841372302</v>
      </c>
      <c r="BK11" s="11">
        <v>0.28040882024971098</v>
      </c>
    </row>
    <row r="12" spans="2:63" x14ac:dyDescent="0.35">
      <c r="B12" s="14" t="s">
        <v>384</v>
      </c>
      <c r="C12" s="11">
        <v>7.6003050594933994E-2</v>
      </c>
      <c r="D12" s="11">
        <v>7.3888005075715801E-2</v>
      </c>
      <c r="E12" s="11">
        <v>7.9033136611389901E-2</v>
      </c>
      <c r="F12" s="11"/>
      <c r="G12" s="11">
        <v>0.12915146751561199</v>
      </c>
      <c r="H12" s="11">
        <v>0.13714593807801201</v>
      </c>
      <c r="I12" s="11">
        <v>8.3427398969376607E-2</v>
      </c>
      <c r="J12" s="11">
        <v>5.4044728628644997E-2</v>
      </c>
      <c r="K12" s="11">
        <v>3.8339432836819301E-2</v>
      </c>
      <c r="L12" s="11">
        <v>2.7073249988875302E-2</v>
      </c>
      <c r="M12" s="11"/>
      <c r="N12" s="11">
        <v>0.11282275096800699</v>
      </c>
      <c r="O12" s="11">
        <v>8.1728736288875503E-2</v>
      </c>
      <c r="P12" s="11">
        <v>6.8369993517101102E-2</v>
      </c>
      <c r="Q12" s="11">
        <v>5.7911190636725798E-2</v>
      </c>
      <c r="R12" s="11">
        <v>7.3049697224899193E-2</v>
      </c>
      <c r="S12" s="11">
        <v>7.4075623817007399E-2</v>
      </c>
      <c r="T12" s="11">
        <v>7.0009572918762294E-2</v>
      </c>
      <c r="U12" s="11">
        <v>7.7436278919816595E-2</v>
      </c>
      <c r="V12" s="11">
        <v>6.0021194108725598E-2</v>
      </c>
      <c r="W12" s="11">
        <v>5.5709562481297499E-2</v>
      </c>
      <c r="X12" s="11">
        <v>9.0478977633424496E-2</v>
      </c>
      <c r="Y12" s="11"/>
      <c r="Z12" s="11">
        <v>5.0550018764351598E-2</v>
      </c>
      <c r="AA12" s="11">
        <v>5.44205094110937E-2</v>
      </c>
      <c r="AB12" s="11">
        <v>9.8150419588588195E-2</v>
      </c>
      <c r="AC12" s="11">
        <v>0.10639341058049701</v>
      </c>
      <c r="AD12" s="11"/>
      <c r="AE12" s="11">
        <v>6.9144866932509E-2</v>
      </c>
      <c r="AF12" s="11">
        <v>7.3848299333819895E-2</v>
      </c>
      <c r="AG12" s="11">
        <v>8.1173986604246004E-2</v>
      </c>
      <c r="AH12" s="11">
        <v>8.0285028278257606E-2</v>
      </c>
      <c r="AI12" s="11">
        <v>0.11873508931507799</v>
      </c>
      <c r="AJ12" s="11"/>
      <c r="AK12" s="11">
        <v>4.8617153829855701E-2</v>
      </c>
      <c r="AL12" s="11">
        <v>8.8298100965874302E-2</v>
      </c>
      <c r="AM12" s="11">
        <v>0.120316447536124</v>
      </c>
      <c r="AN12" s="11">
        <v>8.9922327512319294E-2</v>
      </c>
      <c r="AO12" s="11">
        <v>8.4590469138501101E-2</v>
      </c>
      <c r="AP12" s="11">
        <v>6.6845938273516606E-2</v>
      </c>
      <c r="AQ12" s="11"/>
      <c r="AR12" s="11">
        <v>6.34895420895807E-2</v>
      </c>
      <c r="AS12" s="11">
        <v>8.2335964975349896E-2</v>
      </c>
      <c r="AT12" s="11">
        <v>7.4014677587755498E-2</v>
      </c>
      <c r="AU12" s="11"/>
      <c r="AV12" s="11">
        <v>5.8450383431436E-2</v>
      </c>
      <c r="AW12" s="11">
        <v>0.108375676628662</v>
      </c>
      <c r="AX12" s="11">
        <v>6.8445724264417696E-2</v>
      </c>
      <c r="AY12" s="11">
        <v>7.0641810929944496E-2</v>
      </c>
      <c r="AZ12" s="11">
        <v>5.8201985908701299E-2</v>
      </c>
      <c r="BA12" s="11"/>
      <c r="BB12" s="11">
        <v>5.88859185266657E-2</v>
      </c>
      <c r="BC12" s="11">
        <v>0.10056026768691</v>
      </c>
      <c r="BD12" s="11">
        <v>6.3582814748739794E-2</v>
      </c>
      <c r="BE12" s="11"/>
      <c r="BF12" s="11">
        <v>0.11411344900036099</v>
      </c>
      <c r="BG12" s="11">
        <v>5.8901882961513698E-2</v>
      </c>
      <c r="BH12" s="11">
        <v>0.121105055421024</v>
      </c>
      <c r="BI12" s="11">
        <v>5.4645684650119299E-2</v>
      </c>
      <c r="BJ12" s="11">
        <v>4.7285401582892503E-2</v>
      </c>
      <c r="BK12" s="11">
        <v>5.6345095824757302E-2</v>
      </c>
    </row>
    <row r="13" spans="2:63" x14ac:dyDescent="0.35">
      <c r="B13" s="14" t="s">
        <v>385</v>
      </c>
      <c r="C13" s="11">
        <v>0.323830934040926</v>
      </c>
      <c r="D13" s="11">
        <v>0.33128749555165898</v>
      </c>
      <c r="E13" s="11">
        <v>0.316375149002183</v>
      </c>
      <c r="F13" s="11"/>
      <c r="G13" s="11">
        <v>0.31063181111913502</v>
      </c>
      <c r="H13" s="11">
        <v>0.299171170429328</v>
      </c>
      <c r="I13" s="11">
        <v>0.35391793100883101</v>
      </c>
      <c r="J13" s="11">
        <v>0.336809074153816</v>
      </c>
      <c r="K13" s="11">
        <v>0.32957815634304899</v>
      </c>
      <c r="L13" s="11">
        <v>0.31406995055387898</v>
      </c>
      <c r="M13" s="11"/>
      <c r="N13" s="11">
        <v>0.32119364264691702</v>
      </c>
      <c r="O13" s="11">
        <v>0.33539601311634898</v>
      </c>
      <c r="P13" s="11">
        <v>0.33533417750223798</v>
      </c>
      <c r="Q13" s="11">
        <v>0.301554305203662</v>
      </c>
      <c r="R13" s="11">
        <v>0.29161399543897798</v>
      </c>
      <c r="S13" s="11">
        <v>0.29513291527121999</v>
      </c>
      <c r="T13" s="11">
        <v>0.309170758053394</v>
      </c>
      <c r="U13" s="11">
        <v>0.34208599990538702</v>
      </c>
      <c r="V13" s="11">
        <v>0.33025183831724603</v>
      </c>
      <c r="W13" s="11">
        <v>0.37128790745249401</v>
      </c>
      <c r="X13" s="11">
        <v>0.32896531797519901</v>
      </c>
      <c r="Y13" s="11"/>
      <c r="Z13" s="11">
        <v>0.35015558453643902</v>
      </c>
      <c r="AA13" s="11">
        <v>0.35939327890329598</v>
      </c>
      <c r="AB13" s="11">
        <v>0.31000851346867397</v>
      </c>
      <c r="AC13" s="11">
        <v>0.26806513251861602</v>
      </c>
      <c r="AD13" s="11"/>
      <c r="AE13" s="11">
        <v>0.29498515272674403</v>
      </c>
      <c r="AF13" s="11">
        <v>0.32354780242137698</v>
      </c>
      <c r="AG13" s="11">
        <v>0.34415001668255302</v>
      </c>
      <c r="AH13" s="11">
        <v>0.38130183021101699</v>
      </c>
      <c r="AI13" s="11">
        <v>0.27271380882889201</v>
      </c>
      <c r="AJ13" s="11"/>
      <c r="AK13" s="11">
        <v>0.32033683547373798</v>
      </c>
      <c r="AL13" s="11">
        <v>0.35966917972454499</v>
      </c>
      <c r="AM13" s="11">
        <v>0.30400441022532798</v>
      </c>
      <c r="AN13" s="11">
        <v>0.30617449521159301</v>
      </c>
      <c r="AO13" s="11">
        <v>0.30472846310671797</v>
      </c>
      <c r="AP13" s="11">
        <v>0.32371689929747399</v>
      </c>
      <c r="AQ13" s="11"/>
      <c r="AR13" s="11">
        <v>0.28321572465334599</v>
      </c>
      <c r="AS13" s="11">
        <v>0.37655111737855002</v>
      </c>
      <c r="AT13" s="11">
        <v>0.28413073111125298</v>
      </c>
      <c r="AU13" s="11"/>
      <c r="AV13" s="11">
        <v>0.28283587029917401</v>
      </c>
      <c r="AW13" s="11">
        <v>0.35834263694652202</v>
      </c>
      <c r="AX13" s="11">
        <v>0.35795493930241601</v>
      </c>
      <c r="AY13" s="11">
        <v>0.34799076447457</v>
      </c>
      <c r="AZ13" s="11">
        <v>0.316319189163971</v>
      </c>
      <c r="BA13" s="11"/>
      <c r="BB13" s="11">
        <v>0.28314259972076999</v>
      </c>
      <c r="BC13" s="11">
        <v>0.35920411544082897</v>
      </c>
      <c r="BD13" s="11">
        <v>0.37861702464537</v>
      </c>
      <c r="BE13" s="11"/>
      <c r="BF13" s="11">
        <v>0.28983161874168201</v>
      </c>
      <c r="BG13" s="11">
        <v>0.33509652802995799</v>
      </c>
      <c r="BH13" s="11">
        <v>0.37360782245818602</v>
      </c>
      <c r="BI13" s="11">
        <v>0.32718985883052398</v>
      </c>
      <c r="BJ13" s="11">
        <v>0.332191316812046</v>
      </c>
      <c r="BK13" s="11">
        <v>0.258931483053985</v>
      </c>
    </row>
    <row r="14" spans="2:63" x14ac:dyDescent="0.35">
      <c r="B14" s="14" t="s">
        <v>386</v>
      </c>
      <c r="C14" s="11">
        <v>2.31722722979779E-2</v>
      </c>
      <c r="D14" s="11">
        <v>2.8889849043042599E-2</v>
      </c>
      <c r="E14" s="11">
        <v>1.75523510159275E-2</v>
      </c>
      <c r="F14" s="11"/>
      <c r="G14" s="11">
        <v>5.4003064053695198E-3</v>
      </c>
      <c r="H14" s="11">
        <v>2.6033897044416301E-2</v>
      </c>
      <c r="I14" s="11">
        <v>2.55589466010702E-2</v>
      </c>
      <c r="J14" s="11">
        <v>2.9797115178542E-2</v>
      </c>
      <c r="K14" s="11">
        <v>2.4414426415181E-2</v>
      </c>
      <c r="L14" s="11">
        <v>2.47217235276198E-2</v>
      </c>
      <c r="M14" s="11"/>
      <c r="N14" s="11">
        <v>2.20880056543231E-2</v>
      </c>
      <c r="O14" s="11">
        <v>1.7578396882071998E-2</v>
      </c>
      <c r="P14" s="11">
        <v>1.9780883792017201E-2</v>
      </c>
      <c r="Q14" s="11">
        <v>3.4584472599405301E-2</v>
      </c>
      <c r="R14" s="11">
        <v>2.11804241803779E-2</v>
      </c>
      <c r="S14" s="11">
        <v>1.4706029609483201E-2</v>
      </c>
      <c r="T14" s="11">
        <v>2.1364691647039601E-2</v>
      </c>
      <c r="U14" s="11">
        <v>1.9419619820861801E-2</v>
      </c>
      <c r="V14" s="11">
        <v>3.8871303526775099E-2</v>
      </c>
      <c r="W14" s="11">
        <v>2.3940147119271001E-2</v>
      </c>
      <c r="X14" s="11">
        <v>1.3677801771964201E-2</v>
      </c>
      <c r="Y14" s="11"/>
      <c r="Z14" s="11">
        <v>1.44808504413587E-2</v>
      </c>
      <c r="AA14" s="11">
        <v>1.9183274197472299E-2</v>
      </c>
      <c r="AB14" s="11">
        <v>2.1281195111202401E-2</v>
      </c>
      <c r="AC14" s="11">
        <v>3.7849562138452898E-2</v>
      </c>
      <c r="AD14" s="11"/>
      <c r="AE14" s="11">
        <v>3.2243608886328101E-2</v>
      </c>
      <c r="AF14" s="11">
        <v>2.29069525071849E-2</v>
      </c>
      <c r="AG14" s="11">
        <v>1.5688802338710901E-2</v>
      </c>
      <c r="AH14" s="11">
        <v>1.02523032054367E-2</v>
      </c>
      <c r="AI14" s="11">
        <v>3.2748100170253702E-2</v>
      </c>
      <c r="AJ14" s="11"/>
      <c r="AK14" s="11">
        <v>1.8025937605320601E-2</v>
      </c>
      <c r="AL14" s="11">
        <v>2.6633340179646799E-2</v>
      </c>
      <c r="AM14" s="11">
        <v>4.18751992215039E-2</v>
      </c>
      <c r="AN14" s="11">
        <v>2.21053308109284E-2</v>
      </c>
      <c r="AO14" s="11">
        <v>2.1537530600875401E-2</v>
      </c>
      <c r="AP14" s="11">
        <v>2.81649436435643E-2</v>
      </c>
      <c r="AQ14" s="11"/>
      <c r="AR14" s="11">
        <v>3.63616781696251E-2</v>
      </c>
      <c r="AS14" s="11">
        <v>1.0671901300203899E-2</v>
      </c>
      <c r="AT14" s="11">
        <v>3.4285630277123003E-2</v>
      </c>
      <c r="AU14" s="11"/>
      <c r="AV14" s="11">
        <v>3.3222597878571597E-2</v>
      </c>
      <c r="AW14" s="11">
        <v>1.31144874533756E-2</v>
      </c>
      <c r="AX14" s="11">
        <v>9.9713679033151606E-3</v>
      </c>
      <c r="AY14" s="11">
        <v>4.05697958580035E-2</v>
      </c>
      <c r="AZ14" s="11">
        <v>2.58912240435651E-2</v>
      </c>
      <c r="BA14" s="11"/>
      <c r="BB14" s="11">
        <v>2.6359064268166199E-2</v>
      </c>
      <c r="BC14" s="11">
        <v>1.2625526573543501E-2</v>
      </c>
      <c r="BD14" s="11">
        <v>1.18243835456491E-2</v>
      </c>
      <c r="BE14" s="11"/>
      <c r="BF14" s="11">
        <v>2.2406446426586998E-2</v>
      </c>
      <c r="BG14" s="11">
        <v>1.8977943464280899E-2</v>
      </c>
      <c r="BH14" s="11">
        <v>1.12113846474481E-2</v>
      </c>
      <c r="BI14" s="11">
        <v>2.7372165678924198E-2</v>
      </c>
      <c r="BJ14" s="11">
        <v>2.7198746201891701E-2</v>
      </c>
      <c r="BK14" s="11">
        <v>3.3541257983441097E-2</v>
      </c>
    </row>
    <row r="15" spans="2:63" x14ac:dyDescent="0.35">
      <c r="B15" s="14" t="s">
        <v>104</v>
      </c>
      <c r="C15" s="12">
        <v>0.12430730069458901</v>
      </c>
      <c r="D15" s="12">
        <v>9.3314126931803507E-2</v>
      </c>
      <c r="E15" s="12">
        <v>0.152648189618763</v>
      </c>
      <c r="F15" s="12"/>
      <c r="G15" s="12">
        <v>0.12806823115996299</v>
      </c>
      <c r="H15" s="12">
        <v>0.10690409892545399</v>
      </c>
      <c r="I15" s="12">
        <v>0.13836537424574999</v>
      </c>
      <c r="J15" s="12">
        <v>0.15276423947040799</v>
      </c>
      <c r="K15" s="12">
        <v>0.125793498351848</v>
      </c>
      <c r="L15" s="12">
        <v>0.10040184069083299</v>
      </c>
      <c r="M15" s="12"/>
      <c r="N15" s="12">
        <v>8.8793613133571495E-2</v>
      </c>
      <c r="O15" s="12">
        <v>0.113524292856649</v>
      </c>
      <c r="P15" s="12">
        <v>0.116627899618863</v>
      </c>
      <c r="Q15" s="12">
        <v>0.12313007598183601</v>
      </c>
      <c r="R15" s="12">
        <v>0.12847674561605599</v>
      </c>
      <c r="S15" s="12">
        <v>0.14193826498614701</v>
      </c>
      <c r="T15" s="12">
        <v>0.12607078559689999</v>
      </c>
      <c r="U15" s="12">
        <v>0.107724679238315</v>
      </c>
      <c r="V15" s="12">
        <v>0.15622425195248699</v>
      </c>
      <c r="W15" s="12">
        <v>0.145487851741227</v>
      </c>
      <c r="X15" s="12">
        <v>0.13081656868546301</v>
      </c>
      <c r="Y15" s="12"/>
      <c r="Z15" s="12">
        <v>8.7667247072792095E-2</v>
      </c>
      <c r="AA15" s="12">
        <v>0.124172510568168</v>
      </c>
      <c r="AB15" s="12">
        <v>0.113641462775948</v>
      </c>
      <c r="AC15" s="12">
        <v>0.17495697937046101</v>
      </c>
      <c r="AD15" s="12"/>
      <c r="AE15" s="12">
        <v>0.165654127282367</v>
      </c>
      <c r="AF15" s="12">
        <v>0.125931236910065</v>
      </c>
      <c r="AG15" s="12">
        <v>9.8702625352744405E-2</v>
      </c>
      <c r="AH15" s="12">
        <v>7.70294776060306E-2</v>
      </c>
      <c r="AI15" s="12">
        <v>0.104945162111893</v>
      </c>
      <c r="AJ15" s="12"/>
      <c r="AK15" s="12">
        <v>0.104996249283984</v>
      </c>
      <c r="AL15" s="12">
        <v>0.10641323887892599</v>
      </c>
      <c r="AM15" s="12">
        <v>0.14585584680692501</v>
      </c>
      <c r="AN15" s="12">
        <v>0.17028856781135199</v>
      </c>
      <c r="AO15" s="12">
        <v>0.12455848820418999</v>
      </c>
      <c r="AP15" s="12">
        <v>0.180987992011375</v>
      </c>
      <c r="AQ15" s="12"/>
      <c r="AR15" s="12">
        <v>0.116414468123838</v>
      </c>
      <c r="AS15" s="12">
        <v>9.7767837472670704E-2</v>
      </c>
      <c r="AT15" s="12">
        <v>0.20717610852846</v>
      </c>
      <c r="AU15" s="12"/>
      <c r="AV15" s="12">
        <v>9.5082258718065402E-2</v>
      </c>
      <c r="AW15" s="12">
        <v>0.109452779973448</v>
      </c>
      <c r="AX15" s="12">
        <v>9.1926177143780902E-2</v>
      </c>
      <c r="AY15" s="12">
        <v>0.12935365747354499</v>
      </c>
      <c r="AZ15" s="12">
        <v>0.240173145208881</v>
      </c>
      <c r="BA15" s="12"/>
      <c r="BB15" s="12">
        <v>8.6054938943164502E-2</v>
      </c>
      <c r="BC15" s="12">
        <v>0.10233679773325299</v>
      </c>
      <c r="BD15" s="12">
        <v>7.0949514217791998E-2</v>
      </c>
      <c r="BE15" s="12"/>
      <c r="BF15" s="12">
        <v>0.12163021875784601</v>
      </c>
      <c r="BG15" s="12">
        <v>0.123519933373581</v>
      </c>
      <c r="BH15" s="12">
        <v>0.11238038714778301</v>
      </c>
      <c r="BI15" s="12">
        <v>0.13692663129099</v>
      </c>
      <c r="BJ15" s="12">
        <v>0.117169722512507</v>
      </c>
      <c r="BK15" s="12">
        <v>0.13178535670560701</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0.28216350946810898</v>
      </c>
      <c r="D9" s="11">
        <v>0.28749688197959999</v>
      </c>
      <c r="E9" s="11">
        <v>0.278815761133486</v>
      </c>
      <c r="F9" s="11"/>
      <c r="G9" s="11">
        <v>0.19738632143249199</v>
      </c>
      <c r="H9" s="11">
        <v>0.22731083851263001</v>
      </c>
      <c r="I9" s="11">
        <v>0.25242910832605298</v>
      </c>
      <c r="J9" s="11">
        <v>0.28516205078333801</v>
      </c>
      <c r="K9" s="11">
        <v>0.31111235933805598</v>
      </c>
      <c r="L9" s="11">
        <v>0.386877867932996</v>
      </c>
      <c r="M9" s="11"/>
      <c r="N9" s="11">
        <v>0.237785260151994</v>
      </c>
      <c r="O9" s="11">
        <v>0.298676681374758</v>
      </c>
      <c r="P9" s="11">
        <v>0.32432979588488398</v>
      </c>
      <c r="Q9" s="11">
        <v>0.311977301863885</v>
      </c>
      <c r="R9" s="11">
        <v>0.31734592366518799</v>
      </c>
      <c r="S9" s="11">
        <v>0.28303522146689303</v>
      </c>
      <c r="T9" s="11">
        <v>0.30014125115746099</v>
      </c>
      <c r="U9" s="11">
        <v>0.25367372096562402</v>
      </c>
      <c r="V9" s="11">
        <v>0.27244693787625002</v>
      </c>
      <c r="W9" s="11">
        <v>0.226158801349818</v>
      </c>
      <c r="X9" s="11">
        <v>0.30791931251917598</v>
      </c>
      <c r="Y9" s="11"/>
      <c r="Z9" s="11">
        <v>0.34649911319969201</v>
      </c>
      <c r="AA9" s="11">
        <v>0.26459834467554599</v>
      </c>
      <c r="AB9" s="11">
        <v>0.28906789675887701</v>
      </c>
      <c r="AC9" s="11">
        <v>0.22619513361708399</v>
      </c>
      <c r="AD9" s="11"/>
      <c r="AE9" s="11">
        <v>0.271753558526177</v>
      </c>
      <c r="AF9" s="11">
        <v>0.301886952114231</v>
      </c>
      <c r="AG9" s="11">
        <v>0.27646611845635999</v>
      </c>
      <c r="AH9" s="11">
        <v>0.287173351873728</v>
      </c>
      <c r="AI9" s="11">
        <v>0.27715945973975398</v>
      </c>
      <c r="AJ9" s="11"/>
      <c r="AK9" s="11">
        <v>0.36113001082954799</v>
      </c>
      <c r="AL9" s="11">
        <v>0.272655118589259</v>
      </c>
      <c r="AM9" s="11">
        <v>0.13208797808447101</v>
      </c>
      <c r="AN9" s="11">
        <v>0.18402385209779201</v>
      </c>
      <c r="AO9" s="11">
        <v>0.25956996036986901</v>
      </c>
      <c r="AP9" s="11">
        <v>0.27852794991414398</v>
      </c>
      <c r="AQ9" s="11"/>
      <c r="AR9" s="11">
        <v>0.32361515513132499</v>
      </c>
      <c r="AS9" s="11">
        <v>0.27222949048906803</v>
      </c>
      <c r="AT9" s="11">
        <v>0.23443515025397599</v>
      </c>
      <c r="AU9" s="11"/>
      <c r="AV9" s="11">
        <v>0.366117321741871</v>
      </c>
      <c r="AW9" s="11">
        <v>0.224090814117783</v>
      </c>
      <c r="AX9" s="11">
        <v>0.25056595337803</v>
      </c>
      <c r="AY9" s="11">
        <v>0.114719659929366</v>
      </c>
      <c r="AZ9" s="11">
        <v>0.242341724108983</v>
      </c>
      <c r="BA9" s="11"/>
      <c r="BB9" s="11">
        <v>0.37625254500057198</v>
      </c>
      <c r="BC9" s="11">
        <v>0.22715672730306599</v>
      </c>
      <c r="BD9" s="11">
        <v>0.24857159474669099</v>
      </c>
      <c r="BE9" s="11"/>
      <c r="BF9" s="11">
        <v>0.234874171120391</v>
      </c>
      <c r="BG9" s="11">
        <v>0.28389463653732</v>
      </c>
      <c r="BH9" s="11">
        <v>0.26803185945977098</v>
      </c>
      <c r="BI9" s="11">
        <v>0.29070728728310002</v>
      </c>
      <c r="BJ9" s="11">
        <v>0.32945563793134103</v>
      </c>
      <c r="BK9" s="11">
        <v>0.34829264899715401</v>
      </c>
    </row>
    <row r="10" spans="2:63" x14ac:dyDescent="0.35">
      <c r="B10" s="14" t="s">
        <v>382</v>
      </c>
      <c r="C10" s="11">
        <v>6.5866085469288196E-2</v>
      </c>
      <c r="D10" s="11">
        <v>7.1235934282698005E-2</v>
      </c>
      <c r="E10" s="11">
        <v>6.0519810122131201E-2</v>
      </c>
      <c r="F10" s="11"/>
      <c r="G10" s="11">
        <v>0.14617209578951201</v>
      </c>
      <c r="H10" s="11">
        <v>9.0283287728906106E-2</v>
      </c>
      <c r="I10" s="11">
        <v>5.4196692268858003E-2</v>
      </c>
      <c r="J10" s="11">
        <v>4.9824460591573201E-2</v>
      </c>
      <c r="K10" s="11">
        <v>4.73801908276879E-2</v>
      </c>
      <c r="L10" s="11">
        <v>2.6364455682719602E-2</v>
      </c>
      <c r="M10" s="11"/>
      <c r="N10" s="11">
        <v>9.0323938753576805E-2</v>
      </c>
      <c r="O10" s="11">
        <v>6.7028239346617294E-2</v>
      </c>
      <c r="P10" s="11">
        <v>5.4766768487846097E-2</v>
      </c>
      <c r="Q10" s="11">
        <v>5.7116689357148899E-2</v>
      </c>
      <c r="R10" s="11">
        <v>5.4134618792634502E-2</v>
      </c>
      <c r="S10" s="11">
        <v>9.5365731204342996E-2</v>
      </c>
      <c r="T10" s="11">
        <v>3.2598387761229503E-2</v>
      </c>
      <c r="U10" s="11">
        <v>0.10118377982331</v>
      </c>
      <c r="V10" s="11">
        <v>6.4368826609283003E-2</v>
      </c>
      <c r="W10" s="11">
        <v>5.6607974416570499E-2</v>
      </c>
      <c r="X10" s="11">
        <v>3.5943699476703402E-2</v>
      </c>
      <c r="Y10" s="11"/>
      <c r="Z10" s="11">
        <v>5.6971540970665098E-2</v>
      </c>
      <c r="AA10" s="11">
        <v>5.8421246124895299E-2</v>
      </c>
      <c r="AB10" s="11">
        <v>8.8024228234742E-2</v>
      </c>
      <c r="AC10" s="11">
        <v>6.5283299547505003E-2</v>
      </c>
      <c r="AD10" s="11"/>
      <c r="AE10" s="11">
        <v>5.6657247351267398E-2</v>
      </c>
      <c r="AF10" s="11">
        <v>7.1430935143276295E-2</v>
      </c>
      <c r="AG10" s="11">
        <v>5.4689763338531698E-2</v>
      </c>
      <c r="AH10" s="11">
        <v>9.6358831767251504E-2</v>
      </c>
      <c r="AI10" s="11">
        <v>0.123668733811545</v>
      </c>
      <c r="AJ10" s="11"/>
      <c r="AK10" s="11">
        <v>4.8101270839403597E-2</v>
      </c>
      <c r="AL10" s="11">
        <v>7.30007901886702E-2</v>
      </c>
      <c r="AM10" s="11">
        <v>0.102137247467929</v>
      </c>
      <c r="AN10" s="11">
        <v>7.3832363286072705E-2</v>
      </c>
      <c r="AO10" s="11">
        <v>5.2640588108259001E-2</v>
      </c>
      <c r="AP10" s="11">
        <v>0.12329543683856101</v>
      </c>
      <c r="AQ10" s="11"/>
      <c r="AR10" s="11">
        <v>5.4141699370355303E-2</v>
      </c>
      <c r="AS10" s="11">
        <v>6.3476190898301199E-2</v>
      </c>
      <c r="AT10" s="11">
        <v>7.1494724996955805E-2</v>
      </c>
      <c r="AU10" s="11"/>
      <c r="AV10" s="11">
        <v>5.8879086496806003E-2</v>
      </c>
      <c r="AW10" s="11">
        <v>7.3720739160545806E-2</v>
      </c>
      <c r="AX10" s="11">
        <v>7.4241918736759394E-2</v>
      </c>
      <c r="AY10" s="11">
        <v>0.120816834601741</v>
      </c>
      <c r="AZ10" s="11">
        <v>5.8458158682384201E-2</v>
      </c>
      <c r="BA10" s="11"/>
      <c r="BB10" s="11">
        <v>6.11025277349092E-2</v>
      </c>
      <c r="BC10" s="11">
        <v>7.4955826699365596E-2</v>
      </c>
      <c r="BD10" s="11">
        <v>0.101034803487213</v>
      </c>
      <c r="BE10" s="11"/>
      <c r="BF10" s="11">
        <v>9.9628231495547295E-2</v>
      </c>
      <c r="BG10" s="11">
        <v>6.4742133894025902E-2</v>
      </c>
      <c r="BH10" s="11">
        <v>5.6557597929396401E-2</v>
      </c>
      <c r="BI10" s="11">
        <v>6.0416045573687897E-2</v>
      </c>
      <c r="BJ10" s="11">
        <v>3.3658665575248298E-2</v>
      </c>
      <c r="BK10" s="11">
        <v>6.2317675654967403E-2</v>
      </c>
    </row>
    <row r="11" spans="2:63" x14ac:dyDescent="0.35">
      <c r="B11" s="14" t="s">
        <v>383</v>
      </c>
      <c r="C11" s="11">
        <v>6.8042115218663907E-2</v>
      </c>
      <c r="D11" s="11">
        <v>7.0932552815490199E-2</v>
      </c>
      <c r="E11" s="11">
        <v>6.5716176000818902E-2</v>
      </c>
      <c r="F11" s="11"/>
      <c r="G11" s="11">
        <v>0.12853487636074101</v>
      </c>
      <c r="H11" s="11">
        <v>0.10325530632579299</v>
      </c>
      <c r="I11" s="11">
        <v>5.5905572790158099E-2</v>
      </c>
      <c r="J11" s="11">
        <v>6.1031911732609398E-2</v>
      </c>
      <c r="K11" s="11">
        <v>3.90154333167494E-2</v>
      </c>
      <c r="L11" s="11">
        <v>3.3285503653187401E-2</v>
      </c>
      <c r="M11" s="11"/>
      <c r="N11" s="11">
        <v>9.9820736237868996E-2</v>
      </c>
      <c r="O11" s="11">
        <v>7.0934407665618496E-2</v>
      </c>
      <c r="P11" s="11">
        <v>7.1307959743809504E-2</v>
      </c>
      <c r="Q11" s="11">
        <v>5.9866539683999902E-2</v>
      </c>
      <c r="R11" s="11">
        <v>6.8025484035199299E-2</v>
      </c>
      <c r="S11" s="11">
        <v>7.5280466150295197E-2</v>
      </c>
      <c r="T11" s="11">
        <v>4.3769525730162698E-2</v>
      </c>
      <c r="U11" s="11">
        <v>8.8071770863936097E-2</v>
      </c>
      <c r="V11" s="11">
        <v>6.5122270456323697E-2</v>
      </c>
      <c r="W11" s="11">
        <v>3.9773098537021899E-2</v>
      </c>
      <c r="X11" s="11">
        <v>4.8056319361986601E-2</v>
      </c>
      <c r="Y11" s="11"/>
      <c r="Z11" s="11">
        <v>6.4417053482674305E-2</v>
      </c>
      <c r="AA11" s="11">
        <v>5.46547078320751E-2</v>
      </c>
      <c r="AB11" s="11">
        <v>8.9774506557939296E-2</v>
      </c>
      <c r="AC11" s="11">
        <v>6.6435928408224099E-2</v>
      </c>
      <c r="AD11" s="11"/>
      <c r="AE11" s="11">
        <v>7.0088041441795507E-2</v>
      </c>
      <c r="AF11" s="11">
        <v>6.4263608655994495E-2</v>
      </c>
      <c r="AG11" s="11">
        <v>7.2286256407933097E-2</v>
      </c>
      <c r="AH11" s="11">
        <v>8.3702611515796596E-2</v>
      </c>
      <c r="AI11" s="11">
        <v>5.5723166161115098E-2</v>
      </c>
      <c r="AJ11" s="11"/>
      <c r="AK11" s="11">
        <v>5.4129809898926198E-2</v>
      </c>
      <c r="AL11" s="11">
        <v>6.6838083605676099E-2</v>
      </c>
      <c r="AM11" s="11">
        <v>6.5413479037696495E-2</v>
      </c>
      <c r="AN11" s="11">
        <v>7.3294398141297804E-2</v>
      </c>
      <c r="AO11" s="11">
        <v>9.6977471896846107E-2</v>
      </c>
      <c r="AP11" s="11">
        <v>4.9475768303685601E-2</v>
      </c>
      <c r="AQ11" s="11"/>
      <c r="AR11" s="11">
        <v>6.2581257585481206E-2</v>
      </c>
      <c r="AS11" s="11">
        <v>6.6867483407491296E-2</v>
      </c>
      <c r="AT11" s="11">
        <v>6.8815013895462698E-2</v>
      </c>
      <c r="AU11" s="11"/>
      <c r="AV11" s="11">
        <v>6.0274094860220603E-2</v>
      </c>
      <c r="AW11" s="11">
        <v>8.4676788520107807E-2</v>
      </c>
      <c r="AX11" s="11">
        <v>6.5600727157654998E-2</v>
      </c>
      <c r="AY11" s="11">
        <v>8.0916100117426101E-2</v>
      </c>
      <c r="AZ11" s="11">
        <v>6.3324538893729798E-2</v>
      </c>
      <c r="BA11" s="11"/>
      <c r="BB11" s="11">
        <v>5.8717060758325799E-2</v>
      </c>
      <c r="BC11" s="11">
        <v>8.8943051079176605E-2</v>
      </c>
      <c r="BD11" s="11">
        <v>7.1055346111482107E-2</v>
      </c>
      <c r="BE11" s="11"/>
      <c r="BF11" s="11">
        <v>8.2727781396997796E-2</v>
      </c>
      <c r="BG11" s="11">
        <v>6.5020197929386597E-2</v>
      </c>
      <c r="BH11" s="11">
        <v>9.2159380239510397E-2</v>
      </c>
      <c r="BI11" s="11">
        <v>5.1055121770043801E-2</v>
      </c>
      <c r="BJ11" s="11">
        <v>4.77896420809849E-2</v>
      </c>
      <c r="BK11" s="11">
        <v>8.1763783692153896E-2</v>
      </c>
    </row>
    <row r="12" spans="2:63" x14ac:dyDescent="0.35">
      <c r="B12" s="14" t="s">
        <v>384</v>
      </c>
      <c r="C12" s="11">
        <v>0.194315525439894</v>
      </c>
      <c r="D12" s="11">
        <v>0.168607990114262</v>
      </c>
      <c r="E12" s="11">
        <v>0.21881436098875601</v>
      </c>
      <c r="F12" s="11"/>
      <c r="G12" s="11">
        <v>0.19724330243091601</v>
      </c>
      <c r="H12" s="11">
        <v>0.21783022307520999</v>
      </c>
      <c r="I12" s="11">
        <v>0.20480671429479599</v>
      </c>
      <c r="J12" s="11">
        <v>0.16732679257917901</v>
      </c>
      <c r="K12" s="11">
        <v>0.199691714410349</v>
      </c>
      <c r="L12" s="11">
        <v>0.18287807254212901</v>
      </c>
      <c r="M12" s="11"/>
      <c r="N12" s="11">
        <v>0.20524168120469199</v>
      </c>
      <c r="O12" s="11">
        <v>0.19099466942298099</v>
      </c>
      <c r="P12" s="11">
        <v>0.171629483303324</v>
      </c>
      <c r="Q12" s="11">
        <v>0.17954231301092299</v>
      </c>
      <c r="R12" s="11">
        <v>0.19414069570370801</v>
      </c>
      <c r="S12" s="11">
        <v>0.19443234600673201</v>
      </c>
      <c r="T12" s="11">
        <v>0.213166381991436</v>
      </c>
      <c r="U12" s="11">
        <v>0.18773800833694301</v>
      </c>
      <c r="V12" s="11">
        <v>0.17169344452176</v>
      </c>
      <c r="W12" s="11">
        <v>0.213861835714413</v>
      </c>
      <c r="X12" s="11">
        <v>0.22489521520581801</v>
      </c>
      <c r="Y12" s="11"/>
      <c r="Z12" s="11">
        <v>0.16231056713167599</v>
      </c>
      <c r="AA12" s="11">
        <v>0.18093379899041701</v>
      </c>
      <c r="AB12" s="11">
        <v>0.20510698670906799</v>
      </c>
      <c r="AC12" s="11">
        <v>0.23123852247742699</v>
      </c>
      <c r="AD12" s="11"/>
      <c r="AE12" s="11">
        <v>0.195665721015088</v>
      </c>
      <c r="AF12" s="11">
        <v>0.19222480725610899</v>
      </c>
      <c r="AG12" s="11">
        <v>0.19522518904896499</v>
      </c>
      <c r="AH12" s="11">
        <v>0.17831745358432699</v>
      </c>
      <c r="AI12" s="11">
        <v>0.189284854569162</v>
      </c>
      <c r="AJ12" s="11"/>
      <c r="AK12" s="11">
        <v>0.162081001762023</v>
      </c>
      <c r="AL12" s="11">
        <v>0.166214984749292</v>
      </c>
      <c r="AM12" s="11">
        <v>0.34112601657964198</v>
      </c>
      <c r="AN12" s="11">
        <v>0.25074533847598002</v>
      </c>
      <c r="AO12" s="11">
        <v>0.21293575541503901</v>
      </c>
      <c r="AP12" s="11">
        <v>0.196132076895048</v>
      </c>
      <c r="AQ12" s="11"/>
      <c r="AR12" s="11">
        <v>0.20220917091965401</v>
      </c>
      <c r="AS12" s="11">
        <v>0.18914062348212901</v>
      </c>
      <c r="AT12" s="11">
        <v>0.194229226403827</v>
      </c>
      <c r="AU12" s="11"/>
      <c r="AV12" s="11">
        <v>0.172913146049085</v>
      </c>
      <c r="AW12" s="11">
        <v>0.220854097222526</v>
      </c>
      <c r="AX12" s="11">
        <v>0.16085497868985901</v>
      </c>
      <c r="AY12" s="11">
        <v>0.21173564176708001</v>
      </c>
      <c r="AZ12" s="11">
        <v>0.18948821760666601</v>
      </c>
      <c r="BA12" s="11"/>
      <c r="BB12" s="11">
        <v>0.17802255883448501</v>
      </c>
      <c r="BC12" s="11">
        <v>0.226183079356399</v>
      </c>
      <c r="BD12" s="11">
        <v>0.161475181729893</v>
      </c>
      <c r="BE12" s="11"/>
      <c r="BF12" s="11">
        <v>0.201371452020918</v>
      </c>
      <c r="BG12" s="11">
        <v>0.177073121954299</v>
      </c>
      <c r="BH12" s="11">
        <v>0.21340783071484201</v>
      </c>
      <c r="BI12" s="11">
        <v>0.20601873046431901</v>
      </c>
      <c r="BJ12" s="11">
        <v>0.19566027213398299</v>
      </c>
      <c r="BK12" s="11">
        <v>0.163855083470382</v>
      </c>
    </row>
    <row r="13" spans="2:63" x14ac:dyDescent="0.35">
      <c r="B13" s="14" t="s">
        <v>385</v>
      </c>
      <c r="C13" s="11">
        <v>0.27352310563896998</v>
      </c>
      <c r="D13" s="11">
        <v>0.29426637855662102</v>
      </c>
      <c r="E13" s="11">
        <v>0.252807954901072</v>
      </c>
      <c r="F13" s="11"/>
      <c r="G13" s="11">
        <v>0.21654818988445701</v>
      </c>
      <c r="H13" s="11">
        <v>0.24472326366494801</v>
      </c>
      <c r="I13" s="11">
        <v>0.28892647251435</v>
      </c>
      <c r="J13" s="11">
        <v>0.29073511589909301</v>
      </c>
      <c r="K13" s="11">
        <v>0.29302513277566899</v>
      </c>
      <c r="L13" s="11">
        <v>0.296098279160115</v>
      </c>
      <c r="M13" s="11"/>
      <c r="N13" s="11">
        <v>0.27564568918270199</v>
      </c>
      <c r="O13" s="11">
        <v>0.27185273489240103</v>
      </c>
      <c r="P13" s="11">
        <v>0.27933283806331699</v>
      </c>
      <c r="Q13" s="11">
        <v>0.268708277528943</v>
      </c>
      <c r="R13" s="11">
        <v>0.242531965741108</v>
      </c>
      <c r="S13" s="11">
        <v>0.218947799987496</v>
      </c>
      <c r="T13" s="11">
        <v>0.28054593203601003</v>
      </c>
      <c r="U13" s="11">
        <v>0.24004934998088001</v>
      </c>
      <c r="V13" s="11">
        <v>0.28287849760238398</v>
      </c>
      <c r="W13" s="11">
        <v>0.35646555074703001</v>
      </c>
      <c r="X13" s="11">
        <v>0.25871699932151598</v>
      </c>
      <c r="Y13" s="11"/>
      <c r="Z13" s="11">
        <v>0.28703016125435199</v>
      </c>
      <c r="AA13" s="11">
        <v>0.32074036291573499</v>
      </c>
      <c r="AB13" s="11">
        <v>0.23155325881861299</v>
      </c>
      <c r="AC13" s="11">
        <v>0.245961496410004</v>
      </c>
      <c r="AD13" s="11"/>
      <c r="AE13" s="11">
        <v>0.25487305966182999</v>
      </c>
      <c r="AF13" s="11">
        <v>0.26289613366333903</v>
      </c>
      <c r="AG13" s="11">
        <v>0.304401860219703</v>
      </c>
      <c r="AH13" s="11">
        <v>0.272816522729663</v>
      </c>
      <c r="AI13" s="11">
        <v>0.232721616933735</v>
      </c>
      <c r="AJ13" s="11"/>
      <c r="AK13" s="11">
        <v>0.28598800851850298</v>
      </c>
      <c r="AL13" s="11">
        <v>0.31225514517978098</v>
      </c>
      <c r="AM13" s="11">
        <v>0.23759168741931</v>
      </c>
      <c r="AN13" s="11">
        <v>0.25642838860549</v>
      </c>
      <c r="AO13" s="11">
        <v>0.25057926987628099</v>
      </c>
      <c r="AP13" s="11">
        <v>0.16882863488349001</v>
      </c>
      <c r="AQ13" s="11"/>
      <c r="AR13" s="11">
        <v>0.24296274494968301</v>
      </c>
      <c r="AS13" s="11">
        <v>0.32693643286572199</v>
      </c>
      <c r="AT13" s="11">
        <v>0.22419764573842799</v>
      </c>
      <c r="AU13" s="11"/>
      <c r="AV13" s="11">
        <v>0.245768735850554</v>
      </c>
      <c r="AW13" s="11">
        <v>0.29449790677082399</v>
      </c>
      <c r="AX13" s="11">
        <v>0.35426078060855598</v>
      </c>
      <c r="AY13" s="11">
        <v>0.36245948833778702</v>
      </c>
      <c r="AZ13" s="11">
        <v>0.22852216341770801</v>
      </c>
      <c r="BA13" s="11"/>
      <c r="BB13" s="11">
        <v>0.23432028516558401</v>
      </c>
      <c r="BC13" s="11">
        <v>0.29296510985104202</v>
      </c>
      <c r="BD13" s="11">
        <v>0.33421010642394899</v>
      </c>
      <c r="BE13" s="11"/>
      <c r="BF13" s="11">
        <v>0.26717913769763002</v>
      </c>
      <c r="BG13" s="11">
        <v>0.29206247521517598</v>
      </c>
      <c r="BH13" s="11">
        <v>0.26029865958320297</v>
      </c>
      <c r="BI13" s="11">
        <v>0.27895778039094099</v>
      </c>
      <c r="BJ13" s="11">
        <v>0.27642129021983602</v>
      </c>
      <c r="BK13" s="11">
        <v>0.21295934888613299</v>
      </c>
    </row>
    <row r="14" spans="2:63" x14ac:dyDescent="0.35">
      <c r="B14" s="14" t="s">
        <v>386</v>
      </c>
      <c r="C14" s="11">
        <v>1.9190837065144E-2</v>
      </c>
      <c r="D14" s="11">
        <v>2.7456113585782101E-2</v>
      </c>
      <c r="E14" s="11">
        <v>1.13807731438771E-2</v>
      </c>
      <c r="F14" s="11"/>
      <c r="G14" s="11">
        <v>1.6660374883367701E-2</v>
      </c>
      <c r="H14" s="11">
        <v>1.63264192549669E-2</v>
      </c>
      <c r="I14" s="11">
        <v>1.83685637588854E-2</v>
      </c>
      <c r="J14" s="11">
        <v>2.01521531855854E-2</v>
      </c>
      <c r="K14" s="11">
        <v>2.2879119440702599E-2</v>
      </c>
      <c r="L14" s="11">
        <v>2.06542344657543E-2</v>
      </c>
      <c r="M14" s="11"/>
      <c r="N14" s="11">
        <v>1.5999762740329802E-2</v>
      </c>
      <c r="O14" s="11">
        <v>1.24714144797771E-2</v>
      </c>
      <c r="P14" s="11">
        <v>2.21601357938956E-2</v>
      </c>
      <c r="Q14" s="11">
        <v>2.7770256432696799E-2</v>
      </c>
      <c r="R14" s="11">
        <v>1.55857472095235E-2</v>
      </c>
      <c r="S14" s="11">
        <v>5.9276859184486004E-3</v>
      </c>
      <c r="T14" s="11">
        <v>1.5091174959330701E-2</v>
      </c>
      <c r="U14" s="11">
        <v>2.85199201216398E-2</v>
      </c>
      <c r="V14" s="11">
        <v>3.1418001144412101E-2</v>
      </c>
      <c r="W14" s="11">
        <v>2.8649489835941899E-2</v>
      </c>
      <c r="X14" s="11">
        <v>9.5090635914207595E-3</v>
      </c>
      <c r="Y14" s="11"/>
      <c r="Z14" s="11">
        <v>1.15491067788006E-2</v>
      </c>
      <c r="AA14" s="11">
        <v>2.0543565749382701E-2</v>
      </c>
      <c r="AB14" s="11">
        <v>1.74792462634378E-2</v>
      </c>
      <c r="AC14" s="11">
        <v>2.69313618075455E-2</v>
      </c>
      <c r="AD14" s="11"/>
      <c r="AE14" s="11">
        <v>2.7181008774280899E-2</v>
      </c>
      <c r="AF14" s="11">
        <v>1.6631527171700598E-2</v>
      </c>
      <c r="AG14" s="11">
        <v>1.4194612671680601E-2</v>
      </c>
      <c r="AH14" s="11">
        <v>8.9908959047562392E-3</v>
      </c>
      <c r="AI14" s="11">
        <v>4.00428855296866E-2</v>
      </c>
      <c r="AJ14" s="11"/>
      <c r="AK14" s="11">
        <v>1.30045215770475E-2</v>
      </c>
      <c r="AL14" s="11">
        <v>2.38845494806561E-2</v>
      </c>
      <c r="AM14" s="11">
        <v>2.5857550971449501E-2</v>
      </c>
      <c r="AN14" s="11">
        <v>2.1352802796656099E-2</v>
      </c>
      <c r="AO14" s="11">
        <v>1.7077671889653701E-2</v>
      </c>
      <c r="AP14" s="11">
        <v>2.7347156595882601E-2</v>
      </c>
      <c r="AQ14" s="11"/>
      <c r="AR14" s="11">
        <v>3.18057444570349E-2</v>
      </c>
      <c r="AS14" s="11">
        <v>4.5063028777816297E-3</v>
      </c>
      <c r="AT14" s="11">
        <v>3.0047415081649601E-2</v>
      </c>
      <c r="AU14" s="11"/>
      <c r="AV14" s="11">
        <v>2.4300784456681299E-2</v>
      </c>
      <c r="AW14" s="11">
        <v>9.6366426912854308E-3</v>
      </c>
      <c r="AX14" s="11">
        <v>1.29634037736813E-2</v>
      </c>
      <c r="AY14" s="11">
        <v>6.0681283632962699E-2</v>
      </c>
      <c r="AZ14" s="11">
        <v>3.6666578236556099E-2</v>
      </c>
      <c r="BA14" s="11"/>
      <c r="BB14" s="11">
        <v>2.4926745677333301E-2</v>
      </c>
      <c r="BC14" s="11">
        <v>7.2915863864842501E-3</v>
      </c>
      <c r="BD14" s="11">
        <v>1.99650458786889E-2</v>
      </c>
      <c r="BE14" s="11"/>
      <c r="BF14" s="11">
        <v>1.95423581950066E-2</v>
      </c>
      <c r="BG14" s="11">
        <v>1.5598721048301701E-2</v>
      </c>
      <c r="BH14" s="11">
        <v>1.7003242259607601E-2</v>
      </c>
      <c r="BI14" s="11">
        <v>1.7142145190124899E-2</v>
      </c>
      <c r="BJ14" s="11">
        <v>2.0248953335870099E-2</v>
      </c>
      <c r="BK14" s="11">
        <v>3.7398940115669597E-2</v>
      </c>
    </row>
    <row r="15" spans="2:63" x14ac:dyDescent="0.35">
      <c r="B15" s="14" t="s">
        <v>104</v>
      </c>
      <c r="C15" s="12">
        <v>9.6898821699931206E-2</v>
      </c>
      <c r="D15" s="12">
        <v>8.0004148665546004E-2</v>
      </c>
      <c r="E15" s="12">
        <v>0.11194516370985901</v>
      </c>
      <c r="F15" s="12"/>
      <c r="G15" s="12">
        <v>9.7454839218513903E-2</v>
      </c>
      <c r="H15" s="12">
        <v>0.100270661437546</v>
      </c>
      <c r="I15" s="12">
        <v>0.125366876046899</v>
      </c>
      <c r="J15" s="12">
        <v>0.12576751522862201</v>
      </c>
      <c r="K15" s="12">
        <v>8.6896049890785601E-2</v>
      </c>
      <c r="L15" s="12">
        <v>5.3841586563098301E-2</v>
      </c>
      <c r="M15" s="12"/>
      <c r="N15" s="12">
        <v>7.5182931728836305E-2</v>
      </c>
      <c r="O15" s="12">
        <v>8.8041852817847696E-2</v>
      </c>
      <c r="P15" s="12">
        <v>7.6473018722923905E-2</v>
      </c>
      <c r="Q15" s="12">
        <v>9.5018622122402793E-2</v>
      </c>
      <c r="R15" s="12">
        <v>0.10823556485263899</v>
      </c>
      <c r="S15" s="12">
        <v>0.12701074926579201</v>
      </c>
      <c r="T15" s="12">
        <v>0.114687346364371</v>
      </c>
      <c r="U15" s="12">
        <v>0.100763449907667</v>
      </c>
      <c r="V15" s="12">
        <v>0.112072021789587</v>
      </c>
      <c r="W15" s="12">
        <v>7.8483249399205299E-2</v>
      </c>
      <c r="X15" s="12">
        <v>0.114959390523379</v>
      </c>
      <c r="Y15" s="12"/>
      <c r="Z15" s="12">
        <v>7.1222457182140098E-2</v>
      </c>
      <c r="AA15" s="12">
        <v>0.100107973711949</v>
      </c>
      <c r="AB15" s="12">
        <v>7.8993876657322507E-2</v>
      </c>
      <c r="AC15" s="12">
        <v>0.13795425773221001</v>
      </c>
      <c r="AD15" s="12"/>
      <c r="AE15" s="12">
        <v>0.123781363229562</v>
      </c>
      <c r="AF15" s="12">
        <v>9.0666035995350502E-2</v>
      </c>
      <c r="AG15" s="12">
        <v>8.27361998568268E-2</v>
      </c>
      <c r="AH15" s="12">
        <v>7.2640332624478096E-2</v>
      </c>
      <c r="AI15" s="12">
        <v>8.1399283255002494E-2</v>
      </c>
      <c r="AJ15" s="12"/>
      <c r="AK15" s="12">
        <v>7.5565376574548496E-2</v>
      </c>
      <c r="AL15" s="12">
        <v>8.5151328206665905E-2</v>
      </c>
      <c r="AM15" s="12">
        <v>9.5786040439501993E-2</v>
      </c>
      <c r="AN15" s="12">
        <v>0.14032285659671101</v>
      </c>
      <c r="AO15" s="12">
        <v>0.11021928244405201</v>
      </c>
      <c r="AP15" s="12">
        <v>0.15639297656918899</v>
      </c>
      <c r="AQ15" s="12"/>
      <c r="AR15" s="12">
        <v>8.2684227586466E-2</v>
      </c>
      <c r="AS15" s="12">
        <v>7.6843475979506901E-2</v>
      </c>
      <c r="AT15" s="12">
        <v>0.17678082362969999</v>
      </c>
      <c r="AU15" s="12"/>
      <c r="AV15" s="12">
        <v>7.1746830544781995E-2</v>
      </c>
      <c r="AW15" s="12">
        <v>9.2523011516928599E-2</v>
      </c>
      <c r="AX15" s="12">
        <v>8.15122376554588E-2</v>
      </c>
      <c r="AY15" s="12">
        <v>4.8670991613637901E-2</v>
      </c>
      <c r="AZ15" s="12">
        <v>0.181198619053973</v>
      </c>
      <c r="BA15" s="12"/>
      <c r="BB15" s="12">
        <v>6.6658276828790497E-2</v>
      </c>
      <c r="BC15" s="12">
        <v>8.2504619324466302E-2</v>
      </c>
      <c r="BD15" s="12">
        <v>6.3687921622082797E-2</v>
      </c>
      <c r="BE15" s="12"/>
      <c r="BF15" s="12">
        <v>9.4676868073509293E-2</v>
      </c>
      <c r="BG15" s="12">
        <v>0.101608713421491</v>
      </c>
      <c r="BH15" s="12">
        <v>9.2541429813669904E-2</v>
      </c>
      <c r="BI15" s="12">
        <v>9.5702889327783605E-2</v>
      </c>
      <c r="BJ15" s="12">
        <v>9.6765538722736605E-2</v>
      </c>
      <c r="BK15" s="12">
        <v>9.3412519183538795E-2</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0.124360454547218</v>
      </c>
      <c r="D9" s="11">
        <v>0.13698067829308899</v>
      </c>
      <c r="E9" s="11">
        <v>0.112640219660071</v>
      </c>
      <c r="F9" s="11"/>
      <c r="G9" s="11">
        <v>0.12575520706621701</v>
      </c>
      <c r="H9" s="11">
        <v>9.9296153878497495E-2</v>
      </c>
      <c r="I9" s="11">
        <v>0.107616921187976</v>
      </c>
      <c r="J9" s="11">
        <v>0.11330561871222999</v>
      </c>
      <c r="K9" s="11">
        <v>0.15158774767615199</v>
      </c>
      <c r="L9" s="11">
        <v>0.14820441273951601</v>
      </c>
      <c r="M9" s="11"/>
      <c r="N9" s="11">
        <v>0.10776736381805301</v>
      </c>
      <c r="O9" s="11">
        <v>0.14394279074143601</v>
      </c>
      <c r="P9" s="11">
        <v>0.130987068264386</v>
      </c>
      <c r="Q9" s="11">
        <v>0.14125338469102899</v>
      </c>
      <c r="R9" s="11">
        <v>9.7588914437245405E-2</v>
      </c>
      <c r="S9" s="11">
        <v>0.147297671150528</v>
      </c>
      <c r="T9" s="11">
        <v>0.120842758411161</v>
      </c>
      <c r="U9" s="11">
        <v>0.12685916655503601</v>
      </c>
      <c r="V9" s="11">
        <v>0.13719472624201201</v>
      </c>
      <c r="W9" s="11">
        <v>9.6290998114135898E-2</v>
      </c>
      <c r="X9" s="11">
        <v>0.101087180219</v>
      </c>
      <c r="Y9" s="11"/>
      <c r="Z9" s="11">
        <v>0.141144122383242</v>
      </c>
      <c r="AA9" s="11">
        <v>0.10823948941052799</v>
      </c>
      <c r="AB9" s="11">
        <v>0.13938891337363499</v>
      </c>
      <c r="AC9" s="11">
        <v>0.107619770380316</v>
      </c>
      <c r="AD9" s="11"/>
      <c r="AE9" s="11">
        <v>0.10577546498780099</v>
      </c>
      <c r="AF9" s="11">
        <v>0.13248182278072601</v>
      </c>
      <c r="AG9" s="11">
        <v>0.116862322364684</v>
      </c>
      <c r="AH9" s="11">
        <v>0.15835504910183501</v>
      </c>
      <c r="AI9" s="11">
        <v>0.12529219217280299</v>
      </c>
      <c r="AJ9" s="11"/>
      <c r="AK9" s="11">
        <v>0.15787102277920601</v>
      </c>
      <c r="AL9" s="11">
        <v>0.10746296290799399</v>
      </c>
      <c r="AM9" s="11">
        <v>8.06370878236876E-2</v>
      </c>
      <c r="AN9" s="11">
        <v>0.118878045042107</v>
      </c>
      <c r="AO9" s="11">
        <v>9.9482359825836406E-2</v>
      </c>
      <c r="AP9" s="11">
        <v>0.137002315560735</v>
      </c>
      <c r="AQ9" s="11"/>
      <c r="AR9" s="11">
        <v>0.130396617731457</v>
      </c>
      <c r="AS9" s="11">
        <v>0.12898857779133599</v>
      </c>
      <c r="AT9" s="11">
        <v>9.3883130663224207E-2</v>
      </c>
      <c r="AU9" s="11"/>
      <c r="AV9" s="11">
        <v>0.14592347939980599</v>
      </c>
      <c r="AW9" s="11">
        <v>0.101970715289153</v>
      </c>
      <c r="AX9" s="11">
        <v>0.14720555096322199</v>
      </c>
      <c r="AY9" s="11">
        <v>3.1543330565832903E-2</v>
      </c>
      <c r="AZ9" s="11">
        <v>0.102060932041381</v>
      </c>
      <c r="BA9" s="11"/>
      <c r="BB9" s="11">
        <v>0.146080102863023</v>
      </c>
      <c r="BC9" s="11">
        <v>0.111154738260851</v>
      </c>
      <c r="BD9" s="11">
        <v>0.15531687493443</v>
      </c>
      <c r="BE9" s="11"/>
      <c r="BF9" s="11">
        <v>0.10629147124388399</v>
      </c>
      <c r="BG9" s="11">
        <v>0.14215061220401501</v>
      </c>
      <c r="BH9" s="11">
        <v>0.132531882253207</v>
      </c>
      <c r="BI9" s="11">
        <v>0.11498753814759601</v>
      </c>
      <c r="BJ9" s="11">
        <v>0.11216541526296001</v>
      </c>
      <c r="BK9" s="11">
        <v>0.153598477950874</v>
      </c>
    </row>
    <row r="10" spans="2:63" x14ac:dyDescent="0.35">
      <c r="B10" s="14" t="s">
        <v>382</v>
      </c>
      <c r="C10" s="11">
        <v>4.2433721663424601E-2</v>
      </c>
      <c r="D10" s="11">
        <v>5.2950680936893202E-2</v>
      </c>
      <c r="E10" s="11">
        <v>3.2174595388560497E-2</v>
      </c>
      <c r="F10" s="11"/>
      <c r="G10" s="11">
        <v>0.115741115324658</v>
      </c>
      <c r="H10" s="11">
        <v>7.0198227231634394E-2</v>
      </c>
      <c r="I10" s="11">
        <v>4.0345997895245699E-2</v>
      </c>
      <c r="J10" s="11">
        <v>1.96653067787525E-2</v>
      </c>
      <c r="K10" s="11">
        <v>1.67607907316491E-2</v>
      </c>
      <c r="L10" s="11">
        <v>7.4688760362110803E-3</v>
      </c>
      <c r="M10" s="11"/>
      <c r="N10" s="11">
        <v>8.0677270532283907E-2</v>
      </c>
      <c r="O10" s="11">
        <v>3.7165280094528901E-2</v>
      </c>
      <c r="P10" s="11">
        <v>3.76990855614616E-2</v>
      </c>
      <c r="Q10" s="11">
        <v>2.2449033057200099E-2</v>
      </c>
      <c r="R10" s="11">
        <v>4.28068747899569E-2</v>
      </c>
      <c r="S10" s="11">
        <v>3.8231927196008403E-2</v>
      </c>
      <c r="T10" s="11">
        <v>3.37620124681553E-2</v>
      </c>
      <c r="U10" s="11">
        <v>4.2735261678230101E-2</v>
      </c>
      <c r="V10" s="11">
        <v>3.6162077263074098E-2</v>
      </c>
      <c r="W10" s="11">
        <v>2.3484617768111699E-2</v>
      </c>
      <c r="X10" s="11">
        <v>6.1136237140848003E-2</v>
      </c>
      <c r="Y10" s="11"/>
      <c r="Z10" s="11">
        <v>3.2479647595800701E-2</v>
      </c>
      <c r="AA10" s="11">
        <v>3.0185703823345799E-2</v>
      </c>
      <c r="AB10" s="11">
        <v>5.7219917510982703E-2</v>
      </c>
      <c r="AC10" s="11">
        <v>5.39109936523504E-2</v>
      </c>
      <c r="AD10" s="11"/>
      <c r="AE10" s="11">
        <v>4.2577976781915501E-2</v>
      </c>
      <c r="AF10" s="11">
        <v>3.7748600238282699E-2</v>
      </c>
      <c r="AG10" s="11">
        <v>4.1548256016287602E-2</v>
      </c>
      <c r="AH10" s="11">
        <v>5.4067486570848103E-2</v>
      </c>
      <c r="AI10" s="11">
        <v>9.2389231744818806E-2</v>
      </c>
      <c r="AJ10" s="11"/>
      <c r="AK10" s="11">
        <v>2.6123148718416499E-2</v>
      </c>
      <c r="AL10" s="11">
        <v>4.5836346867628497E-2</v>
      </c>
      <c r="AM10" s="11">
        <v>6.5673279158571907E-2</v>
      </c>
      <c r="AN10" s="11">
        <v>5.99956782974553E-2</v>
      </c>
      <c r="AO10" s="11">
        <v>5.5035140388193203E-2</v>
      </c>
      <c r="AP10" s="11">
        <v>3.7004207222859103E-2</v>
      </c>
      <c r="AQ10" s="11"/>
      <c r="AR10" s="11">
        <v>3.5826267268030398E-2</v>
      </c>
      <c r="AS10" s="11">
        <v>4.3962579807642697E-2</v>
      </c>
      <c r="AT10" s="11">
        <v>4.6812234927281197E-2</v>
      </c>
      <c r="AU10" s="11"/>
      <c r="AV10" s="11">
        <v>3.1005052145999301E-2</v>
      </c>
      <c r="AW10" s="11">
        <v>5.69109411559914E-2</v>
      </c>
      <c r="AX10" s="11">
        <v>4.2236015174663001E-2</v>
      </c>
      <c r="AY10" s="11">
        <v>8.4690597989036706E-2</v>
      </c>
      <c r="AZ10" s="11">
        <v>4.1264191653296201E-2</v>
      </c>
      <c r="BA10" s="11"/>
      <c r="BB10" s="11">
        <v>3.2191414720917702E-2</v>
      </c>
      <c r="BC10" s="11">
        <v>5.4840196321319701E-2</v>
      </c>
      <c r="BD10" s="11">
        <v>5.4529197619523302E-2</v>
      </c>
      <c r="BE10" s="11"/>
      <c r="BF10" s="11">
        <v>6.9720410708617703E-2</v>
      </c>
      <c r="BG10" s="11">
        <v>3.5006307029180402E-2</v>
      </c>
      <c r="BH10" s="11">
        <v>5.54699123431171E-2</v>
      </c>
      <c r="BI10" s="11">
        <v>2.4708834293670299E-2</v>
      </c>
      <c r="BJ10" s="11">
        <v>1.8105771602479798E-2</v>
      </c>
      <c r="BK10" s="11">
        <v>6.6928323634178694E-2</v>
      </c>
    </row>
    <row r="11" spans="2:63" x14ac:dyDescent="0.35">
      <c r="B11" s="14" t="s">
        <v>383</v>
      </c>
      <c r="C11" s="11">
        <v>0.14134597039058799</v>
      </c>
      <c r="D11" s="11">
        <v>0.12985533659624399</v>
      </c>
      <c r="E11" s="11">
        <v>0.15229496934776299</v>
      </c>
      <c r="F11" s="11"/>
      <c r="G11" s="11">
        <v>0.15699454013669301</v>
      </c>
      <c r="H11" s="11">
        <v>0.16115501726189399</v>
      </c>
      <c r="I11" s="11">
        <v>0.131269142851869</v>
      </c>
      <c r="J11" s="11">
        <v>0.13867436444252601</v>
      </c>
      <c r="K11" s="11">
        <v>0.14572572054638999</v>
      </c>
      <c r="L11" s="11">
        <v>0.121917293588708</v>
      </c>
      <c r="M11" s="11"/>
      <c r="N11" s="11">
        <v>0.16675451054146601</v>
      </c>
      <c r="O11" s="11">
        <v>0.128269007283838</v>
      </c>
      <c r="P11" s="11">
        <v>0.13769735457509399</v>
      </c>
      <c r="Q11" s="11">
        <v>0.14422312765357601</v>
      </c>
      <c r="R11" s="11">
        <v>0.141968761490221</v>
      </c>
      <c r="S11" s="11">
        <v>0.17993542172704999</v>
      </c>
      <c r="T11" s="11">
        <v>0.129038489830062</v>
      </c>
      <c r="U11" s="11">
        <v>0.12853713422531801</v>
      </c>
      <c r="V11" s="11">
        <v>0.13717175130723899</v>
      </c>
      <c r="W11" s="11">
        <v>0.12632668601486999</v>
      </c>
      <c r="X11" s="11">
        <v>0.100549622440069</v>
      </c>
      <c r="Y11" s="11"/>
      <c r="Z11" s="11">
        <v>0.16531281725889799</v>
      </c>
      <c r="AA11" s="11">
        <v>0.13033739200328301</v>
      </c>
      <c r="AB11" s="11">
        <v>0.15155235971667699</v>
      </c>
      <c r="AC11" s="11">
        <v>0.117661099197722</v>
      </c>
      <c r="AD11" s="11"/>
      <c r="AE11" s="11">
        <v>0.13159687722971899</v>
      </c>
      <c r="AF11" s="11">
        <v>0.14709821361344999</v>
      </c>
      <c r="AG11" s="11">
        <v>0.13859026140956601</v>
      </c>
      <c r="AH11" s="11">
        <v>0.16314299333051399</v>
      </c>
      <c r="AI11" s="11">
        <v>0.20846556882246201</v>
      </c>
      <c r="AJ11" s="11"/>
      <c r="AK11" s="11">
        <v>0.147656215172738</v>
      </c>
      <c r="AL11" s="11">
        <v>0.12770085719986099</v>
      </c>
      <c r="AM11" s="11">
        <v>0.16538487801407101</v>
      </c>
      <c r="AN11" s="11">
        <v>0.119450426572161</v>
      </c>
      <c r="AO11" s="11">
        <v>0.15552680421079901</v>
      </c>
      <c r="AP11" s="11">
        <v>0.102237819282673</v>
      </c>
      <c r="AQ11" s="11"/>
      <c r="AR11" s="11">
        <v>0.15358725018751401</v>
      </c>
      <c r="AS11" s="11">
        <v>0.134207761282641</v>
      </c>
      <c r="AT11" s="11">
        <v>0.11861780643887999</v>
      </c>
      <c r="AU11" s="11"/>
      <c r="AV11" s="11">
        <v>0.15650236939742601</v>
      </c>
      <c r="AW11" s="11">
        <v>0.135864706674235</v>
      </c>
      <c r="AX11" s="11">
        <v>0.12842672834905899</v>
      </c>
      <c r="AY11" s="11">
        <v>0.115643502411819</v>
      </c>
      <c r="AZ11" s="11">
        <v>0.110487702098021</v>
      </c>
      <c r="BA11" s="11"/>
      <c r="BB11" s="11">
        <v>0.15621398377041701</v>
      </c>
      <c r="BC11" s="11">
        <v>0.134534152681862</v>
      </c>
      <c r="BD11" s="11">
        <v>0.16465120128935601</v>
      </c>
      <c r="BE11" s="11"/>
      <c r="BF11" s="11">
        <v>0.142926000775847</v>
      </c>
      <c r="BG11" s="11">
        <v>0.149273451134667</v>
      </c>
      <c r="BH11" s="11">
        <v>0.12644949260750801</v>
      </c>
      <c r="BI11" s="11">
        <v>0.15256455272503699</v>
      </c>
      <c r="BJ11" s="11">
        <v>0.13041074303877401</v>
      </c>
      <c r="BK11" s="11">
        <v>0.120042199482901</v>
      </c>
    </row>
    <row r="12" spans="2:63" x14ac:dyDescent="0.35">
      <c r="B12" s="14" t="s">
        <v>384</v>
      </c>
      <c r="C12" s="11">
        <v>9.5557889527204898E-2</v>
      </c>
      <c r="D12" s="11">
        <v>8.4254924505121703E-2</v>
      </c>
      <c r="E12" s="11">
        <v>0.107447714260354</v>
      </c>
      <c r="F12" s="11"/>
      <c r="G12" s="11">
        <v>0.15915514096516001</v>
      </c>
      <c r="H12" s="11">
        <v>0.134483584771036</v>
      </c>
      <c r="I12" s="11">
        <v>0.106703702545196</v>
      </c>
      <c r="J12" s="11">
        <v>7.6409968633806905E-2</v>
      </c>
      <c r="K12" s="11">
        <v>4.46994681874128E-2</v>
      </c>
      <c r="L12" s="11">
        <v>6.1312975793278303E-2</v>
      </c>
      <c r="M12" s="11"/>
      <c r="N12" s="11">
        <v>0.12545920421349099</v>
      </c>
      <c r="O12" s="11">
        <v>8.3285164717570206E-2</v>
      </c>
      <c r="P12" s="11">
        <v>7.8126599225963295E-2</v>
      </c>
      <c r="Q12" s="11">
        <v>7.0813972123458802E-2</v>
      </c>
      <c r="R12" s="11">
        <v>9.1642424544917306E-2</v>
      </c>
      <c r="S12" s="11">
        <v>0.10629953214426401</v>
      </c>
      <c r="T12" s="11">
        <v>0.111877137910879</v>
      </c>
      <c r="U12" s="11">
        <v>0.10475476106062</v>
      </c>
      <c r="V12" s="11">
        <v>6.5758171098730403E-2</v>
      </c>
      <c r="W12" s="11">
        <v>0.117158276755968</v>
      </c>
      <c r="X12" s="11">
        <v>9.5356931566069406E-2</v>
      </c>
      <c r="Y12" s="11"/>
      <c r="Z12" s="11">
        <v>5.73055738020498E-2</v>
      </c>
      <c r="AA12" s="11">
        <v>7.8925649615894197E-2</v>
      </c>
      <c r="AB12" s="11">
        <v>0.13152225832843001</v>
      </c>
      <c r="AC12" s="11">
        <v>0.121056922209118</v>
      </c>
      <c r="AD12" s="11"/>
      <c r="AE12" s="11">
        <v>0.10337193588564</v>
      </c>
      <c r="AF12" s="11">
        <v>9.3758602810848093E-2</v>
      </c>
      <c r="AG12" s="11">
        <v>8.7317234930160401E-2</v>
      </c>
      <c r="AH12" s="11">
        <v>0.10402792017340901</v>
      </c>
      <c r="AI12" s="11">
        <v>8.8235101958627604E-2</v>
      </c>
      <c r="AJ12" s="11"/>
      <c r="AK12" s="11">
        <v>6.3974856297071794E-2</v>
      </c>
      <c r="AL12" s="11">
        <v>9.4801672986410707E-2</v>
      </c>
      <c r="AM12" s="11">
        <v>0.187705320298063</v>
      </c>
      <c r="AN12" s="11">
        <v>0.12586046216391</v>
      </c>
      <c r="AO12" s="11">
        <v>0.101971240947028</v>
      </c>
      <c r="AP12" s="11">
        <v>9.7509711709504898E-2</v>
      </c>
      <c r="AQ12" s="11"/>
      <c r="AR12" s="11">
        <v>7.5677467980395693E-2</v>
      </c>
      <c r="AS12" s="11">
        <v>9.9468239319684806E-2</v>
      </c>
      <c r="AT12" s="11">
        <v>0.13170006761859099</v>
      </c>
      <c r="AU12" s="11"/>
      <c r="AV12" s="11">
        <v>8.40581661011892E-2</v>
      </c>
      <c r="AW12" s="11">
        <v>0.11034768191716</v>
      </c>
      <c r="AX12" s="11">
        <v>7.9131244097730105E-2</v>
      </c>
      <c r="AY12" s="11">
        <v>0.114930250960965</v>
      </c>
      <c r="AZ12" s="11">
        <v>9.5729979808444901E-2</v>
      </c>
      <c r="BA12" s="11"/>
      <c r="BB12" s="11">
        <v>9.2724156553138606E-2</v>
      </c>
      <c r="BC12" s="11">
        <v>0.11154986077260499</v>
      </c>
      <c r="BD12" s="11">
        <v>7.1153414457865605E-2</v>
      </c>
      <c r="BE12" s="11"/>
      <c r="BF12" s="11">
        <v>0.121545165400314</v>
      </c>
      <c r="BG12" s="11">
        <v>7.1938592647865507E-2</v>
      </c>
      <c r="BH12" s="11">
        <v>0.124021102349163</v>
      </c>
      <c r="BI12" s="11">
        <v>9.2015525738188095E-2</v>
      </c>
      <c r="BJ12" s="11">
        <v>7.6782224600649596E-2</v>
      </c>
      <c r="BK12" s="11">
        <v>9.4343599279262794E-2</v>
      </c>
    </row>
    <row r="13" spans="2:63" x14ac:dyDescent="0.35">
      <c r="B13" s="14" t="s">
        <v>385</v>
      </c>
      <c r="C13" s="11">
        <v>0.43831958564274798</v>
      </c>
      <c r="D13" s="11">
        <v>0.46379848119132899</v>
      </c>
      <c r="E13" s="11">
        <v>0.41255019455550801</v>
      </c>
      <c r="F13" s="11"/>
      <c r="G13" s="11">
        <v>0.327876162297703</v>
      </c>
      <c r="H13" s="11">
        <v>0.401964978288747</v>
      </c>
      <c r="I13" s="11">
        <v>0.43316612253196402</v>
      </c>
      <c r="J13" s="11">
        <v>0.47205101103582903</v>
      </c>
      <c r="K13" s="11">
        <v>0.46092539125202597</v>
      </c>
      <c r="L13" s="11">
        <v>0.50456768999248602</v>
      </c>
      <c r="M13" s="11"/>
      <c r="N13" s="11">
        <v>0.39222185836875201</v>
      </c>
      <c r="O13" s="11">
        <v>0.45847650260869099</v>
      </c>
      <c r="P13" s="11">
        <v>0.46817147361390199</v>
      </c>
      <c r="Q13" s="11">
        <v>0.43690057147781902</v>
      </c>
      <c r="R13" s="11">
        <v>0.42675370857945999</v>
      </c>
      <c r="S13" s="11">
        <v>0.36731288751956698</v>
      </c>
      <c r="T13" s="11">
        <v>0.44506653122852202</v>
      </c>
      <c r="U13" s="11">
        <v>0.456894891598563</v>
      </c>
      <c r="V13" s="11">
        <v>0.459582652404535</v>
      </c>
      <c r="W13" s="11">
        <v>0.485497843955012</v>
      </c>
      <c r="X13" s="11">
        <v>0.45669057077325997</v>
      </c>
      <c r="Y13" s="11"/>
      <c r="Z13" s="11">
        <v>0.47454818903085899</v>
      </c>
      <c r="AA13" s="11">
        <v>0.49947037417835399</v>
      </c>
      <c r="AB13" s="11">
        <v>0.389467159498261</v>
      </c>
      <c r="AC13" s="11">
        <v>0.38018354855461201</v>
      </c>
      <c r="AD13" s="11"/>
      <c r="AE13" s="11">
        <v>0.406224162269964</v>
      </c>
      <c r="AF13" s="11">
        <v>0.445158778051576</v>
      </c>
      <c r="AG13" s="11">
        <v>0.47909524229295403</v>
      </c>
      <c r="AH13" s="11">
        <v>0.419074710507157</v>
      </c>
      <c r="AI13" s="11">
        <v>0.33839730486151198</v>
      </c>
      <c r="AJ13" s="11"/>
      <c r="AK13" s="11">
        <v>0.45424709810911301</v>
      </c>
      <c r="AL13" s="11">
        <v>0.48522459062947998</v>
      </c>
      <c r="AM13" s="11">
        <v>0.34807541378718998</v>
      </c>
      <c r="AN13" s="11">
        <v>0.40047171262929598</v>
      </c>
      <c r="AO13" s="11">
        <v>0.41437208210594401</v>
      </c>
      <c r="AP13" s="11">
        <v>0.39709792570266</v>
      </c>
      <c r="AQ13" s="11"/>
      <c r="AR13" s="11">
        <v>0.424119310544262</v>
      </c>
      <c r="AS13" s="11">
        <v>0.48461714046243598</v>
      </c>
      <c r="AT13" s="11">
        <v>0.36008505233430399</v>
      </c>
      <c r="AU13" s="11"/>
      <c r="AV13" s="11">
        <v>0.42631412761825399</v>
      </c>
      <c r="AW13" s="11">
        <v>0.46422556952965899</v>
      </c>
      <c r="AX13" s="11">
        <v>0.48839532638597399</v>
      </c>
      <c r="AY13" s="11">
        <v>0.46155800810556702</v>
      </c>
      <c r="AZ13" s="11">
        <v>0.39633639072621801</v>
      </c>
      <c r="BA13" s="11"/>
      <c r="BB13" s="11">
        <v>0.432694283460756</v>
      </c>
      <c r="BC13" s="11">
        <v>0.46271294289818399</v>
      </c>
      <c r="BD13" s="11">
        <v>0.46609045073406502</v>
      </c>
      <c r="BE13" s="11"/>
      <c r="BF13" s="11">
        <v>0.409688926388386</v>
      </c>
      <c r="BG13" s="11">
        <v>0.449149055251442</v>
      </c>
      <c r="BH13" s="11">
        <v>0.41604942782408</v>
      </c>
      <c r="BI13" s="11">
        <v>0.44243368049776899</v>
      </c>
      <c r="BJ13" s="11">
        <v>0.50571581993912096</v>
      </c>
      <c r="BK13" s="11">
        <v>0.38639760391929001</v>
      </c>
    </row>
    <row r="14" spans="2:63" x14ac:dyDescent="0.35">
      <c r="B14" s="14" t="s">
        <v>386</v>
      </c>
      <c r="C14" s="11">
        <v>3.55009561335006E-2</v>
      </c>
      <c r="D14" s="11">
        <v>4.3572874250659401E-2</v>
      </c>
      <c r="E14" s="11">
        <v>2.8087253624586601E-2</v>
      </c>
      <c r="F14" s="11"/>
      <c r="G14" s="11">
        <v>1.7960498458131802E-2</v>
      </c>
      <c r="H14" s="11">
        <v>2.3815211153112002E-2</v>
      </c>
      <c r="I14" s="11">
        <v>2.6682478965439099E-2</v>
      </c>
      <c r="J14" s="11">
        <v>4.2167237505016497E-2</v>
      </c>
      <c r="K14" s="11">
        <v>4.5730500459442901E-2</v>
      </c>
      <c r="L14" s="11">
        <v>5.1830621772318099E-2</v>
      </c>
      <c r="M14" s="11"/>
      <c r="N14" s="11">
        <v>3.2092036266429001E-2</v>
      </c>
      <c r="O14" s="11">
        <v>1.8677807971010499E-2</v>
      </c>
      <c r="P14" s="11">
        <v>2.49385104505041E-2</v>
      </c>
      <c r="Q14" s="11">
        <v>7.1780278878195797E-2</v>
      </c>
      <c r="R14" s="11">
        <v>3.91015871151821E-2</v>
      </c>
      <c r="S14" s="11">
        <v>2.4825710740986801E-2</v>
      </c>
      <c r="T14" s="11">
        <v>2.8810204658082698E-2</v>
      </c>
      <c r="U14" s="11">
        <v>3.9538673207703601E-2</v>
      </c>
      <c r="V14" s="11">
        <v>4.3969497255508E-2</v>
      </c>
      <c r="W14" s="11">
        <v>3.4854128226153101E-2</v>
      </c>
      <c r="X14" s="11">
        <v>4.4512341643934597E-2</v>
      </c>
      <c r="Y14" s="11"/>
      <c r="Z14" s="11">
        <v>3.45716593128901E-2</v>
      </c>
      <c r="AA14" s="11">
        <v>2.4448330613736802E-2</v>
      </c>
      <c r="AB14" s="11">
        <v>3.4276224782556597E-2</v>
      </c>
      <c r="AC14" s="11">
        <v>4.8849246855112799E-2</v>
      </c>
      <c r="AD14" s="11"/>
      <c r="AE14" s="11">
        <v>4.4220095591467203E-2</v>
      </c>
      <c r="AF14" s="11">
        <v>3.1031536439569098E-2</v>
      </c>
      <c r="AG14" s="11">
        <v>3.53709274415192E-2</v>
      </c>
      <c r="AH14" s="11">
        <v>2.32976045113523E-2</v>
      </c>
      <c r="AI14" s="11">
        <v>4.25703987890797E-2</v>
      </c>
      <c r="AJ14" s="11"/>
      <c r="AK14" s="11">
        <v>3.9901783742256801E-2</v>
      </c>
      <c r="AL14" s="11">
        <v>2.8843988492211401E-2</v>
      </c>
      <c r="AM14" s="11">
        <v>4.7791636824956497E-2</v>
      </c>
      <c r="AN14" s="11">
        <v>3.1534376863418201E-2</v>
      </c>
      <c r="AO14" s="11">
        <v>2.99643529557054E-2</v>
      </c>
      <c r="AP14" s="11">
        <v>5.3068824061161202E-2</v>
      </c>
      <c r="AQ14" s="11"/>
      <c r="AR14" s="11">
        <v>5.9952164123619298E-2</v>
      </c>
      <c r="AS14" s="11">
        <v>1.8076879311113299E-2</v>
      </c>
      <c r="AT14" s="11">
        <v>2.9432767934772799E-2</v>
      </c>
      <c r="AU14" s="11"/>
      <c r="AV14" s="11">
        <v>5.2766919311400297E-2</v>
      </c>
      <c r="AW14" s="11">
        <v>1.86161439674612E-2</v>
      </c>
      <c r="AX14" s="11">
        <v>1.6802915564851199E-2</v>
      </c>
      <c r="AY14" s="11">
        <v>8.0541458845112698E-2</v>
      </c>
      <c r="AZ14" s="11">
        <v>3.4455091574320897E-2</v>
      </c>
      <c r="BA14" s="11"/>
      <c r="BB14" s="11">
        <v>4.4371220406938E-2</v>
      </c>
      <c r="BC14" s="11">
        <v>2.00276532377935E-2</v>
      </c>
      <c r="BD14" s="11">
        <v>1.49406726660158E-2</v>
      </c>
      <c r="BE14" s="11"/>
      <c r="BF14" s="11">
        <v>3.1183889581049201E-2</v>
      </c>
      <c r="BG14" s="11">
        <v>3.07241712834848E-2</v>
      </c>
      <c r="BH14" s="11">
        <v>3.56936316963338E-2</v>
      </c>
      <c r="BI14" s="11">
        <v>3.3255661055605998E-2</v>
      </c>
      <c r="BJ14" s="11">
        <v>4.4432825646508099E-2</v>
      </c>
      <c r="BK14" s="11">
        <v>5.4183540140049398E-2</v>
      </c>
    </row>
    <row r="15" spans="2:63" x14ac:dyDescent="0.35">
      <c r="B15" s="14" t="s">
        <v>104</v>
      </c>
      <c r="C15" s="12">
        <v>0.122481422095316</v>
      </c>
      <c r="D15" s="12">
        <v>8.8587024226664104E-2</v>
      </c>
      <c r="E15" s="12">
        <v>0.15480505316315701</v>
      </c>
      <c r="F15" s="12"/>
      <c r="G15" s="12">
        <v>9.6517335751437297E-2</v>
      </c>
      <c r="H15" s="12">
        <v>0.109086827415079</v>
      </c>
      <c r="I15" s="12">
        <v>0.154215634022311</v>
      </c>
      <c r="J15" s="12">
        <v>0.137726492891839</v>
      </c>
      <c r="K15" s="12">
        <v>0.13457038114692699</v>
      </c>
      <c r="L15" s="12">
        <v>0.10469813007748301</v>
      </c>
      <c r="M15" s="12"/>
      <c r="N15" s="12">
        <v>9.5027756259525503E-2</v>
      </c>
      <c r="O15" s="12">
        <v>0.13018344658292499</v>
      </c>
      <c r="P15" s="12">
        <v>0.122379908308689</v>
      </c>
      <c r="Q15" s="12">
        <v>0.112579632118722</v>
      </c>
      <c r="R15" s="12">
        <v>0.16013772904301701</v>
      </c>
      <c r="S15" s="12">
        <v>0.13609684952159601</v>
      </c>
      <c r="T15" s="12">
        <v>0.13060286549313799</v>
      </c>
      <c r="U15" s="12">
        <v>0.10068011167453</v>
      </c>
      <c r="V15" s="12">
        <v>0.12016112442890001</v>
      </c>
      <c r="W15" s="12">
        <v>0.116387449165749</v>
      </c>
      <c r="X15" s="12">
        <v>0.14066711621681899</v>
      </c>
      <c r="Y15" s="12"/>
      <c r="Z15" s="12">
        <v>9.4637990616260298E-2</v>
      </c>
      <c r="AA15" s="12">
        <v>0.12839306035485801</v>
      </c>
      <c r="AB15" s="12">
        <v>9.6573166789457293E-2</v>
      </c>
      <c r="AC15" s="12">
        <v>0.17071841915076899</v>
      </c>
      <c r="AD15" s="12"/>
      <c r="AE15" s="12">
        <v>0.16623348725349299</v>
      </c>
      <c r="AF15" s="12">
        <v>0.112722446065548</v>
      </c>
      <c r="AG15" s="12">
        <v>0.10121575554482901</v>
      </c>
      <c r="AH15" s="12">
        <v>7.8034235804884097E-2</v>
      </c>
      <c r="AI15" s="12">
        <v>0.104650201650696</v>
      </c>
      <c r="AJ15" s="12"/>
      <c r="AK15" s="12">
        <v>0.110225875181198</v>
      </c>
      <c r="AL15" s="12">
        <v>0.110129580916414</v>
      </c>
      <c r="AM15" s="12">
        <v>0.10473238409346</v>
      </c>
      <c r="AN15" s="12">
        <v>0.14380929843165299</v>
      </c>
      <c r="AO15" s="12">
        <v>0.14364801956649401</v>
      </c>
      <c r="AP15" s="12">
        <v>0.17607919646040601</v>
      </c>
      <c r="AQ15" s="12"/>
      <c r="AR15" s="12">
        <v>0.12044092216472201</v>
      </c>
      <c r="AS15" s="12">
        <v>9.0678822025145794E-2</v>
      </c>
      <c r="AT15" s="12">
        <v>0.21946894008294701</v>
      </c>
      <c r="AU15" s="12"/>
      <c r="AV15" s="12">
        <v>0.103429886025925</v>
      </c>
      <c r="AW15" s="12">
        <v>0.11206424146634</v>
      </c>
      <c r="AX15" s="12">
        <v>9.7802219464500698E-2</v>
      </c>
      <c r="AY15" s="12">
        <v>0.111092851121667</v>
      </c>
      <c r="AZ15" s="12">
        <v>0.21966571209831801</v>
      </c>
      <c r="BA15" s="12"/>
      <c r="BB15" s="12">
        <v>9.5724838224809594E-2</v>
      </c>
      <c r="BC15" s="12">
        <v>0.105180455827385</v>
      </c>
      <c r="BD15" s="12">
        <v>7.3318188298744494E-2</v>
      </c>
      <c r="BE15" s="12"/>
      <c r="BF15" s="12">
        <v>0.11864413590190399</v>
      </c>
      <c r="BG15" s="12">
        <v>0.121757810449345</v>
      </c>
      <c r="BH15" s="12">
        <v>0.10978455092659101</v>
      </c>
      <c r="BI15" s="12">
        <v>0.140034207542135</v>
      </c>
      <c r="BJ15" s="12">
        <v>0.112387199909507</v>
      </c>
      <c r="BK15" s="12">
        <v>0.124506255593444</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B2:BK20"/>
  <sheetViews>
    <sheetView showGridLines="0" workbookViewId="0">
      <pane xSplit="2" topLeftCell="C1" activePane="topRight" state="frozen"/>
      <selection pane="topRight" activeCell="N20" sqref="N20"/>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394</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0.11325064960026</v>
      </c>
      <c r="D9" s="11">
        <v>0.119403391546759</v>
      </c>
      <c r="E9" s="11">
        <v>0.10653297554944501</v>
      </c>
      <c r="F9" s="11"/>
      <c r="G9" s="11">
        <v>0.155590051644869</v>
      </c>
      <c r="H9" s="11">
        <v>9.9034961807567407E-2</v>
      </c>
      <c r="I9" s="11">
        <v>0.117272740431504</v>
      </c>
      <c r="J9" s="11">
        <v>9.2251053116980203E-2</v>
      </c>
      <c r="K9" s="11">
        <v>0.115637396242934</v>
      </c>
      <c r="L9" s="11">
        <v>0.108362165838189</v>
      </c>
      <c r="M9" s="11"/>
      <c r="N9" s="11">
        <v>0.15321958083187001</v>
      </c>
      <c r="O9" s="11">
        <v>0.106643969545219</v>
      </c>
      <c r="P9" s="11">
        <v>9.38148475758767E-2</v>
      </c>
      <c r="Q9" s="11">
        <v>8.6830604513582405E-2</v>
      </c>
      <c r="R9" s="11">
        <v>9.8134217679063607E-2</v>
      </c>
      <c r="S9" s="11">
        <v>0.11023764415868401</v>
      </c>
      <c r="T9" s="11">
        <v>0.10800000287634</v>
      </c>
      <c r="U9" s="11">
        <v>0.16136621542371801</v>
      </c>
      <c r="V9" s="11">
        <v>0.12788846677775001</v>
      </c>
      <c r="W9" s="11">
        <v>8.2533457945706198E-2</v>
      </c>
      <c r="X9" s="11">
        <v>0.11670253118716099</v>
      </c>
      <c r="Y9" s="11"/>
      <c r="Z9" s="11">
        <v>8.7374961100101803E-2</v>
      </c>
      <c r="AA9" s="11">
        <v>9.0989958607437998E-2</v>
      </c>
      <c r="AB9" s="11">
        <v>0.15765733990549899</v>
      </c>
      <c r="AC9" s="11">
        <v>0.124275149185971</v>
      </c>
      <c r="AD9" s="11"/>
      <c r="AE9" s="11">
        <v>0.13391624585942299</v>
      </c>
      <c r="AF9" s="11">
        <v>0.114238104680569</v>
      </c>
      <c r="AG9" s="11">
        <v>8.6869653553162104E-2</v>
      </c>
      <c r="AH9" s="11">
        <v>0.128037037574526</v>
      </c>
      <c r="AI9" s="11">
        <v>0.12397310325906601</v>
      </c>
      <c r="AJ9" s="11"/>
      <c r="AK9" s="11">
        <v>0.11829547299175899</v>
      </c>
      <c r="AL9" s="11">
        <v>0.105397202378859</v>
      </c>
      <c r="AM9" s="11">
        <v>0.11541598827074399</v>
      </c>
      <c r="AN9" s="11">
        <v>0.12614133333435601</v>
      </c>
      <c r="AO9" s="11">
        <v>0.108287393377045</v>
      </c>
      <c r="AP9" s="11">
        <v>7.2117427065161305E-2</v>
      </c>
      <c r="AQ9" s="11"/>
      <c r="AR9" s="11">
        <v>0.124695856962277</v>
      </c>
      <c r="AS9" s="11">
        <v>0.1007316324828</v>
      </c>
      <c r="AT9" s="11">
        <v>9.8024233438444797E-2</v>
      </c>
      <c r="AU9" s="11"/>
      <c r="AV9" s="11">
        <v>0.12882815985399601</v>
      </c>
      <c r="AW9" s="11">
        <v>0.110694827801906</v>
      </c>
      <c r="AX9" s="11">
        <v>9.01749486615845E-2</v>
      </c>
      <c r="AY9" s="11">
        <v>0.102065493607673</v>
      </c>
      <c r="AZ9" s="11">
        <v>9.1034757219620899E-2</v>
      </c>
      <c r="BA9" s="11"/>
      <c r="BB9" s="11">
        <v>0.123782571965753</v>
      </c>
      <c r="BC9" s="11">
        <v>0.117461780770842</v>
      </c>
      <c r="BD9" s="11">
        <v>0.10827314543147901</v>
      </c>
      <c r="BE9" s="11"/>
      <c r="BF9" s="11">
        <v>0.13870603415483401</v>
      </c>
      <c r="BG9" s="11">
        <v>0.101429656961565</v>
      </c>
      <c r="BH9" s="11">
        <v>0.118997981581018</v>
      </c>
      <c r="BI9" s="11">
        <v>0.111257097900521</v>
      </c>
      <c r="BJ9" s="11">
        <v>9.1423369696950904E-2</v>
      </c>
      <c r="BK9" s="11">
        <v>0.12057205020704299</v>
      </c>
    </row>
    <row r="10" spans="2:63" x14ac:dyDescent="0.35">
      <c r="B10" s="14" t="s">
        <v>382</v>
      </c>
      <c r="C10" s="11">
        <v>3.8600101281454101E-2</v>
      </c>
      <c r="D10" s="11">
        <v>3.7278692812040798E-2</v>
      </c>
      <c r="E10" s="11">
        <v>3.7931969298761602E-2</v>
      </c>
      <c r="F10" s="11"/>
      <c r="G10" s="11">
        <v>0.1121785543799</v>
      </c>
      <c r="H10" s="11">
        <v>6.2646091196732798E-2</v>
      </c>
      <c r="I10" s="11">
        <v>3.7512327076542902E-2</v>
      </c>
      <c r="J10" s="11">
        <v>2.2276962379737201E-2</v>
      </c>
      <c r="K10" s="11">
        <v>8.5302757845417704E-3</v>
      </c>
      <c r="L10" s="11">
        <v>3.4012872361521502E-3</v>
      </c>
      <c r="M10" s="11"/>
      <c r="N10" s="11">
        <v>7.2927752871419796E-2</v>
      </c>
      <c r="O10" s="11">
        <v>3.6796712028982097E-2</v>
      </c>
      <c r="P10" s="11">
        <v>2.8518737437152001E-2</v>
      </c>
      <c r="Q10" s="11">
        <v>1.43772371052889E-2</v>
      </c>
      <c r="R10" s="11">
        <v>6.6564740663450903E-2</v>
      </c>
      <c r="S10" s="11">
        <v>5.0536104551544302E-2</v>
      </c>
      <c r="T10" s="11">
        <v>3.01343269305668E-2</v>
      </c>
      <c r="U10" s="11">
        <v>2.8770813907721099E-2</v>
      </c>
      <c r="V10" s="11">
        <v>1.5819315199440701E-2</v>
      </c>
      <c r="W10" s="11">
        <v>3.3975722541832398E-2</v>
      </c>
      <c r="X10" s="11">
        <v>2.5979468945466402E-2</v>
      </c>
      <c r="Y10" s="11"/>
      <c r="Z10" s="11">
        <v>2.73975185751981E-2</v>
      </c>
      <c r="AA10" s="11">
        <v>2.6522560131277201E-2</v>
      </c>
      <c r="AB10" s="11">
        <v>4.3045152241931901E-2</v>
      </c>
      <c r="AC10" s="11">
        <v>6.0252817448500903E-2</v>
      </c>
      <c r="AD10" s="11"/>
      <c r="AE10" s="11">
        <v>3.1345970797986497E-2</v>
      </c>
      <c r="AF10" s="11">
        <v>4.33951144623849E-2</v>
      </c>
      <c r="AG10" s="11">
        <v>2.8425208177816599E-2</v>
      </c>
      <c r="AH10" s="11">
        <v>5.68730448575221E-2</v>
      </c>
      <c r="AI10" s="11">
        <v>6.7615396683780096E-2</v>
      </c>
      <c r="AJ10" s="11"/>
      <c r="AK10" s="11">
        <v>2.1197239730206999E-2</v>
      </c>
      <c r="AL10" s="11">
        <v>3.8823383566474398E-2</v>
      </c>
      <c r="AM10" s="11">
        <v>8.2865031533657693E-2</v>
      </c>
      <c r="AN10" s="11">
        <v>4.11519027964833E-2</v>
      </c>
      <c r="AO10" s="11">
        <v>4.3610122522600499E-2</v>
      </c>
      <c r="AP10" s="11">
        <v>4.7799555442955902E-2</v>
      </c>
      <c r="AQ10" s="11"/>
      <c r="AR10" s="11">
        <v>2.61806994447304E-2</v>
      </c>
      <c r="AS10" s="11">
        <v>3.8908635288451801E-2</v>
      </c>
      <c r="AT10" s="11">
        <v>4.5555389466064702E-2</v>
      </c>
      <c r="AU10" s="11"/>
      <c r="AV10" s="11">
        <v>2.4980637786139501E-2</v>
      </c>
      <c r="AW10" s="11">
        <v>5.01702257882638E-2</v>
      </c>
      <c r="AX10" s="11">
        <v>3.3431042474716698E-2</v>
      </c>
      <c r="AY10" s="11">
        <v>7.4988492459830497E-2</v>
      </c>
      <c r="AZ10" s="11">
        <v>4.2088059071365598E-2</v>
      </c>
      <c r="BA10" s="11"/>
      <c r="BB10" s="11">
        <v>2.60337040834706E-2</v>
      </c>
      <c r="BC10" s="11">
        <v>5.0212809761488703E-2</v>
      </c>
      <c r="BD10" s="11">
        <v>2.7709120618766899E-2</v>
      </c>
      <c r="BE10" s="11"/>
      <c r="BF10" s="11">
        <v>7.2470581562032996E-2</v>
      </c>
      <c r="BG10" s="11">
        <v>3.6500828283773899E-2</v>
      </c>
      <c r="BH10" s="11">
        <v>2.8008708875938499E-2</v>
      </c>
      <c r="BI10" s="11">
        <v>2.8611410523185599E-2</v>
      </c>
      <c r="BJ10" s="11">
        <v>2.03610613593397E-2</v>
      </c>
      <c r="BK10" s="11">
        <v>2.6340562427071699E-2</v>
      </c>
    </row>
    <row r="11" spans="2:63" x14ac:dyDescent="0.35">
      <c r="B11" s="14" t="s">
        <v>383</v>
      </c>
      <c r="C11" s="11">
        <v>7.2964919164081404E-2</v>
      </c>
      <c r="D11" s="11">
        <v>7.8999047491793595E-2</v>
      </c>
      <c r="E11" s="11">
        <v>6.8014701167337696E-2</v>
      </c>
      <c r="F11" s="11"/>
      <c r="G11" s="11">
        <v>8.7540878950104498E-2</v>
      </c>
      <c r="H11" s="11">
        <v>0.116583621116428</v>
      </c>
      <c r="I11" s="11">
        <v>8.1351706123335796E-2</v>
      </c>
      <c r="J11" s="11">
        <v>5.9277309812047999E-2</v>
      </c>
      <c r="K11" s="11">
        <v>5.1479497692020398E-2</v>
      </c>
      <c r="L11" s="11">
        <v>4.6150607317412398E-2</v>
      </c>
      <c r="M11" s="11"/>
      <c r="N11" s="11">
        <v>9.6102895256435103E-2</v>
      </c>
      <c r="O11" s="11">
        <v>7.2237754518959196E-2</v>
      </c>
      <c r="P11" s="11">
        <v>7.6243383268652404E-2</v>
      </c>
      <c r="Q11" s="11">
        <v>7.88402315954361E-2</v>
      </c>
      <c r="R11" s="11">
        <v>7.7642701880482598E-2</v>
      </c>
      <c r="S11" s="11">
        <v>6.8454311782021202E-2</v>
      </c>
      <c r="T11" s="11">
        <v>6.1376284583946498E-2</v>
      </c>
      <c r="U11" s="11">
        <v>8.6113244296428304E-2</v>
      </c>
      <c r="V11" s="11">
        <v>6.02327624515736E-2</v>
      </c>
      <c r="W11" s="11">
        <v>4.8708647498281098E-2</v>
      </c>
      <c r="X11" s="11">
        <v>7.5427381269701305E-2</v>
      </c>
      <c r="Y11" s="11"/>
      <c r="Z11" s="11">
        <v>6.3866206311239099E-2</v>
      </c>
      <c r="AA11" s="11">
        <v>7.3397687379229498E-2</v>
      </c>
      <c r="AB11" s="11">
        <v>7.7961710871160106E-2</v>
      </c>
      <c r="AC11" s="11">
        <v>7.8621891252801807E-2</v>
      </c>
      <c r="AD11" s="11"/>
      <c r="AE11" s="11">
        <v>6.4420658905751604E-2</v>
      </c>
      <c r="AF11" s="11">
        <v>6.8954238411367996E-2</v>
      </c>
      <c r="AG11" s="11">
        <v>7.5204676385311406E-2</v>
      </c>
      <c r="AH11" s="11">
        <v>9.6564823171266495E-2</v>
      </c>
      <c r="AI11" s="11">
        <v>0.111406121995015</v>
      </c>
      <c r="AJ11" s="11"/>
      <c r="AK11" s="11">
        <v>7.1115834245867995E-2</v>
      </c>
      <c r="AL11" s="11">
        <v>6.7445259308505506E-2</v>
      </c>
      <c r="AM11" s="11">
        <v>7.5337565961588401E-2</v>
      </c>
      <c r="AN11" s="11">
        <v>9.1485134677616903E-2</v>
      </c>
      <c r="AO11" s="11">
        <v>7.3005341904332097E-2</v>
      </c>
      <c r="AP11" s="11">
        <v>8.0420613028628296E-2</v>
      </c>
      <c r="AQ11" s="11"/>
      <c r="AR11" s="11">
        <v>7.3529754618741699E-2</v>
      </c>
      <c r="AS11" s="11">
        <v>7.3876671415582296E-2</v>
      </c>
      <c r="AT11" s="11">
        <v>7.0205108386293097E-2</v>
      </c>
      <c r="AU11" s="11"/>
      <c r="AV11" s="11">
        <v>7.7117406805867594E-2</v>
      </c>
      <c r="AW11" s="11">
        <v>7.7335889396785401E-2</v>
      </c>
      <c r="AX11" s="11">
        <v>6.6882581100410607E-2</v>
      </c>
      <c r="AY11" s="11">
        <v>7.6452903107983597E-2</v>
      </c>
      <c r="AZ11" s="11">
        <v>6.36322627960033E-2</v>
      </c>
      <c r="BA11" s="11"/>
      <c r="BB11" s="11">
        <v>7.5144162764028494E-2</v>
      </c>
      <c r="BC11" s="11">
        <v>7.6704532901306396E-2</v>
      </c>
      <c r="BD11" s="11">
        <v>7.5383990790613004E-2</v>
      </c>
      <c r="BE11" s="11"/>
      <c r="BF11" s="11">
        <v>6.5459981401195799E-2</v>
      </c>
      <c r="BG11" s="11">
        <v>7.1316583189624597E-2</v>
      </c>
      <c r="BH11" s="11">
        <v>0.10634185766916</v>
      </c>
      <c r="BI11" s="11">
        <v>7.1667516186848995E-2</v>
      </c>
      <c r="BJ11" s="11">
        <v>5.9884075485862602E-2</v>
      </c>
      <c r="BK11" s="11">
        <v>6.7886418826488298E-2</v>
      </c>
    </row>
    <row r="12" spans="2:63" x14ac:dyDescent="0.35">
      <c r="B12" s="14" t="s">
        <v>384</v>
      </c>
      <c r="C12" s="11">
        <v>8.0580417930571996E-2</v>
      </c>
      <c r="D12" s="11">
        <v>8.2075297366207098E-2</v>
      </c>
      <c r="E12" s="11">
        <v>7.92232764167487E-2</v>
      </c>
      <c r="F12" s="11"/>
      <c r="G12" s="11">
        <v>0.181825937217864</v>
      </c>
      <c r="H12" s="11">
        <v>0.114268253554244</v>
      </c>
      <c r="I12" s="11">
        <v>8.9164305790708706E-2</v>
      </c>
      <c r="J12" s="11">
        <v>5.5896432899368E-2</v>
      </c>
      <c r="K12" s="11">
        <v>2.9166983458766099E-2</v>
      </c>
      <c r="L12" s="11">
        <v>3.2030654662191099E-2</v>
      </c>
      <c r="M12" s="11"/>
      <c r="N12" s="11">
        <v>0.12984797095521</v>
      </c>
      <c r="O12" s="11">
        <v>7.6465932338034295E-2</v>
      </c>
      <c r="P12" s="11">
        <v>4.8786261418920999E-2</v>
      </c>
      <c r="Q12" s="11">
        <v>7.4983631655388905E-2</v>
      </c>
      <c r="R12" s="11">
        <v>5.6211730095375598E-2</v>
      </c>
      <c r="S12" s="11">
        <v>9.57620282441526E-2</v>
      </c>
      <c r="T12" s="11">
        <v>5.9166899593596597E-2</v>
      </c>
      <c r="U12" s="11">
        <v>0.10721923120259901</v>
      </c>
      <c r="V12" s="11">
        <v>6.5630811531117494E-2</v>
      </c>
      <c r="W12" s="11">
        <v>7.7180929220211095E-2</v>
      </c>
      <c r="X12" s="11">
        <v>7.2793018117031996E-2</v>
      </c>
      <c r="Y12" s="11"/>
      <c r="Z12" s="11">
        <v>6.6460397365193005E-2</v>
      </c>
      <c r="AA12" s="11">
        <v>6.9988824584561807E-2</v>
      </c>
      <c r="AB12" s="11">
        <v>0.101055983680599</v>
      </c>
      <c r="AC12" s="11">
        <v>8.7235037361507006E-2</v>
      </c>
      <c r="AD12" s="11"/>
      <c r="AE12" s="11">
        <v>8.5192819563463501E-2</v>
      </c>
      <c r="AF12" s="11">
        <v>8.40756401716172E-2</v>
      </c>
      <c r="AG12" s="11">
        <v>6.9722922009904695E-2</v>
      </c>
      <c r="AH12" s="11">
        <v>8.1568133085121897E-2</v>
      </c>
      <c r="AI12" s="11">
        <v>7.0604403972470905E-2</v>
      </c>
      <c r="AJ12" s="11"/>
      <c r="AK12" s="11">
        <v>5.9156947885090599E-2</v>
      </c>
      <c r="AL12" s="11">
        <v>8.2541246013760103E-2</v>
      </c>
      <c r="AM12" s="11">
        <v>0.114142797049979</v>
      </c>
      <c r="AN12" s="11">
        <v>0.107696408803162</v>
      </c>
      <c r="AO12" s="11">
        <v>8.3868439280268103E-2</v>
      </c>
      <c r="AP12" s="11">
        <v>0.12898522078456401</v>
      </c>
      <c r="AQ12" s="11"/>
      <c r="AR12" s="11">
        <v>6.3903997007621796E-2</v>
      </c>
      <c r="AS12" s="11">
        <v>7.9894762600981994E-2</v>
      </c>
      <c r="AT12" s="11">
        <v>9.9572213899477194E-2</v>
      </c>
      <c r="AU12" s="11"/>
      <c r="AV12" s="11">
        <v>6.2758708857050205E-2</v>
      </c>
      <c r="AW12" s="11">
        <v>9.7988402721477394E-2</v>
      </c>
      <c r="AX12" s="11">
        <v>6.7962073924113395E-2</v>
      </c>
      <c r="AY12" s="11">
        <v>5.2488486611356903E-2</v>
      </c>
      <c r="AZ12" s="11">
        <v>8.35855728791043E-2</v>
      </c>
      <c r="BA12" s="11"/>
      <c r="BB12" s="11">
        <v>8.1707279828546697E-2</v>
      </c>
      <c r="BC12" s="11">
        <v>9.5345164869043403E-2</v>
      </c>
      <c r="BD12" s="11">
        <v>7.94383395951931E-2</v>
      </c>
      <c r="BE12" s="11"/>
      <c r="BF12" s="11">
        <v>0.12916110669286399</v>
      </c>
      <c r="BG12" s="11">
        <v>6.1284954451870002E-2</v>
      </c>
      <c r="BH12" s="11">
        <v>9.4351918659315595E-2</v>
      </c>
      <c r="BI12" s="11">
        <v>7.0014154701686704E-2</v>
      </c>
      <c r="BJ12" s="11">
        <v>5.73622393647426E-2</v>
      </c>
      <c r="BK12" s="11">
        <v>5.28345281973902E-2</v>
      </c>
    </row>
    <row r="13" spans="2:63" x14ac:dyDescent="0.35">
      <c r="B13" s="14" t="s">
        <v>385</v>
      </c>
      <c r="C13" s="11">
        <v>0.53448554588473396</v>
      </c>
      <c r="D13" s="11">
        <v>0.54464013679682299</v>
      </c>
      <c r="E13" s="11">
        <v>0.52622884167561101</v>
      </c>
      <c r="F13" s="11"/>
      <c r="G13" s="11">
        <v>0.37857540221318198</v>
      </c>
      <c r="H13" s="11">
        <v>0.45497378619557199</v>
      </c>
      <c r="I13" s="11">
        <v>0.51665254931022098</v>
      </c>
      <c r="J13" s="11">
        <v>0.57426711806061903</v>
      </c>
      <c r="K13" s="11">
        <v>0.62553331133730805</v>
      </c>
      <c r="L13" s="11">
        <v>0.62618845133038203</v>
      </c>
      <c r="M13" s="11"/>
      <c r="N13" s="11">
        <v>0.45575665801355603</v>
      </c>
      <c r="O13" s="11">
        <v>0.56242372513786099</v>
      </c>
      <c r="P13" s="11">
        <v>0.57403473838394803</v>
      </c>
      <c r="Q13" s="11">
        <v>0.50711384031361295</v>
      </c>
      <c r="R13" s="11">
        <v>0.55102810977534</v>
      </c>
      <c r="S13" s="11">
        <v>0.49672238730491602</v>
      </c>
      <c r="T13" s="11">
        <v>0.58016989568094002</v>
      </c>
      <c r="U13" s="11">
        <v>0.46336024417558203</v>
      </c>
      <c r="V13" s="11">
        <v>0.555897155065599</v>
      </c>
      <c r="W13" s="11">
        <v>0.59918985610355802</v>
      </c>
      <c r="X13" s="11">
        <v>0.53379642947041395</v>
      </c>
      <c r="Y13" s="11"/>
      <c r="Z13" s="11">
        <v>0.64265158039952797</v>
      </c>
      <c r="AA13" s="11">
        <v>0.57501707117619205</v>
      </c>
      <c r="AB13" s="11">
        <v>0.45892387660213502</v>
      </c>
      <c r="AC13" s="11">
        <v>0.44166976567521798</v>
      </c>
      <c r="AD13" s="11"/>
      <c r="AE13" s="11">
        <v>0.48130085642673098</v>
      </c>
      <c r="AF13" s="11">
        <v>0.53170162439665203</v>
      </c>
      <c r="AG13" s="11">
        <v>0.61236706444437505</v>
      </c>
      <c r="AH13" s="11">
        <v>0.52919296345533295</v>
      </c>
      <c r="AI13" s="11">
        <v>0.48622798374894399</v>
      </c>
      <c r="AJ13" s="11"/>
      <c r="AK13" s="11">
        <v>0.58488551674265699</v>
      </c>
      <c r="AL13" s="11">
        <v>0.56213103224632799</v>
      </c>
      <c r="AM13" s="11">
        <v>0.45517159057997397</v>
      </c>
      <c r="AN13" s="11">
        <v>0.43476512697235697</v>
      </c>
      <c r="AO13" s="11">
        <v>0.51342950789992403</v>
      </c>
      <c r="AP13" s="11">
        <v>0.44065393463674002</v>
      </c>
      <c r="AQ13" s="11"/>
      <c r="AR13" s="11">
        <v>0.50951288904889003</v>
      </c>
      <c r="AS13" s="11">
        <v>0.60362224663161801</v>
      </c>
      <c r="AT13" s="11">
        <v>0.46083228208295601</v>
      </c>
      <c r="AU13" s="11"/>
      <c r="AV13" s="11">
        <v>0.54181282681467402</v>
      </c>
      <c r="AW13" s="11">
        <v>0.54455186455952898</v>
      </c>
      <c r="AX13" s="11">
        <v>0.639686899466403</v>
      </c>
      <c r="AY13" s="11">
        <v>0.40719959160667901</v>
      </c>
      <c r="AZ13" s="11">
        <v>0.46245314416684302</v>
      </c>
      <c r="BA13" s="11"/>
      <c r="BB13" s="11">
        <v>0.55190721172340595</v>
      </c>
      <c r="BC13" s="11">
        <v>0.54917842806365802</v>
      </c>
      <c r="BD13" s="11">
        <v>0.61544326364338997</v>
      </c>
      <c r="BE13" s="11"/>
      <c r="BF13" s="11">
        <v>0.46052880985925498</v>
      </c>
      <c r="BG13" s="11">
        <v>0.56187827848932703</v>
      </c>
      <c r="BH13" s="11">
        <v>0.51877049233277295</v>
      </c>
      <c r="BI13" s="11">
        <v>0.549531741305605</v>
      </c>
      <c r="BJ13" s="11">
        <v>0.59118332396019602</v>
      </c>
      <c r="BK13" s="11">
        <v>0.53601900007349101</v>
      </c>
    </row>
    <row r="14" spans="2:63" x14ac:dyDescent="0.35">
      <c r="B14" s="14" t="s">
        <v>386</v>
      </c>
      <c r="C14" s="11">
        <v>5.4405520395969097E-2</v>
      </c>
      <c r="D14" s="11">
        <v>6.0272174867546803E-2</v>
      </c>
      <c r="E14" s="11">
        <v>4.8428991069459401E-2</v>
      </c>
      <c r="F14" s="11"/>
      <c r="G14" s="11">
        <v>1.3691860888224199E-2</v>
      </c>
      <c r="H14" s="11">
        <v>3.7448693775362203E-2</v>
      </c>
      <c r="I14" s="11">
        <v>5.0193408754716298E-2</v>
      </c>
      <c r="J14" s="11">
        <v>6.2985633892816598E-2</v>
      </c>
      <c r="K14" s="11">
        <v>6.1617504346792598E-2</v>
      </c>
      <c r="L14" s="11">
        <v>8.7514369284346902E-2</v>
      </c>
      <c r="M14" s="11"/>
      <c r="N14" s="11">
        <v>2.4364032109247199E-2</v>
      </c>
      <c r="O14" s="11">
        <v>3.7527856850760301E-2</v>
      </c>
      <c r="P14" s="11">
        <v>8.0795552794165795E-2</v>
      </c>
      <c r="Q14" s="11">
        <v>0.112616020589208</v>
      </c>
      <c r="R14" s="11">
        <v>4.5049715232555701E-2</v>
      </c>
      <c r="S14" s="11">
        <v>4.7305225162985597E-2</v>
      </c>
      <c r="T14" s="11">
        <v>3.4042972260585197E-2</v>
      </c>
      <c r="U14" s="11">
        <v>5.8222777359957401E-2</v>
      </c>
      <c r="V14" s="11">
        <v>6.5994921349035507E-2</v>
      </c>
      <c r="W14" s="11">
        <v>6.6670907277742594E-2</v>
      </c>
      <c r="X14" s="11">
        <v>4.3203347531557197E-2</v>
      </c>
      <c r="Y14" s="11"/>
      <c r="Z14" s="11">
        <v>4.3137838462601698E-2</v>
      </c>
      <c r="AA14" s="11">
        <v>5.1470849317088299E-2</v>
      </c>
      <c r="AB14" s="11">
        <v>6.6373191180434499E-2</v>
      </c>
      <c r="AC14" s="11">
        <v>5.9322533644404901E-2</v>
      </c>
      <c r="AD14" s="11"/>
      <c r="AE14" s="11">
        <v>6.2369716626319897E-2</v>
      </c>
      <c r="AF14" s="11">
        <v>5.7832984180340503E-2</v>
      </c>
      <c r="AG14" s="11">
        <v>4.2318247172117199E-2</v>
      </c>
      <c r="AH14" s="11">
        <v>4.2139932417276003E-2</v>
      </c>
      <c r="AI14" s="11">
        <v>5.6609508585677197E-2</v>
      </c>
      <c r="AJ14" s="11"/>
      <c r="AK14" s="11">
        <v>5.8949051541291597E-2</v>
      </c>
      <c r="AL14" s="11">
        <v>5.1544014504148999E-2</v>
      </c>
      <c r="AM14" s="11">
        <v>6.1728932353951202E-2</v>
      </c>
      <c r="AN14" s="11">
        <v>5.0274226973704803E-2</v>
      </c>
      <c r="AO14" s="11">
        <v>5.3518290258842798E-2</v>
      </c>
      <c r="AP14" s="11">
        <v>4.6011508613251401E-2</v>
      </c>
      <c r="AQ14" s="11"/>
      <c r="AR14" s="11">
        <v>9.5148027161615495E-2</v>
      </c>
      <c r="AS14" s="11">
        <v>2.4267493871514501E-2</v>
      </c>
      <c r="AT14" s="11">
        <v>4.1955446618987001E-2</v>
      </c>
      <c r="AU14" s="11"/>
      <c r="AV14" s="11">
        <v>7.3880676917002897E-2</v>
      </c>
      <c r="AW14" s="11">
        <v>2.5547288543065101E-2</v>
      </c>
      <c r="AX14" s="11">
        <v>3.3538163038287501E-2</v>
      </c>
      <c r="AY14" s="11">
        <v>0.199069362908285</v>
      </c>
      <c r="AZ14" s="11">
        <v>6.4762398023790399E-2</v>
      </c>
      <c r="BA14" s="11"/>
      <c r="BB14" s="11">
        <v>6.5765300515173999E-2</v>
      </c>
      <c r="BC14" s="11">
        <v>2.4970191089262201E-2</v>
      </c>
      <c r="BD14" s="11">
        <v>4.4626725948690903E-2</v>
      </c>
      <c r="BE14" s="11"/>
      <c r="BF14" s="11">
        <v>3.3637510702081999E-2</v>
      </c>
      <c r="BG14" s="11">
        <v>5.4552115332221401E-2</v>
      </c>
      <c r="BH14" s="11">
        <v>3.6181766467872301E-2</v>
      </c>
      <c r="BI14" s="11">
        <v>6.25131331038324E-2</v>
      </c>
      <c r="BJ14" s="11">
        <v>8.4435291316441799E-2</v>
      </c>
      <c r="BK14" s="11">
        <v>6.7965191898347002E-2</v>
      </c>
    </row>
    <row r="15" spans="2:63" x14ac:dyDescent="0.35">
      <c r="B15" s="14" t="s">
        <v>104</v>
      </c>
      <c r="C15" s="12">
        <v>0.105712845742929</v>
      </c>
      <c r="D15" s="12">
        <v>7.7331259118829501E-2</v>
      </c>
      <c r="E15" s="12">
        <v>0.133639244822637</v>
      </c>
      <c r="F15" s="12"/>
      <c r="G15" s="12">
        <v>7.0597314705855493E-2</v>
      </c>
      <c r="H15" s="12">
        <v>0.11504459235409401</v>
      </c>
      <c r="I15" s="12">
        <v>0.107852962512971</v>
      </c>
      <c r="J15" s="12">
        <v>0.13304548983843101</v>
      </c>
      <c r="K15" s="12">
        <v>0.108035031137637</v>
      </c>
      <c r="L15" s="12">
        <v>9.6352464331326507E-2</v>
      </c>
      <c r="M15" s="12"/>
      <c r="N15" s="12">
        <v>6.7781109962262498E-2</v>
      </c>
      <c r="O15" s="12">
        <v>0.107904049580183</v>
      </c>
      <c r="P15" s="12">
        <v>9.7806479121283804E-2</v>
      </c>
      <c r="Q15" s="12">
        <v>0.12523843422748299</v>
      </c>
      <c r="R15" s="12">
        <v>0.10536878467373099</v>
      </c>
      <c r="S15" s="12">
        <v>0.13098229879569601</v>
      </c>
      <c r="T15" s="12">
        <v>0.12710961807402499</v>
      </c>
      <c r="U15" s="12">
        <v>9.4947473633993501E-2</v>
      </c>
      <c r="V15" s="12">
        <v>0.108536567625484</v>
      </c>
      <c r="W15" s="12">
        <v>9.1740479412669204E-2</v>
      </c>
      <c r="X15" s="12">
        <v>0.132097823478669</v>
      </c>
      <c r="Y15" s="12"/>
      <c r="Z15" s="12">
        <v>6.9111497786137899E-2</v>
      </c>
      <c r="AA15" s="12">
        <v>0.112613048804213</v>
      </c>
      <c r="AB15" s="12">
        <v>9.4982745518240402E-2</v>
      </c>
      <c r="AC15" s="12">
        <v>0.148622805431597</v>
      </c>
      <c r="AD15" s="12"/>
      <c r="AE15" s="12">
        <v>0.141453731820324</v>
      </c>
      <c r="AF15" s="12">
        <v>9.9802293697068903E-2</v>
      </c>
      <c r="AG15" s="12">
        <v>8.5092228257313302E-2</v>
      </c>
      <c r="AH15" s="12">
        <v>6.5624065438955395E-2</v>
      </c>
      <c r="AI15" s="12">
        <v>8.3563481755047894E-2</v>
      </c>
      <c r="AJ15" s="12"/>
      <c r="AK15" s="12">
        <v>8.6399936863126303E-2</v>
      </c>
      <c r="AL15" s="12">
        <v>9.2117861981923496E-2</v>
      </c>
      <c r="AM15" s="12">
        <v>9.5338094250106004E-2</v>
      </c>
      <c r="AN15" s="12">
        <v>0.14848586644232001</v>
      </c>
      <c r="AO15" s="12">
        <v>0.124280904756988</v>
      </c>
      <c r="AP15" s="12">
        <v>0.184011740428699</v>
      </c>
      <c r="AQ15" s="12"/>
      <c r="AR15" s="12">
        <v>0.107028775756123</v>
      </c>
      <c r="AS15" s="12">
        <v>7.8698557709051403E-2</v>
      </c>
      <c r="AT15" s="12">
        <v>0.183855326107777</v>
      </c>
      <c r="AU15" s="12"/>
      <c r="AV15" s="12">
        <v>9.0621582965269898E-2</v>
      </c>
      <c r="AW15" s="12">
        <v>9.3711501188973395E-2</v>
      </c>
      <c r="AX15" s="12">
        <v>6.8324291334484505E-2</v>
      </c>
      <c r="AY15" s="12">
        <v>8.7735669698192395E-2</v>
      </c>
      <c r="AZ15" s="12">
        <v>0.192443805843272</v>
      </c>
      <c r="BA15" s="12"/>
      <c r="BB15" s="12">
        <v>7.5659769119621398E-2</v>
      </c>
      <c r="BC15" s="12">
        <v>8.6127092544398806E-2</v>
      </c>
      <c r="BD15" s="12">
        <v>4.9125413971866802E-2</v>
      </c>
      <c r="BE15" s="12"/>
      <c r="BF15" s="12">
        <v>0.100035975627735</v>
      </c>
      <c r="BG15" s="12">
        <v>0.113037583291618</v>
      </c>
      <c r="BH15" s="12">
        <v>9.7347274413924101E-2</v>
      </c>
      <c r="BI15" s="12">
        <v>0.10640494627832001</v>
      </c>
      <c r="BJ15" s="12">
        <v>9.5350638816466396E-2</v>
      </c>
      <c r="BK15" s="12">
        <v>0.12838224837016801</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395</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4.5535249388090303E-2</v>
      </c>
      <c r="D9" s="11">
        <v>5.2200214165141499E-2</v>
      </c>
      <c r="E9" s="11">
        <v>3.9620579639650801E-2</v>
      </c>
      <c r="F9" s="11"/>
      <c r="G9" s="11">
        <v>6.6760228855052894E-2</v>
      </c>
      <c r="H9" s="11">
        <v>8.0189653019578602E-2</v>
      </c>
      <c r="I9" s="11">
        <v>5.2542274764849899E-2</v>
      </c>
      <c r="J9" s="11">
        <v>3.74704669888263E-2</v>
      </c>
      <c r="K9" s="11">
        <v>2.5432730670791E-2</v>
      </c>
      <c r="L9" s="11">
        <v>1.7161565455955399E-2</v>
      </c>
      <c r="M9" s="11"/>
      <c r="N9" s="11">
        <v>7.7308674548893494E-2</v>
      </c>
      <c r="O9" s="11">
        <v>3.2509691340995198E-2</v>
      </c>
      <c r="P9" s="11">
        <v>1.6851487188243999E-2</v>
      </c>
      <c r="Q9" s="11">
        <v>5.83918278563842E-2</v>
      </c>
      <c r="R9" s="11">
        <v>5.1671309407299498E-2</v>
      </c>
      <c r="S9" s="11">
        <v>4.8948894756253698E-2</v>
      </c>
      <c r="T9" s="11">
        <v>2.2278979373714002E-2</v>
      </c>
      <c r="U9" s="11">
        <v>8.5278012220600594E-2</v>
      </c>
      <c r="V9" s="11">
        <v>3.61889213161357E-2</v>
      </c>
      <c r="W9" s="11">
        <v>3.0252870069717601E-2</v>
      </c>
      <c r="X9" s="11">
        <v>5.1701289072726801E-2</v>
      </c>
      <c r="Y9" s="11"/>
      <c r="Z9" s="11">
        <v>3.7448866036516697E-2</v>
      </c>
      <c r="AA9" s="11">
        <v>2.9577179906972E-2</v>
      </c>
      <c r="AB9" s="11">
        <v>6.3755541973588598E-2</v>
      </c>
      <c r="AC9" s="11">
        <v>5.50730856581313E-2</v>
      </c>
      <c r="AD9" s="11"/>
      <c r="AE9" s="11">
        <v>3.5774269591201002E-2</v>
      </c>
      <c r="AF9" s="11">
        <v>4.83790104244387E-2</v>
      </c>
      <c r="AG9" s="11">
        <v>4.1280036828113903E-2</v>
      </c>
      <c r="AH9" s="11">
        <v>6.7138314736949797E-2</v>
      </c>
      <c r="AI9" s="11">
        <v>6.8635364870380897E-2</v>
      </c>
      <c r="AJ9" s="11"/>
      <c r="AK9" s="11">
        <v>3.5213717457751703E-2</v>
      </c>
      <c r="AL9" s="11">
        <v>4.8754535865240999E-2</v>
      </c>
      <c r="AM9" s="11">
        <v>7.1057790788475003E-2</v>
      </c>
      <c r="AN9" s="11">
        <v>4.3296606723540798E-2</v>
      </c>
      <c r="AO9" s="11">
        <v>4.6239889430051903E-2</v>
      </c>
      <c r="AP9" s="11">
        <v>6.0722425517989502E-2</v>
      </c>
      <c r="AQ9" s="11"/>
      <c r="AR9" s="11">
        <v>4.6498293256712897E-2</v>
      </c>
      <c r="AS9" s="11">
        <v>4.7415387633844702E-2</v>
      </c>
      <c r="AT9" s="11">
        <v>4.1697275715164198E-2</v>
      </c>
      <c r="AU9" s="11"/>
      <c r="AV9" s="11">
        <v>4.3394812072854803E-2</v>
      </c>
      <c r="AW9" s="11">
        <v>5.1494883623456798E-2</v>
      </c>
      <c r="AX9" s="11">
        <v>5.3745445147479101E-2</v>
      </c>
      <c r="AY9" s="11">
        <v>2.50421019252762E-2</v>
      </c>
      <c r="AZ9" s="11">
        <v>3.8473018639904398E-2</v>
      </c>
      <c r="BA9" s="11"/>
      <c r="BB9" s="11">
        <v>4.7353636554271397E-2</v>
      </c>
      <c r="BC9" s="11">
        <v>5.4391166702301798E-2</v>
      </c>
      <c r="BD9" s="11">
        <v>5.9061354871643303E-2</v>
      </c>
      <c r="BE9" s="11"/>
      <c r="BF9" s="11">
        <v>7.0596205685812097E-2</v>
      </c>
      <c r="BG9" s="11">
        <v>3.6203056083414002E-2</v>
      </c>
      <c r="BH9" s="11">
        <v>5.4661004264486002E-2</v>
      </c>
      <c r="BI9" s="11">
        <v>4.0151906366740903E-2</v>
      </c>
      <c r="BJ9" s="11">
        <v>2.4535257946005199E-2</v>
      </c>
      <c r="BK9" s="11">
        <v>3.6116728219172702E-2</v>
      </c>
    </row>
    <row r="10" spans="2:63" x14ac:dyDescent="0.35">
      <c r="B10" s="14" t="s">
        <v>382</v>
      </c>
      <c r="C10" s="11">
        <v>3.8719264627935797E-2</v>
      </c>
      <c r="D10" s="11">
        <v>4.1834156231645103E-2</v>
      </c>
      <c r="E10" s="11">
        <v>3.4197431010149097E-2</v>
      </c>
      <c r="F10" s="11"/>
      <c r="G10" s="11">
        <v>9.8155898510439404E-2</v>
      </c>
      <c r="H10" s="11">
        <v>6.1700007343752097E-2</v>
      </c>
      <c r="I10" s="11">
        <v>4.3813718077321498E-2</v>
      </c>
      <c r="J10" s="11">
        <v>1.7885804744739602E-2</v>
      </c>
      <c r="K10" s="11">
        <v>1.3319790159252901E-2</v>
      </c>
      <c r="L10" s="11">
        <v>9.4866851701603406E-3</v>
      </c>
      <c r="M10" s="11"/>
      <c r="N10" s="11">
        <v>6.2829936550750504E-2</v>
      </c>
      <c r="O10" s="11">
        <v>3.9600288695683099E-2</v>
      </c>
      <c r="P10" s="11">
        <v>2.1006920191071098E-2</v>
      </c>
      <c r="Q10" s="11">
        <v>3.6150298079863898E-2</v>
      </c>
      <c r="R10" s="11">
        <v>4.2394072924576497E-2</v>
      </c>
      <c r="S10" s="11">
        <v>5.2065648341441603E-2</v>
      </c>
      <c r="T10" s="11">
        <v>1.9466972471246E-2</v>
      </c>
      <c r="U10" s="11">
        <v>2.75700779804889E-2</v>
      </c>
      <c r="V10" s="11">
        <v>2.7844973657414701E-2</v>
      </c>
      <c r="W10" s="11">
        <v>3.8046250135420803E-2</v>
      </c>
      <c r="X10" s="11">
        <v>3.7457738375019797E-2</v>
      </c>
      <c r="Y10" s="11"/>
      <c r="Z10" s="11">
        <v>3.09247379532278E-2</v>
      </c>
      <c r="AA10" s="11">
        <v>3.8845561980692299E-2</v>
      </c>
      <c r="AB10" s="11">
        <v>3.9412652269406698E-2</v>
      </c>
      <c r="AC10" s="11">
        <v>4.6178105793754899E-2</v>
      </c>
      <c r="AD10" s="11"/>
      <c r="AE10" s="11">
        <v>3.39633923964981E-2</v>
      </c>
      <c r="AF10" s="11">
        <v>4.1405484372645601E-2</v>
      </c>
      <c r="AG10" s="11">
        <v>2.9513488862581299E-2</v>
      </c>
      <c r="AH10" s="11">
        <v>6.3756204250147705E-2</v>
      </c>
      <c r="AI10" s="11">
        <v>7.0200526780928807E-2</v>
      </c>
      <c r="AJ10" s="11"/>
      <c r="AK10" s="11">
        <v>3.3520919681667503E-2</v>
      </c>
      <c r="AL10" s="11">
        <v>4.7652398470822699E-2</v>
      </c>
      <c r="AM10" s="11">
        <v>3.7373484176989699E-2</v>
      </c>
      <c r="AN10" s="11">
        <v>4.2099261674080998E-2</v>
      </c>
      <c r="AO10" s="11">
        <v>2.91166916658992E-2</v>
      </c>
      <c r="AP10" s="11">
        <v>6.5854489339780206E-2</v>
      </c>
      <c r="AQ10" s="11"/>
      <c r="AR10" s="11">
        <v>2.26763977631727E-2</v>
      </c>
      <c r="AS10" s="11">
        <v>4.6954504944045301E-2</v>
      </c>
      <c r="AT10" s="11">
        <v>4.4815882276084101E-2</v>
      </c>
      <c r="AU10" s="11"/>
      <c r="AV10" s="11">
        <v>3.3748442431180699E-2</v>
      </c>
      <c r="AW10" s="11">
        <v>5.2283438760141097E-2</v>
      </c>
      <c r="AX10" s="11">
        <v>3.6751669593390303E-2</v>
      </c>
      <c r="AY10" s="11">
        <v>7.7228390306923106E-2</v>
      </c>
      <c r="AZ10" s="11">
        <v>3.3994294658629902E-2</v>
      </c>
      <c r="BA10" s="11"/>
      <c r="BB10" s="11">
        <v>3.2230350391731798E-2</v>
      </c>
      <c r="BC10" s="11">
        <v>5.1004101954677403E-2</v>
      </c>
      <c r="BD10" s="11">
        <v>4.4483423094970297E-2</v>
      </c>
      <c r="BE10" s="11"/>
      <c r="BF10" s="11">
        <v>7.5711688527933599E-2</v>
      </c>
      <c r="BG10" s="11">
        <v>2.0600800884408001E-2</v>
      </c>
      <c r="BH10" s="11">
        <v>3.87537209894546E-2</v>
      </c>
      <c r="BI10" s="11">
        <v>3.6048155149162202E-2</v>
      </c>
      <c r="BJ10" s="11">
        <v>2.0349198270210499E-2</v>
      </c>
      <c r="BK10" s="11">
        <v>3.8958318302941101E-2</v>
      </c>
    </row>
    <row r="11" spans="2:63" x14ac:dyDescent="0.35">
      <c r="B11" s="14" t="s">
        <v>383</v>
      </c>
      <c r="C11" s="11">
        <v>0.41962701658380802</v>
      </c>
      <c r="D11" s="11">
        <v>0.40700218547841199</v>
      </c>
      <c r="E11" s="11">
        <v>0.430747546794714</v>
      </c>
      <c r="F11" s="11"/>
      <c r="G11" s="11">
        <v>0.356233233560596</v>
      </c>
      <c r="H11" s="11">
        <v>0.35220398887839899</v>
      </c>
      <c r="I11" s="11">
        <v>0.34381305705586102</v>
      </c>
      <c r="J11" s="11">
        <v>0.40859313352761401</v>
      </c>
      <c r="K11" s="11">
        <v>0.48299150954252601</v>
      </c>
      <c r="L11" s="11">
        <v>0.54582606858597105</v>
      </c>
      <c r="M11" s="11"/>
      <c r="N11" s="11">
        <v>0.35422844151201199</v>
      </c>
      <c r="O11" s="11">
        <v>0.43279566260549501</v>
      </c>
      <c r="P11" s="11">
        <v>0.47013719730987602</v>
      </c>
      <c r="Q11" s="11">
        <v>0.43619161444897803</v>
      </c>
      <c r="R11" s="11">
        <v>0.42454970885179499</v>
      </c>
      <c r="S11" s="11">
        <v>0.41434746815420198</v>
      </c>
      <c r="T11" s="11">
        <v>0.43919211376713801</v>
      </c>
      <c r="U11" s="11">
        <v>0.44917936467351499</v>
      </c>
      <c r="V11" s="11">
        <v>0.43433439355338799</v>
      </c>
      <c r="W11" s="11">
        <v>0.40196776698999498</v>
      </c>
      <c r="X11" s="11">
        <v>0.40515467515993497</v>
      </c>
      <c r="Y11" s="11"/>
      <c r="Z11" s="11">
        <v>0.43984126483527197</v>
      </c>
      <c r="AA11" s="11">
        <v>0.41928038785509503</v>
      </c>
      <c r="AB11" s="11">
        <v>0.42692892726910298</v>
      </c>
      <c r="AC11" s="11">
        <v>0.39645487151387099</v>
      </c>
      <c r="AD11" s="11"/>
      <c r="AE11" s="11">
        <v>0.41979819360838699</v>
      </c>
      <c r="AF11" s="11">
        <v>0.44140660726463898</v>
      </c>
      <c r="AG11" s="11">
        <v>0.40655333380059799</v>
      </c>
      <c r="AH11" s="11">
        <v>0.41668078143398202</v>
      </c>
      <c r="AI11" s="11">
        <v>0.45526490794804703</v>
      </c>
      <c r="AJ11" s="11"/>
      <c r="AK11" s="11">
        <v>0.49829535732721503</v>
      </c>
      <c r="AL11" s="11">
        <v>0.36907328877319401</v>
      </c>
      <c r="AM11" s="11">
        <v>0.42365928716789802</v>
      </c>
      <c r="AN11" s="11">
        <v>0.35556624169610301</v>
      </c>
      <c r="AO11" s="11">
        <v>0.39512509950698199</v>
      </c>
      <c r="AP11" s="11">
        <v>0.24362409797182999</v>
      </c>
      <c r="AQ11" s="11"/>
      <c r="AR11" s="11">
        <v>0.46228774975480302</v>
      </c>
      <c r="AS11" s="11">
        <v>0.40590171255588497</v>
      </c>
      <c r="AT11" s="11">
        <v>0.34390521627593501</v>
      </c>
      <c r="AU11" s="11"/>
      <c r="AV11" s="11">
        <v>0.47306982019055999</v>
      </c>
      <c r="AW11" s="11">
        <v>0.38481601398541498</v>
      </c>
      <c r="AX11" s="11">
        <v>0.40622920730720902</v>
      </c>
      <c r="AY11" s="11">
        <v>0.402290122370554</v>
      </c>
      <c r="AZ11" s="11">
        <v>0.35823130918903401</v>
      </c>
      <c r="BA11" s="11"/>
      <c r="BB11" s="11">
        <v>0.488135556340484</v>
      </c>
      <c r="BC11" s="11">
        <v>0.38711902223321598</v>
      </c>
      <c r="BD11" s="11">
        <v>0.42334057428850602</v>
      </c>
      <c r="BE11" s="11"/>
      <c r="BF11" s="11">
        <v>0.33438639199974801</v>
      </c>
      <c r="BG11" s="11">
        <v>0.411479603219426</v>
      </c>
      <c r="BH11" s="11">
        <v>0.41235670664680002</v>
      </c>
      <c r="BI11" s="11">
        <v>0.48478904101965697</v>
      </c>
      <c r="BJ11" s="11">
        <v>0.468267624752224</v>
      </c>
      <c r="BK11" s="11">
        <v>0.45073151239803999</v>
      </c>
    </row>
    <row r="12" spans="2:63" x14ac:dyDescent="0.35">
      <c r="B12" s="14" t="s">
        <v>384</v>
      </c>
      <c r="C12" s="11">
        <v>6.3608673322242001E-2</v>
      </c>
      <c r="D12" s="11">
        <v>6.5414079111655199E-2</v>
      </c>
      <c r="E12" s="11">
        <v>6.2316761597657998E-2</v>
      </c>
      <c r="F12" s="11"/>
      <c r="G12" s="11">
        <v>0.108127851808776</v>
      </c>
      <c r="H12" s="11">
        <v>0.11499710364240801</v>
      </c>
      <c r="I12" s="11">
        <v>7.2070435653370804E-2</v>
      </c>
      <c r="J12" s="11">
        <v>3.4208510545257198E-2</v>
      </c>
      <c r="K12" s="11">
        <v>2.9918462578242801E-2</v>
      </c>
      <c r="L12" s="11">
        <v>3.10616649384001E-2</v>
      </c>
      <c r="M12" s="11"/>
      <c r="N12" s="11">
        <v>9.4428005911310495E-2</v>
      </c>
      <c r="O12" s="11">
        <v>6.4865836215481504E-2</v>
      </c>
      <c r="P12" s="11">
        <v>4.37665325017303E-2</v>
      </c>
      <c r="Q12" s="11">
        <v>4.9298965259895397E-2</v>
      </c>
      <c r="R12" s="11">
        <v>8.1797886044279497E-2</v>
      </c>
      <c r="S12" s="11">
        <v>6.6200739432110495E-2</v>
      </c>
      <c r="T12" s="11">
        <v>5.3389753974079503E-2</v>
      </c>
      <c r="U12" s="11">
        <v>4.9782629980083301E-2</v>
      </c>
      <c r="V12" s="11">
        <v>6.3042916559216497E-2</v>
      </c>
      <c r="W12" s="11">
        <v>4.8261899294729002E-2</v>
      </c>
      <c r="X12" s="11">
        <v>5.7659007567337099E-2</v>
      </c>
      <c r="Y12" s="11"/>
      <c r="Z12" s="11">
        <v>5.1837278947859701E-2</v>
      </c>
      <c r="AA12" s="11">
        <v>4.4811099117504798E-2</v>
      </c>
      <c r="AB12" s="11">
        <v>7.5634351066681801E-2</v>
      </c>
      <c r="AC12" s="11">
        <v>8.5884074683416398E-2</v>
      </c>
      <c r="AD12" s="11"/>
      <c r="AE12" s="11">
        <v>8.5323866788684602E-2</v>
      </c>
      <c r="AF12" s="11">
        <v>4.7189398930231399E-2</v>
      </c>
      <c r="AG12" s="11">
        <v>6.3939654952764602E-2</v>
      </c>
      <c r="AH12" s="11">
        <v>6.3132455986008806E-2</v>
      </c>
      <c r="AI12" s="11">
        <v>5.09829202185169E-2</v>
      </c>
      <c r="AJ12" s="11"/>
      <c r="AK12" s="11">
        <v>4.37664345455245E-2</v>
      </c>
      <c r="AL12" s="11">
        <v>7.1131833304937303E-2</v>
      </c>
      <c r="AM12" s="11">
        <v>9.8926502553445705E-2</v>
      </c>
      <c r="AN12" s="11">
        <v>6.9001897622908898E-2</v>
      </c>
      <c r="AO12" s="11">
        <v>6.8146540781287304E-2</v>
      </c>
      <c r="AP12" s="11">
        <v>9.2202596129052503E-2</v>
      </c>
      <c r="AQ12" s="11"/>
      <c r="AR12" s="11">
        <v>6.0991632640943802E-2</v>
      </c>
      <c r="AS12" s="11">
        <v>5.93237949422585E-2</v>
      </c>
      <c r="AT12" s="11">
        <v>7.9561747674375002E-2</v>
      </c>
      <c r="AU12" s="11"/>
      <c r="AV12" s="11">
        <v>5.8891216862667399E-2</v>
      </c>
      <c r="AW12" s="11">
        <v>7.7878977799561697E-2</v>
      </c>
      <c r="AX12" s="11">
        <v>4.3589127020272997E-2</v>
      </c>
      <c r="AY12" s="11">
        <v>7.9754679009996707E-2</v>
      </c>
      <c r="AZ12" s="11">
        <v>6.3065496155666798E-2</v>
      </c>
      <c r="BA12" s="11"/>
      <c r="BB12" s="11">
        <v>6.0953874751834801E-2</v>
      </c>
      <c r="BC12" s="11">
        <v>7.5517286049988794E-2</v>
      </c>
      <c r="BD12" s="11">
        <v>4.27361780747793E-2</v>
      </c>
      <c r="BE12" s="11"/>
      <c r="BF12" s="11">
        <v>9.6303147615701898E-2</v>
      </c>
      <c r="BG12" s="11">
        <v>5.3699231979242701E-2</v>
      </c>
      <c r="BH12" s="11">
        <v>6.4101042886144793E-2</v>
      </c>
      <c r="BI12" s="11">
        <v>5.64604318366142E-2</v>
      </c>
      <c r="BJ12" s="11">
        <v>4.0970384606022897E-2</v>
      </c>
      <c r="BK12" s="11">
        <v>6.6844436087560993E-2</v>
      </c>
    </row>
    <row r="13" spans="2:63" x14ac:dyDescent="0.35">
      <c r="B13" s="14" t="s">
        <v>385</v>
      </c>
      <c r="C13" s="11">
        <v>0.33038502832551198</v>
      </c>
      <c r="D13" s="11">
        <v>0.34597268035247097</v>
      </c>
      <c r="E13" s="11">
        <v>0.316786068225135</v>
      </c>
      <c r="F13" s="11"/>
      <c r="G13" s="11">
        <v>0.28713279115011298</v>
      </c>
      <c r="H13" s="11">
        <v>0.289544507068551</v>
      </c>
      <c r="I13" s="11">
        <v>0.36076170606689001</v>
      </c>
      <c r="J13" s="11">
        <v>0.36798264002655801</v>
      </c>
      <c r="K13" s="11">
        <v>0.35551177551999102</v>
      </c>
      <c r="L13" s="11">
        <v>0.32093464045979597</v>
      </c>
      <c r="M13" s="11"/>
      <c r="N13" s="11">
        <v>0.32622715017773701</v>
      </c>
      <c r="O13" s="11">
        <v>0.33849416586991898</v>
      </c>
      <c r="P13" s="11">
        <v>0.35393573588937799</v>
      </c>
      <c r="Q13" s="11">
        <v>0.30278001819163902</v>
      </c>
      <c r="R13" s="11">
        <v>0.30278668533249298</v>
      </c>
      <c r="S13" s="11">
        <v>0.32115701087806198</v>
      </c>
      <c r="T13" s="11">
        <v>0.34549241289307298</v>
      </c>
      <c r="U13" s="11">
        <v>0.26921993911004599</v>
      </c>
      <c r="V13" s="11">
        <v>0.31843176995926398</v>
      </c>
      <c r="W13" s="11">
        <v>0.38545244440252402</v>
      </c>
      <c r="X13" s="11">
        <v>0.340292177073862</v>
      </c>
      <c r="Y13" s="11"/>
      <c r="Z13" s="11">
        <v>0.36732929032575301</v>
      </c>
      <c r="AA13" s="11">
        <v>0.36870711044732302</v>
      </c>
      <c r="AB13" s="11">
        <v>0.30811192106588797</v>
      </c>
      <c r="AC13" s="11">
        <v>0.26492831145449502</v>
      </c>
      <c r="AD13" s="11"/>
      <c r="AE13" s="11">
        <v>0.290184901070278</v>
      </c>
      <c r="AF13" s="11">
        <v>0.32796053080240201</v>
      </c>
      <c r="AG13" s="11">
        <v>0.37594707356886398</v>
      </c>
      <c r="AH13" s="11">
        <v>0.32000293442094002</v>
      </c>
      <c r="AI13" s="11">
        <v>0.27892149732804999</v>
      </c>
      <c r="AJ13" s="11"/>
      <c r="AK13" s="11">
        <v>0.31249016867189799</v>
      </c>
      <c r="AL13" s="11">
        <v>0.366697196111962</v>
      </c>
      <c r="AM13" s="11">
        <v>0.24645878934177001</v>
      </c>
      <c r="AN13" s="11">
        <v>0.35603493751693699</v>
      </c>
      <c r="AO13" s="11">
        <v>0.359478413949398</v>
      </c>
      <c r="AP13" s="11">
        <v>0.35623494578850301</v>
      </c>
      <c r="AQ13" s="11"/>
      <c r="AR13" s="11">
        <v>0.30521675006587801</v>
      </c>
      <c r="AS13" s="11">
        <v>0.371683945911365</v>
      </c>
      <c r="AT13" s="11">
        <v>0.29731826757639102</v>
      </c>
      <c r="AU13" s="11"/>
      <c r="AV13" s="11">
        <v>0.30698959876586901</v>
      </c>
      <c r="AW13" s="11">
        <v>0.347922289252454</v>
      </c>
      <c r="AX13" s="11">
        <v>0.395497577748531</v>
      </c>
      <c r="AY13" s="11">
        <v>0.297503790520254</v>
      </c>
      <c r="AZ13" s="11">
        <v>0.30010420392526999</v>
      </c>
      <c r="BA13" s="11"/>
      <c r="BB13" s="11">
        <v>0.29970561899724801</v>
      </c>
      <c r="BC13" s="11">
        <v>0.349314240551932</v>
      </c>
      <c r="BD13" s="11">
        <v>0.382967683030911</v>
      </c>
      <c r="BE13" s="11"/>
      <c r="BF13" s="11">
        <v>0.31615227322438799</v>
      </c>
      <c r="BG13" s="11">
        <v>0.38211388000959201</v>
      </c>
      <c r="BH13" s="11">
        <v>0.31894345939512497</v>
      </c>
      <c r="BI13" s="11">
        <v>0.29391209946135499</v>
      </c>
      <c r="BJ13" s="11">
        <v>0.34337918085740299</v>
      </c>
      <c r="BK13" s="11">
        <v>0.27832304262128599</v>
      </c>
    </row>
    <row r="14" spans="2:63" x14ac:dyDescent="0.35">
      <c r="B14" s="14" t="s">
        <v>386</v>
      </c>
      <c r="C14" s="11">
        <v>1.91446145861877E-2</v>
      </c>
      <c r="D14" s="11">
        <v>2.8081951589035599E-2</v>
      </c>
      <c r="E14" s="11">
        <v>1.06790217502648E-2</v>
      </c>
      <c r="F14" s="11"/>
      <c r="G14" s="11">
        <v>7.0130391455856698E-3</v>
      </c>
      <c r="H14" s="11">
        <v>1.62552263340799E-2</v>
      </c>
      <c r="I14" s="11">
        <v>2.0050193985749701E-2</v>
      </c>
      <c r="J14" s="11">
        <v>3.27943329405911E-2</v>
      </c>
      <c r="K14" s="11">
        <v>1.74897117377837E-2</v>
      </c>
      <c r="L14" s="11">
        <v>1.9014807239935101E-2</v>
      </c>
      <c r="M14" s="11"/>
      <c r="N14" s="11">
        <v>2.3454692933681999E-2</v>
      </c>
      <c r="O14" s="11">
        <v>1.09322302379936E-2</v>
      </c>
      <c r="P14" s="11">
        <v>1.4453411197523001E-2</v>
      </c>
      <c r="Q14" s="11">
        <v>2.27461475416324E-2</v>
      </c>
      <c r="R14" s="11">
        <v>1.0859298274446601E-2</v>
      </c>
      <c r="S14" s="11">
        <v>1.0989727531623601E-2</v>
      </c>
      <c r="T14" s="11">
        <v>1.6687444072309099E-2</v>
      </c>
      <c r="U14" s="11">
        <v>3.6598066165142003E-2</v>
      </c>
      <c r="V14" s="11">
        <v>2.6498318955810101E-2</v>
      </c>
      <c r="W14" s="11">
        <v>2.41110605365524E-2</v>
      </c>
      <c r="X14" s="11">
        <v>2.0556724103023599E-2</v>
      </c>
      <c r="Y14" s="11"/>
      <c r="Z14" s="11">
        <v>1.35112809628279E-2</v>
      </c>
      <c r="AA14" s="11">
        <v>1.1747067763098E-2</v>
      </c>
      <c r="AB14" s="11">
        <v>2.0821625161809201E-2</v>
      </c>
      <c r="AC14" s="11">
        <v>3.0828552979314101E-2</v>
      </c>
      <c r="AD14" s="11"/>
      <c r="AE14" s="11">
        <v>2.1194589075350798E-2</v>
      </c>
      <c r="AF14" s="11">
        <v>1.8698360590775901E-2</v>
      </c>
      <c r="AG14" s="11">
        <v>1.7269630245063301E-2</v>
      </c>
      <c r="AH14" s="11">
        <v>1.3509661523626501E-2</v>
      </c>
      <c r="AI14" s="11">
        <v>1.8342721350220199E-2</v>
      </c>
      <c r="AJ14" s="11"/>
      <c r="AK14" s="11">
        <v>1.4287309437123001E-2</v>
      </c>
      <c r="AL14" s="11">
        <v>1.7990510494376E-2</v>
      </c>
      <c r="AM14" s="11">
        <v>3.1926917447804001E-2</v>
      </c>
      <c r="AN14" s="11">
        <v>2.15461849876868E-2</v>
      </c>
      <c r="AO14" s="11">
        <v>2.0678324031914899E-2</v>
      </c>
      <c r="AP14" s="11">
        <v>1.58933653257614E-2</v>
      </c>
      <c r="AQ14" s="11"/>
      <c r="AR14" s="11">
        <v>2.94401129278394E-2</v>
      </c>
      <c r="AS14" s="11">
        <v>1.18487224867909E-2</v>
      </c>
      <c r="AT14" s="11">
        <v>2.0660117092319099E-2</v>
      </c>
      <c r="AU14" s="11"/>
      <c r="AV14" s="11">
        <v>2.3891655135111899E-2</v>
      </c>
      <c r="AW14" s="11">
        <v>9.6657909525952497E-3</v>
      </c>
      <c r="AX14" s="11">
        <v>1.1097128412743001E-2</v>
      </c>
      <c r="AY14" s="11">
        <v>6.1622401533953798E-2</v>
      </c>
      <c r="AZ14" s="11">
        <v>2.7386108594816602E-2</v>
      </c>
      <c r="BA14" s="11"/>
      <c r="BB14" s="11">
        <v>2.1246581952957401E-2</v>
      </c>
      <c r="BC14" s="11">
        <v>8.6556299445856699E-3</v>
      </c>
      <c r="BD14" s="11">
        <v>1.19425158736788E-2</v>
      </c>
      <c r="BE14" s="11"/>
      <c r="BF14" s="11">
        <v>1.8904695922077001E-2</v>
      </c>
      <c r="BG14" s="11">
        <v>1.5779328952940298E-2</v>
      </c>
      <c r="BH14" s="11">
        <v>2.2543640749635802E-2</v>
      </c>
      <c r="BI14" s="11">
        <v>1.33513558417525E-2</v>
      </c>
      <c r="BJ14" s="11">
        <v>2.03167526236687E-2</v>
      </c>
      <c r="BK14" s="11">
        <v>3.8994055502613999E-2</v>
      </c>
    </row>
    <row r="15" spans="2:63" x14ac:dyDescent="0.35">
      <c r="B15" s="14" t="s">
        <v>104</v>
      </c>
      <c r="C15" s="12">
        <v>8.2980153166224702E-2</v>
      </c>
      <c r="D15" s="12">
        <v>5.9494733071639799E-2</v>
      </c>
      <c r="E15" s="12">
        <v>0.105652590982429</v>
      </c>
      <c r="F15" s="12"/>
      <c r="G15" s="12">
        <v>7.6576956969436297E-2</v>
      </c>
      <c r="H15" s="12">
        <v>8.5109513713231499E-2</v>
      </c>
      <c r="I15" s="12">
        <v>0.106948614395958</v>
      </c>
      <c r="J15" s="12">
        <v>0.101065111226415</v>
      </c>
      <c r="K15" s="12">
        <v>7.53360197914133E-2</v>
      </c>
      <c r="L15" s="12">
        <v>5.6514568149782202E-2</v>
      </c>
      <c r="M15" s="12"/>
      <c r="N15" s="12">
        <v>6.1523098365614398E-2</v>
      </c>
      <c r="O15" s="12">
        <v>8.0802125034432307E-2</v>
      </c>
      <c r="P15" s="12">
        <v>7.9848715722177804E-2</v>
      </c>
      <c r="Q15" s="12">
        <v>9.4441128621606502E-2</v>
      </c>
      <c r="R15" s="12">
        <v>8.5941039165109603E-2</v>
      </c>
      <c r="S15" s="12">
        <v>8.6290510906306295E-2</v>
      </c>
      <c r="T15" s="12">
        <v>0.103492323448441</v>
      </c>
      <c r="U15" s="12">
        <v>8.2371909870124799E-2</v>
      </c>
      <c r="V15" s="12">
        <v>9.3658705998771297E-2</v>
      </c>
      <c r="W15" s="12">
        <v>7.1907708571060797E-2</v>
      </c>
      <c r="X15" s="12">
        <v>8.7178388648096003E-2</v>
      </c>
      <c r="Y15" s="12"/>
      <c r="Z15" s="12">
        <v>5.9107280938542998E-2</v>
      </c>
      <c r="AA15" s="12">
        <v>8.70315929293142E-2</v>
      </c>
      <c r="AB15" s="12">
        <v>6.5334981193523101E-2</v>
      </c>
      <c r="AC15" s="12">
        <v>0.120652997917017</v>
      </c>
      <c r="AD15" s="12"/>
      <c r="AE15" s="12">
        <v>0.1137607874696</v>
      </c>
      <c r="AF15" s="12">
        <v>7.4960607614866698E-2</v>
      </c>
      <c r="AG15" s="12">
        <v>6.5496781742015397E-2</v>
      </c>
      <c r="AH15" s="12">
        <v>5.5779647648345101E-2</v>
      </c>
      <c r="AI15" s="12">
        <v>5.7652061503856399E-2</v>
      </c>
      <c r="AJ15" s="12"/>
      <c r="AK15" s="12">
        <v>6.2426092878819998E-2</v>
      </c>
      <c r="AL15" s="12">
        <v>7.8700236979467195E-2</v>
      </c>
      <c r="AM15" s="12">
        <v>9.0597228523618095E-2</v>
      </c>
      <c r="AN15" s="12">
        <v>0.112454869778742</v>
      </c>
      <c r="AO15" s="12">
        <v>8.1215040634467203E-2</v>
      </c>
      <c r="AP15" s="12">
        <v>0.16546807992708401</v>
      </c>
      <c r="AQ15" s="12"/>
      <c r="AR15" s="12">
        <v>7.2889063590650296E-2</v>
      </c>
      <c r="AS15" s="12">
        <v>5.6871931525809903E-2</v>
      </c>
      <c r="AT15" s="12">
        <v>0.17204149338973199</v>
      </c>
      <c r="AU15" s="12"/>
      <c r="AV15" s="12">
        <v>6.00144545417561E-2</v>
      </c>
      <c r="AW15" s="12">
        <v>7.5938605626375805E-2</v>
      </c>
      <c r="AX15" s="12">
        <v>5.3089844770375101E-2</v>
      </c>
      <c r="AY15" s="12">
        <v>5.6558514333042501E-2</v>
      </c>
      <c r="AZ15" s="12">
        <v>0.178745568836679</v>
      </c>
      <c r="BA15" s="12"/>
      <c r="BB15" s="12">
        <v>5.0374381011472603E-2</v>
      </c>
      <c r="BC15" s="12">
        <v>7.3998552563298195E-2</v>
      </c>
      <c r="BD15" s="12">
        <v>3.54682707655114E-2</v>
      </c>
      <c r="BE15" s="12"/>
      <c r="BF15" s="12">
        <v>8.7945597024339794E-2</v>
      </c>
      <c r="BG15" s="12">
        <v>8.0124098870977198E-2</v>
      </c>
      <c r="BH15" s="12">
        <v>8.8640425068354095E-2</v>
      </c>
      <c r="BI15" s="12">
        <v>7.5287010324718601E-2</v>
      </c>
      <c r="BJ15" s="12">
        <v>8.2181600944465999E-2</v>
      </c>
      <c r="BK15" s="12">
        <v>9.0031906868385705E-2</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396</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0.13044589869852799</v>
      </c>
      <c r="D9" s="11">
        <v>0.113470476545701</v>
      </c>
      <c r="E9" s="11">
        <v>0.14803463557132401</v>
      </c>
      <c r="F9" s="11"/>
      <c r="G9" s="11">
        <v>0.14325632083784501</v>
      </c>
      <c r="H9" s="11">
        <v>0.116374294092025</v>
      </c>
      <c r="I9" s="11">
        <v>0.13781136762403701</v>
      </c>
      <c r="J9" s="11">
        <v>0.126121394832997</v>
      </c>
      <c r="K9" s="11">
        <v>0.13666630327427201</v>
      </c>
      <c r="L9" s="11">
        <v>0.12660719524735101</v>
      </c>
      <c r="M9" s="11"/>
      <c r="N9" s="11">
        <v>0.15372655453034501</v>
      </c>
      <c r="O9" s="11">
        <v>0.129685549568926</v>
      </c>
      <c r="P9" s="11">
        <v>0.12849048628059301</v>
      </c>
      <c r="Q9" s="11">
        <v>0.107567548740443</v>
      </c>
      <c r="R9" s="11">
        <v>9.2048923243983602E-2</v>
      </c>
      <c r="S9" s="11">
        <v>0.13337242949070099</v>
      </c>
      <c r="T9" s="11">
        <v>0.12796346731967601</v>
      </c>
      <c r="U9" s="11">
        <v>0.16857252663158401</v>
      </c>
      <c r="V9" s="11">
        <v>0.14430350128573999</v>
      </c>
      <c r="W9" s="11">
        <v>0.120774292006568</v>
      </c>
      <c r="X9" s="11">
        <v>0.12042948852436799</v>
      </c>
      <c r="Y9" s="11"/>
      <c r="Z9" s="11">
        <v>0.11889351173841201</v>
      </c>
      <c r="AA9" s="11">
        <v>0.121231307616637</v>
      </c>
      <c r="AB9" s="11">
        <v>0.144746087878005</v>
      </c>
      <c r="AC9" s="11">
        <v>0.13854661307677299</v>
      </c>
      <c r="AD9" s="11"/>
      <c r="AE9" s="11">
        <v>0.13104000733117799</v>
      </c>
      <c r="AF9" s="11">
        <v>0.137319864581399</v>
      </c>
      <c r="AG9" s="11">
        <v>0.11925781452980699</v>
      </c>
      <c r="AH9" s="11">
        <v>0.13953098504977199</v>
      </c>
      <c r="AI9" s="11">
        <v>0.115273013507358</v>
      </c>
      <c r="AJ9" s="11"/>
      <c r="AK9" s="11">
        <v>0.12952543342169601</v>
      </c>
      <c r="AL9" s="11">
        <v>0.115931161266558</v>
      </c>
      <c r="AM9" s="11">
        <v>0.13695054137630799</v>
      </c>
      <c r="AN9" s="11">
        <v>0.15964572144439099</v>
      </c>
      <c r="AO9" s="11">
        <v>0.132638143789091</v>
      </c>
      <c r="AP9" s="11">
        <v>0.142472315327036</v>
      </c>
      <c r="AQ9" s="11"/>
      <c r="AR9" s="11">
        <v>0.137475927776817</v>
      </c>
      <c r="AS9" s="11">
        <v>0.12117616433016699</v>
      </c>
      <c r="AT9" s="11">
        <v>0.14278787193782999</v>
      </c>
      <c r="AU9" s="11"/>
      <c r="AV9" s="11">
        <v>0.138676419303121</v>
      </c>
      <c r="AW9" s="11">
        <v>0.11957104172675299</v>
      </c>
      <c r="AX9" s="11">
        <v>0.14105559622783201</v>
      </c>
      <c r="AY9" s="11">
        <v>0.13266444400746699</v>
      </c>
      <c r="AZ9" s="11">
        <v>0.127091423518578</v>
      </c>
      <c r="BA9" s="11"/>
      <c r="BB9" s="11">
        <v>0.13225803825628399</v>
      </c>
      <c r="BC9" s="11">
        <v>0.13189366624384599</v>
      </c>
      <c r="BD9" s="11">
        <v>0.128269876078663</v>
      </c>
      <c r="BE9" s="11"/>
      <c r="BF9" s="11">
        <v>0.145880209745685</v>
      </c>
      <c r="BG9" s="11">
        <v>0.116938884352648</v>
      </c>
      <c r="BH9" s="11">
        <v>0.13835028230636401</v>
      </c>
      <c r="BI9" s="11">
        <v>0.122675443697173</v>
      </c>
      <c r="BJ9" s="11">
        <v>0.128248078536008</v>
      </c>
      <c r="BK9" s="11">
        <v>0.15431307973216099</v>
      </c>
    </row>
    <row r="10" spans="2:63" x14ac:dyDescent="0.35">
      <c r="B10" s="14" t="s">
        <v>382</v>
      </c>
      <c r="C10" s="11">
        <v>0.132162331088161</v>
      </c>
      <c r="D10" s="11">
        <v>0.113017204259018</v>
      </c>
      <c r="E10" s="11">
        <v>0.15092635882311201</v>
      </c>
      <c r="F10" s="11"/>
      <c r="G10" s="11">
        <v>0.17212206200195701</v>
      </c>
      <c r="H10" s="11">
        <v>0.151055551173151</v>
      </c>
      <c r="I10" s="11">
        <v>0.104219129598542</v>
      </c>
      <c r="J10" s="11">
        <v>0.13266923440105799</v>
      </c>
      <c r="K10" s="11">
        <v>0.11392646570335201</v>
      </c>
      <c r="L10" s="11">
        <v>0.124177279915426</v>
      </c>
      <c r="M10" s="11"/>
      <c r="N10" s="11">
        <v>0.12530992761637699</v>
      </c>
      <c r="O10" s="11">
        <v>0.134994263420461</v>
      </c>
      <c r="P10" s="11">
        <v>0.14338545157025301</v>
      </c>
      <c r="Q10" s="11">
        <v>0.13965392583481401</v>
      </c>
      <c r="R10" s="11">
        <v>0.11560080018895</v>
      </c>
      <c r="S10" s="11">
        <v>0.12790729605184301</v>
      </c>
      <c r="T10" s="11">
        <v>0.106470079929606</v>
      </c>
      <c r="U10" s="11">
        <v>0.16202227141588699</v>
      </c>
      <c r="V10" s="11">
        <v>0.12654550374683801</v>
      </c>
      <c r="W10" s="11">
        <v>0.143247800286813</v>
      </c>
      <c r="X10" s="11">
        <v>0.15293996516153099</v>
      </c>
      <c r="Y10" s="11"/>
      <c r="Z10" s="11">
        <v>0.12563069378358999</v>
      </c>
      <c r="AA10" s="11">
        <v>0.118855299955813</v>
      </c>
      <c r="AB10" s="11">
        <v>0.149485131920262</v>
      </c>
      <c r="AC10" s="11">
        <v>0.14095751612827501</v>
      </c>
      <c r="AD10" s="11"/>
      <c r="AE10" s="11">
        <v>0.14420264316570899</v>
      </c>
      <c r="AF10" s="11">
        <v>0.14138911844417801</v>
      </c>
      <c r="AG10" s="11">
        <v>0.11882468021730801</v>
      </c>
      <c r="AH10" s="11">
        <v>0.13384454645355501</v>
      </c>
      <c r="AI10" s="11">
        <v>0.12220453195134</v>
      </c>
      <c r="AJ10" s="11"/>
      <c r="AK10" s="11">
        <v>0.13669407590048099</v>
      </c>
      <c r="AL10" s="11">
        <v>0.121970987247489</v>
      </c>
      <c r="AM10" s="11">
        <v>0.17969214198887701</v>
      </c>
      <c r="AN10" s="11">
        <v>0.131200803908219</v>
      </c>
      <c r="AO10" s="11">
        <v>0.11844343756642201</v>
      </c>
      <c r="AP10" s="11">
        <v>0.10399388475908999</v>
      </c>
      <c r="AQ10" s="11"/>
      <c r="AR10" s="11">
        <v>0.137896109172118</v>
      </c>
      <c r="AS10" s="11">
        <v>0.132800997450606</v>
      </c>
      <c r="AT10" s="11">
        <v>9.8201029132162707E-2</v>
      </c>
      <c r="AU10" s="11"/>
      <c r="AV10" s="11">
        <v>0.13448276090945399</v>
      </c>
      <c r="AW10" s="11">
        <v>0.13449145550482999</v>
      </c>
      <c r="AX10" s="11">
        <v>0.10998520142664001</v>
      </c>
      <c r="AY10" s="11">
        <v>9.72403414266792E-2</v>
      </c>
      <c r="AZ10" s="11">
        <v>0.115037301941965</v>
      </c>
      <c r="BA10" s="11"/>
      <c r="BB10" s="11">
        <v>0.149431019446674</v>
      </c>
      <c r="BC10" s="11">
        <v>0.13294467602360799</v>
      </c>
      <c r="BD10" s="11">
        <v>0.107193896328035</v>
      </c>
      <c r="BE10" s="11"/>
      <c r="BF10" s="11">
        <v>0.133554208614969</v>
      </c>
      <c r="BG10" s="11">
        <v>0.120383690908504</v>
      </c>
      <c r="BH10" s="11">
        <v>0.14248838173113901</v>
      </c>
      <c r="BI10" s="11">
        <v>0.13816112414610199</v>
      </c>
      <c r="BJ10" s="11">
        <v>0.11268921800373</v>
      </c>
      <c r="BK10" s="11">
        <v>0.17551445738819199</v>
      </c>
    </row>
    <row r="11" spans="2:63" x14ac:dyDescent="0.35">
      <c r="B11" s="14" t="s">
        <v>383</v>
      </c>
      <c r="C11" s="11">
        <v>5.7122855574707199E-2</v>
      </c>
      <c r="D11" s="11">
        <v>6.23844283589189E-2</v>
      </c>
      <c r="E11" s="11">
        <v>5.1990440044467699E-2</v>
      </c>
      <c r="F11" s="11"/>
      <c r="G11" s="11">
        <v>9.52696726964012E-2</v>
      </c>
      <c r="H11" s="11">
        <v>7.90919368862152E-2</v>
      </c>
      <c r="I11" s="11">
        <v>5.6505086914441699E-2</v>
      </c>
      <c r="J11" s="11">
        <v>4.2024521987935499E-2</v>
      </c>
      <c r="K11" s="11">
        <v>4.7428564110643098E-2</v>
      </c>
      <c r="L11" s="11">
        <v>3.2561282674676E-2</v>
      </c>
      <c r="M11" s="11"/>
      <c r="N11" s="11">
        <v>7.4461382102159301E-2</v>
      </c>
      <c r="O11" s="11">
        <v>4.4933442146431503E-2</v>
      </c>
      <c r="P11" s="11">
        <v>5.0279648926517699E-2</v>
      </c>
      <c r="Q11" s="11">
        <v>4.9892755697212902E-2</v>
      </c>
      <c r="R11" s="11">
        <v>6.5665977713390999E-2</v>
      </c>
      <c r="S11" s="11">
        <v>7.6667983648237403E-2</v>
      </c>
      <c r="T11" s="11">
        <v>5.0834724705476397E-2</v>
      </c>
      <c r="U11" s="11">
        <v>6.7005925049375095E-2</v>
      </c>
      <c r="V11" s="11">
        <v>5.3376209128915997E-2</v>
      </c>
      <c r="W11" s="11">
        <v>3.96262506589816E-2</v>
      </c>
      <c r="X11" s="11">
        <v>5.8877167896391303E-2</v>
      </c>
      <c r="Y11" s="11"/>
      <c r="Z11" s="11">
        <v>5.3346168943303303E-2</v>
      </c>
      <c r="AA11" s="11">
        <v>5.5415822755605297E-2</v>
      </c>
      <c r="AB11" s="11">
        <v>5.8858852885634201E-2</v>
      </c>
      <c r="AC11" s="11">
        <v>6.1928161579466297E-2</v>
      </c>
      <c r="AD11" s="11"/>
      <c r="AE11" s="11">
        <v>4.6052113463393003E-2</v>
      </c>
      <c r="AF11" s="11">
        <v>6.5937008585226595E-2</v>
      </c>
      <c r="AG11" s="11">
        <v>4.9368723123567798E-2</v>
      </c>
      <c r="AH11" s="11">
        <v>7.5888275163966304E-2</v>
      </c>
      <c r="AI11" s="11">
        <v>0.10175754314143801</v>
      </c>
      <c r="AJ11" s="11"/>
      <c r="AK11" s="11">
        <v>4.9466819421016897E-2</v>
      </c>
      <c r="AL11" s="11">
        <v>6.41984498104132E-2</v>
      </c>
      <c r="AM11" s="11">
        <v>5.9722609448406599E-2</v>
      </c>
      <c r="AN11" s="11">
        <v>5.4877229496225602E-2</v>
      </c>
      <c r="AO11" s="11">
        <v>6.6953542690283294E-2</v>
      </c>
      <c r="AP11" s="11">
        <v>2.2073320775862101E-2</v>
      </c>
      <c r="AQ11" s="11"/>
      <c r="AR11" s="11">
        <v>6.2721295185350107E-2</v>
      </c>
      <c r="AS11" s="11">
        <v>4.7053037751723099E-2</v>
      </c>
      <c r="AT11" s="11">
        <v>6.4061307387229094E-2</v>
      </c>
      <c r="AU11" s="11"/>
      <c r="AV11" s="11">
        <v>6.06569753293799E-2</v>
      </c>
      <c r="AW11" s="11">
        <v>5.3552897870942397E-2</v>
      </c>
      <c r="AX11" s="11">
        <v>4.9711472613105601E-2</v>
      </c>
      <c r="AY11" s="11">
        <v>9.0555159951820993E-2</v>
      </c>
      <c r="AZ11" s="11">
        <v>5.0894216232067198E-2</v>
      </c>
      <c r="BA11" s="11"/>
      <c r="BB11" s="11">
        <v>6.6044732329282402E-2</v>
      </c>
      <c r="BC11" s="11">
        <v>5.1665795290114398E-2</v>
      </c>
      <c r="BD11" s="11">
        <v>6.3460810507042095E-2</v>
      </c>
      <c r="BE11" s="11"/>
      <c r="BF11" s="11">
        <v>6.7746698326517599E-2</v>
      </c>
      <c r="BG11" s="11">
        <v>5.5612256768190399E-2</v>
      </c>
      <c r="BH11" s="11">
        <v>7.1289368066653799E-2</v>
      </c>
      <c r="BI11" s="11">
        <v>4.8658327004594701E-2</v>
      </c>
      <c r="BJ11" s="11">
        <v>5.7897824512071698E-2</v>
      </c>
      <c r="BK11" s="11">
        <v>2.2933589229238899E-2</v>
      </c>
    </row>
    <row r="12" spans="2:63" x14ac:dyDescent="0.35">
      <c r="B12" s="14" t="s">
        <v>384</v>
      </c>
      <c r="C12" s="11">
        <v>0.15884863564475599</v>
      </c>
      <c r="D12" s="11">
        <v>0.160243711076898</v>
      </c>
      <c r="E12" s="11">
        <v>0.157463793080691</v>
      </c>
      <c r="F12" s="11"/>
      <c r="G12" s="11">
        <v>0.14948415247650701</v>
      </c>
      <c r="H12" s="11">
        <v>0.170868819268366</v>
      </c>
      <c r="I12" s="11">
        <v>0.151622961074449</v>
      </c>
      <c r="J12" s="11">
        <v>0.127877418703539</v>
      </c>
      <c r="K12" s="11">
        <v>0.14944588372222101</v>
      </c>
      <c r="L12" s="11">
        <v>0.19279372592425301</v>
      </c>
      <c r="M12" s="11"/>
      <c r="N12" s="11">
        <v>0.15823599639416899</v>
      </c>
      <c r="O12" s="11">
        <v>0.15817311971012299</v>
      </c>
      <c r="P12" s="11">
        <v>0.17991723611058699</v>
      </c>
      <c r="Q12" s="11">
        <v>0.14507316501794401</v>
      </c>
      <c r="R12" s="11">
        <v>0.18003677900891099</v>
      </c>
      <c r="S12" s="11">
        <v>0.144406064000413</v>
      </c>
      <c r="T12" s="11">
        <v>0.12948016576927099</v>
      </c>
      <c r="U12" s="11">
        <v>0.14272924872125001</v>
      </c>
      <c r="V12" s="11">
        <v>0.136932517289097</v>
      </c>
      <c r="W12" s="11">
        <v>0.18343843161684201</v>
      </c>
      <c r="X12" s="11">
        <v>0.21353509687263</v>
      </c>
      <c r="Y12" s="11"/>
      <c r="Z12" s="11">
        <v>0.16370017699978301</v>
      </c>
      <c r="AA12" s="11">
        <v>0.14784679346287799</v>
      </c>
      <c r="AB12" s="11">
        <v>0.143307387428491</v>
      </c>
      <c r="AC12" s="11">
        <v>0.17584225085017199</v>
      </c>
      <c r="AD12" s="11"/>
      <c r="AE12" s="11">
        <v>0.16525170915850401</v>
      </c>
      <c r="AF12" s="11">
        <v>0.15446606677254199</v>
      </c>
      <c r="AG12" s="11">
        <v>0.16033380743894801</v>
      </c>
      <c r="AH12" s="11">
        <v>0.13888964361918299</v>
      </c>
      <c r="AI12" s="11">
        <v>0.17572974554667001</v>
      </c>
      <c r="AJ12" s="11"/>
      <c r="AK12" s="11">
        <v>0.172722703181167</v>
      </c>
      <c r="AL12" s="11">
        <v>0.148935744075056</v>
      </c>
      <c r="AM12" s="11">
        <v>0.14112132977067399</v>
      </c>
      <c r="AN12" s="11">
        <v>0.13055254545250999</v>
      </c>
      <c r="AO12" s="11">
        <v>0.17642071093484801</v>
      </c>
      <c r="AP12" s="11">
        <v>0.14906400359922201</v>
      </c>
      <c r="AQ12" s="11"/>
      <c r="AR12" s="11">
        <v>0.15910434656409</v>
      </c>
      <c r="AS12" s="11">
        <v>0.16319230942870899</v>
      </c>
      <c r="AT12" s="11">
        <v>0.14225200872647001</v>
      </c>
      <c r="AU12" s="11"/>
      <c r="AV12" s="11">
        <v>0.17045389076980899</v>
      </c>
      <c r="AW12" s="11">
        <v>0.159867974261827</v>
      </c>
      <c r="AX12" s="11">
        <v>0.15217571265304</v>
      </c>
      <c r="AY12" s="11">
        <v>9.9190337500767306E-2</v>
      </c>
      <c r="AZ12" s="11">
        <v>0.133814400535194</v>
      </c>
      <c r="BA12" s="11"/>
      <c r="BB12" s="11">
        <v>0.16761001842430501</v>
      </c>
      <c r="BC12" s="11">
        <v>0.15492291428034999</v>
      </c>
      <c r="BD12" s="11">
        <v>0.170920223808776</v>
      </c>
      <c r="BE12" s="11"/>
      <c r="BF12" s="11">
        <v>0.16677294252608299</v>
      </c>
      <c r="BG12" s="11">
        <v>0.14865004964199099</v>
      </c>
      <c r="BH12" s="11">
        <v>0.17719540020586599</v>
      </c>
      <c r="BI12" s="11">
        <v>0.15693058791192199</v>
      </c>
      <c r="BJ12" s="11">
        <v>0.15454622737077001</v>
      </c>
      <c r="BK12" s="11">
        <v>0.15537609500737601</v>
      </c>
    </row>
    <row r="13" spans="2:63" x14ac:dyDescent="0.35">
      <c r="B13" s="14" t="s">
        <v>385</v>
      </c>
      <c r="C13" s="11">
        <v>0.39741996266216401</v>
      </c>
      <c r="D13" s="11">
        <v>0.44242142802633999</v>
      </c>
      <c r="E13" s="11">
        <v>0.353732090673121</v>
      </c>
      <c r="F13" s="11"/>
      <c r="G13" s="11">
        <v>0.32488900411215399</v>
      </c>
      <c r="H13" s="11">
        <v>0.36316356063608302</v>
      </c>
      <c r="I13" s="11">
        <v>0.41837293908844397</v>
      </c>
      <c r="J13" s="11">
        <v>0.41507852365692999</v>
      </c>
      <c r="K13" s="11">
        <v>0.42380268151038197</v>
      </c>
      <c r="L13" s="11">
        <v>0.42550714017169999</v>
      </c>
      <c r="M13" s="11"/>
      <c r="N13" s="11">
        <v>0.38436442874959098</v>
      </c>
      <c r="O13" s="11">
        <v>0.42186353707004198</v>
      </c>
      <c r="P13" s="11">
        <v>0.38948724044764599</v>
      </c>
      <c r="Q13" s="11">
        <v>0.42535903198326003</v>
      </c>
      <c r="R13" s="11">
        <v>0.39713382622482102</v>
      </c>
      <c r="S13" s="11">
        <v>0.377308028873373</v>
      </c>
      <c r="T13" s="11">
        <v>0.45517909385376598</v>
      </c>
      <c r="U13" s="11">
        <v>0.32969011181621799</v>
      </c>
      <c r="V13" s="11">
        <v>0.39073206073783801</v>
      </c>
      <c r="W13" s="11">
        <v>0.40052457147229997</v>
      </c>
      <c r="X13" s="11">
        <v>0.34052899933132902</v>
      </c>
      <c r="Y13" s="11"/>
      <c r="Z13" s="11">
        <v>0.45425350497083899</v>
      </c>
      <c r="AA13" s="11">
        <v>0.42570347052740498</v>
      </c>
      <c r="AB13" s="11">
        <v>0.39743416068545401</v>
      </c>
      <c r="AC13" s="11">
        <v>0.30676657676389002</v>
      </c>
      <c r="AD13" s="11"/>
      <c r="AE13" s="11">
        <v>0.35601895040565001</v>
      </c>
      <c r="AF13" s="11">
        <v>0.38684117555068598</v>
      </c>
      <c r="AG13" s="11">
        <v>0.44837345403184398</v>
      </c>
      <c r="AH13" s="11">
        <v>0.42190678002104698</v>
      </c>
      <c r="AI13" s="11">
        <v>0.35362980087408802</v>
      </c>
      <c r="AJ13" s="11"/>
      <c r="AK13" s="11">
        <v>0.40760066352963098</v>
      </c>
      <c r="AL13" s="11">
        <v>0.42729920689398898</v>
      </c>
      <c r="AM13" s="11">
        <v>0.35408828432349398</v>
      </c>
      <c r="AN13" s="11">
        <v>0.37405858172491802</v>
      </c>
      <c r="AO13" s="11">
        <v>0.37676758197738502</v>
      </c>
      <c r="AP13" s="11">
        <v>0.42508462276641901</v>
      </c>
      <c r="AQ13" s="11"/>
      <c r="AR13" s="11">
        <v>0.376420617382905</v>
      </c>
      <c r="AS13" s="11">
        <v>0.44181753782403699</v>
      </c>
      <c r="AT13" s="11">
        <v>0.34958082835419102</v>
      </c>
      <c r="AU13" s="11"/>
      <c r="AV13" s="11">
        <v>0.38999382610642302</v>
      </c>
      <c r="AW13" s="11">
        <v>0.42068695751704299</v>
      </c>
      <c r="AX13" s="11">
        <v>0.45333805850620401</v>
      </c>
      <c r="AY13" s="11">
        <v>0.43116948110402098</v>
      </c>
      <c r="AZ13" s="11">
        <v>0.359294213145672</v>
      </c>
      <c r="BA13" s="11"/>
      <c r="BB13" s="11">
        <v>0.38213276165778198</v>
      </c>
      <c r="BC13" s="11">
        <v>0.429254300744078</v>
      </c>
      <c r="BD13" s="11">
        <v>0.45516152053671</v>
      </c>
      <c r="BE13" s="11"/>
      <c r="BF13" s="11">
        <v>0.358280542531487</v>
      </c>
      <c r="BG13" s="11">
        <v>0.43635331620497297</v>
      </c>
      <c r="BH13" s="11">
        <v>0.361529553060776</v>
      </c>
      <c r="BI13" s="11">
        <v>0.41184349141225501</v>
      </c>
      <c r="BJ13" s="11">
        <v>0.420358587088902</v>
      </c>
      <c r="BK13" s="11">
        <v>0.34706554055317002</v>
      </c>
    </row>
    <row r="14" spans="2:63" x14ac:dyDescent="0.35">
      <c r="B14" s="14" t="s">
        <v>386</v>
      </c>
      <c r="C14" s="11">
        <v>2.10563718336911E-2</v>
      </c>
      <c r="D14" s="11">
        <v>2.5955649190966299E-2</v>
      </c>
      <c r="E14" s="11">
        <v>1.6550340474729301E-2</v>
      </c>
      <c r="F14" s="11"/>
      <c r="G14" s="11">
        <v>1.2461086429751101E-2</v>
      </c>
      <c r="H14" s="11">
        <v>1.9388739152146998E-2</v>
      </c>
      <c r="I14" s="11">
        <v>2.7317506925194499E-2</v>
      </c>
      <c r="J14" s="11">
        <v>2.5945979533677901E-2</v>
      </c>
      <c r="K14" s="11">
        <v>1.6724769925030698E-2</v>
      </c>
      <c r="L14" s="11">
        <v>2.2104090917145301E-2</v>
      </c>
      <c r="M14" s="11"/>
      <c r="N14" s="11">
        <v>1.93168802031259E-2</v>
      </c>
      <c r="O14" s="11">
        <v>1.80592186788496E-2</v>
      </c>
      <c r="P14" s="11">
        <v>2.1139354739665502E-2</v>
      </c>
      <c r="Q14" s="11">
        <v>2.5449737649851902E-2</v>
      </c>
      <c r="R14" s="11">
        <v>1.6692463203134299E-2</v>
      </c>
      <c r="S14" s="11">
        <v>1.2141387098282301E-2</v>
      </c>
      <c r="T14" s="11">
        <v>1.30616013795121E-2</v>
      </c>
      <c r="U14" s="11">
        <v>3.6303842598977898E-2</v>
      </c>
      <c r="V14" s="11">
        <v>3.67084165147211E-2</v>
      </c>
      <c r="W14" s="11">
        <v>2.35571845689025E-2</v>
      </c>
      <c r="X14" s="11">
        <v>9.5090635914207595E-3</v>
      </c>
      <c r="Y14" s="11"/>
      <c r="Z14" s="11">
        <v>1.1010680422939101E-2</v>
      </c>
      <c r="AA14" s="11">
        <v>1.6261090414985201E-2</v>
      </c>
      <c r="AB14" s="11">
        <v>1.7899494607507799E-2</v>
      </c>
      <c r="AC14" s="11">
        <v>3.9096092592083499E-2</v>
      </c>
      <c r="AD14" s="11"/>
      <c r="AE14" s="11">
        <v>3.0348619192807E-2</v>
      </c>
      <c r="AF14" s="11">
        <v>1.87511900087272E-2</v>
      </c>
      <c r="AG14" s="11">
        <v>1.5456271415634999E-2</v>
      </c>
      <c r="AH14" s="11">
        <v>1.32478415999055E-2</v>
      </c>
      <c r="AI14" s="11">
        <v>5.10815924106394E-2</v>
      </c>
      <c r="AJ14" s="11"/>
      <c r="AK14" s="11">
        <v>1.45516347483804E-2</v>
      </c>
      <c r="AL14" s="11">
        <v>2.2761170645986002E-2</v>
      </c>
      <c r="AM14" s="11">
        <v>3.4144909521573702E-2</v>
      </c>
      <c r="AN14" s="11">
        <v>1.8448292581782402E-2</v>
      </c>
      <c r="AO14" s="11">
        <v>2.3364491445524601E-2</v>
      </c>
      <c r="AP14" s="11">
        <v>3.5700636505192597E-2</v>
      </c>
      <c r="AQ14" s="11"/>
      <c r="AR14" s="11">
        <v>3.27160029145111E-2</v>
      </c>
      <c r="AS14" s="11">
        <v>9.6286282837796094E-3</v>
      </c>
      <c r="AT14" s="11">
        <v>2.76923142527736E-2</v>
      </c>
      <c r="AU14" s="11"/>
      <c r="AV14" s="11">
        <v>2.48438621585996E-2</v>
      </c>
      <c r="AW14" s="11">
        <v>1.6339136052254899E-2</v>
      </c>
      <c r="AX14" s="11">
        <v>9.1210032796531903E-3</v>
      </c>
      <c r="AY14" s="11">
        <v>8.1845145415252896E-2</v>
      </c>
      <c r="AZ14" s="11">
        <v>2.7431309250995E-2</v>
      </c>
      <c r="BA14" s="11"/>
      <c r="BB14" s="11">
        <v>2.0871191755373601E-2</v>
      </c>
      <c r="BC14" s="11">
        <v>1.39366773545375E-2</v>
      </c>
      <c r="BD14" s="11">
        <v>1.11160443056859E-2</v>
      </c>
      <c r="BE14" s="11"/>
      <c r="BF14" s="11">
        <v>1.8753892997720501E-2</v>
      </c>
      <c r="BG14" s="11">
        <v>1.8629782410671401E-2</v>
      </c>
      <c r="BH14" s="11">
        <v>1.9420048440354699E-2</v>
      </c>
      <c r="BI14" s="11">
        <v>1.6310539390488699E-2</v>
      </c>
      <c r="BJ14" s="11">
        <v>2.94568675903728E-2</v>
      </c>
      <c r="BK14" s="11">
        <v>2.9069040100093001E-2</v>
      </c>
    </row>
    <row r="15" spans="2:63" x14ac:dyDescent="0.35">
      <c r="B15" s="14" t="s">
        <v>104</v>
      </c>
      <c r="C15" s="12">
        <v>0.102943944497992</v>
      </c>
      <c r="D15" s="12">
        <v>8.2507102542158497E-2</v>
      </c>
      <c r="E15" s="12">
        <v>0.12130234133255501</v>
      </c>
      <c r="F15" s="12"/>
      <c r="G15" s="12">
        <v>0.102517701445385</v>
      </c>
      <c r="H15" s="12">
        <v>0.10005709879201299</v>
      </c>
      <c r="I15" s="12">
        <v>0.104151008774892</v>
      </c>
      <c r="J15" s="12">
        <v>0.130282926883863</v>
      </c>
      <c r="K15" s="12">
        <v>0.11200533175409901</v>
      </c>
      <c r="L15" s="12">
        <v>7.6249285149448301E-2</v>
      </c>
      <c r="M15" s="12"/>
      <c r="N15" s="12">
        <v>8.4584830404231995E-2</v>
      </c>
      <c r="O15" s="12">
        <v>9.2290869405166898E-2</v>
      </c>
      <c r="P15" s="12">
        <v>8.7300581924738399E-2</v>
      </c>
      <c r="Q15" s="12">
        <v>0.107003835076475</v>
      </c>
      <c r="R15" s="12">
        <v>0.13282123041680899</v>
      </c>
      <c r="S15" s="12">
        <v>0.12819681083715001</v>
      </c>
      <c r="T15" s="12">
        <v>0.11701086704269301</v>
      </c>
      <c r="U15" s="12">
        <v>9.3676073766707196E-2</v>
      </c>
      <c r="V15" s="12">
        <v>0.11140179129685</v>
      </c>
      <c r="W15" s="12">
        <v>8.8831469389593201E-2</v>
      </c>
      <c r="X15" s="12">
        <v>0.104180218622329</v>
      </c>
      <c r="Y15" s="12"/>
      <c r="Z15" s="12">
        <v>7.3165263141134196E-2</v>
      </c>
      <c r="AA15" s="12">
        <v>0.11468621526667599</v>
      </c>
      <c r="AB15" s="12">
        <v>8.8268884594646199E-2</v>
      </c>
      <c r="AC15" s="12">
        <v>0.13686278900934001</v>
      </c>
      <c r="AD15" s="12"/>
      <c r="AE15" s="12">
        <v>0.12708595728275901</v>
      </c>
      <c r="AF15" s="12">
        <v>9.52955760572404E-2</v>
      </c>
      <c r="AG15" s="12">
        <v>8.8385249242889902E-2</v>
      </c>
      <c r="AH15" s="12">
        <v>7.6691928092571193E-2</v>
      </c>
      <c r="AI15" s="12">
        <v>8.0323772568466401E-2</v>
      </c>
      <c r="AJ15" s="12"/>
      <c r="AK15" s="12">
        <v>8.9438669797627601E-2</v>
      </c>
      <c r="AL15" s="12">
        <v>9.89032800605084E-2</v>
      </c>
      <c r="AM15" s="12">
        <v>9.4280183570667406E-2</v>
      </c>
      <c r="AN15" s="12">
        <v>0.13121682539195301</v>
      </c>
      <c r="AO15" s="12">
        <v>0.105412091596445</v>
      </c>
      <c r="AP15" s="12">
        <v>0.121611216267178</v>
      </c>
      <c r="AQ15" s="12"/>
      <c r="AR15" s="12">
        <v>9.3665701004209803E-2</v>
      </c>
      <c r="AS15" s="12">
        <v>8.4331324930978904E-2</v>
      </c>
      <c r="AT15" s="12">
        <v>0.17542464020934301</v>
      </c>
      <c r="AU15" s="12"/>
      <c r="AV15" s="12">
        <v>8.0892265423213497E-2</v>
      </c>
      <c r="AW15" s="12">
        <v>9.5490537066349607E-2</v>
      </c>
      <c r="AX15" s="12">
        <v>8.4612955293525999E-2</v>
      </c>
      <c r="AY15" s="12">
        <v>6.7335090593991398E-2</v>
      </c>
      <c r="AZ15" s="12">
        <v>0.186437135375528</v>
      </c>
      <c r="BA15" s="12"/>
      <c r="BB15" s="12">
        <v>8.1652238130298899E-2</v>
      </c>
      <c r="BC15" s="12">
        <v>8.53819700634664E-2</v>
      </c>
      <c r="BD15" s="12">
        <v>6.3877628435088096E-2</v>
      </c>
      <c r="BE15" s="12"/>
      <c r="BF15" s="12">
        <v>0.109011505257538</v>
      </c>
      <c r="BG15" s="12">
        <v>0.103432019713022</v>
      </c>
      <c r="BH15" s="12">
        <v>8.9726966188846402E-2</v>
      </c>
      <c r="BI15" s="12">
        <v>0.105420486437464</v>
      </c>
      <c r="BJ15" s="12">
        <v>9.6803196898144997E-2</v>
      </c>
      <c r="BK15" s="12">
        <v>0.11572819798977101</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BK19"/>
  <sheetViews>
    <sheetView showGridLines="0" workbookViewId="0">
      <pane xSplit="2" topLeftCell="C1" activePane="topRight" state="frozen"/>
      <selection pane="topRight" activeCell="B15" sqref="B15"/>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463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64</v>
      </c>
      <c r="D7" s="6">
        <v>40</v>
      </c>
      <c r="E7" s="6">
        <v>23</v>
      </c>
      <c r="F7" s="6"/>
      <c r="G7" s="6">
        <v>15</v>
      </c>
      <c r="H7" s="6">
        <v>14</v>
      </c>
      <c r="I7" s="6">
        <v>9</v>
      </c>
      <c r="J7" s="6">
        <v>10</v>
      </c>
      <c r="K7" s="6">
        <v>9</v>
      </c>
      <c r="L7" s="6">
        <v>7</v>
      </c>
      <c r="M7" s="6"/>
      <c r="N7" s="6">
        <v>10</v>
      </c>
      <c r="O7" s="6">
        <v>7</v>
      </c>
      <c r="P7" s="6">
        <v>9</v>
      </c>
      <c r="Q7" s="6">
        <v>1</v>
      </c>
      <c r="R7" s="6">
        <v>11</v>
      </c>
      <c r="S7" s="6">
        <v>6</v>
      </c>
      <c r="T7" s="6">
        <v>3</v>
      </c>
      <c r="U7" s="6">
        <v>3</v>
      </c>
      <c r="V7" s="6">
        <v>6</v>
      </c>
      <c r="W7" s="6">
        <v>5</v>
      </c>
      <c r="X7" s="6">
        <v>3</v>
      </c>
      <c r="Y7" s="6"/>
      <c r="Z7" s="6">
        <v>24</v>
      </c>
      <c r="AA7" s="6">
        <v>13</v>
      </c>
      <c r="AB7" s="6">
        <v>9</v>
      </c>
      <c r="AC7" s="6">
        <v>17</v>
      </c>
      <c r="AD7" s="6"/>
      <c r="AE7" s="6">
        <v>11</v>
      </c>
      <c r="AF7" s="6">
        <v>18</v>
      </c>
      <c r="AG7" s="6">
        <v>14</v>
      </c>
      <c r="AH7" s="6">
        <v>13</v>
      </c>
      <c r="AI7" s="6">
        <v>6</v>
      </c>
      <c r="AJ7" s="6"/>
      <c r="AK7" s="6">
        <v>26</v>
      </c>
      <c r="AL7" s="6">
        <v>19</v>
      </c>
      <c r="AM7" s="6">
        <v>1</v>
      </c>
      <c r="AN7" s="6">
        <v>3</v>
      </c>
      <c r="AO7" s="6">
        <v>7</v>
      </c>
      <c r="AP7" s="6">
        <v>6</v>
      </c>
      <c r="AQ7" s="6"/>
      <c r="AR7" s="6">
        <v>17</v>
      </c>
      <c r="AS7" s="6">
        <v>34</v>
      </c>
      <c r="AT7" s="6">
        <v>7</v>
      </c>
      <c r="AU7" s="6"/>
      <c r="AV7" s="6">
        <v>29</v>
      </c>
      <c r="AW7" s="6">
        <v>13</v>
      </c>
      <c r="AX7" s="6">
        <v>7</v>
      </c>
      <c r="AY7" s="6">
        <v>0</v>
      </c>
      <c r="AZ7" s="6">
        <v>4</v>
      </c>
      <c r="BA7" s="6"/>
      <c r="BB7" s="6">
        <v>21</v>
      </c>
      <c r="BC7" s="6">
        <v>22</v>
      </c>
      <c r="BD7" s="6">
        <v>3</v>
      </c>
      <c r="BE7" s="6"/>
      <c r="BF7" s="6">
        <v>14</v>
      </c>
      <c r="BG7" s="6">
        <v>10</v>
      </c>
      <c r="BH7" s="6">
        <v>8</v>
      </c>
      <c r="BI7" s="6">
        <v>11</v>
      </c>
      <c r="BJ7" s="6">
        <v>12</v>
      </c>
      <c r="BK7" s="6">
        <v>9</v>
      </c>
    </row>
    <row r="8" spans="2:63" ht="30" customHeight="1" x14ac:dyDescent="0.35">
      <c r="B8" s="7" t="s">
        <v>9</v>
      </c>
      <c r="C8" s="7">
        <v>68</v>
      </c>
      <c r="D8" s="7">
        <v>45</v>
      </c>
      <c r="E8" s="7">
        <v>22</v>
      </c>
      <c r="F8" s="7"/>
      <c r="G8" s="7">
        <v>18</v>
      </c>
      <c r="H8" s="7">
        <v>17</v>
      </c>
      <c r="I8" s="7">
        <v>8</v>
      </c>
      <c r="J8" s="7">
        <v>9</v>
      </c>
      <c r="K8" s="7">
        <v>7</v>
      </c>
      <c r="L8" s="7">
        <v>9</v>
      </c>
      <c r="M8" s="7"/>
      <c r="N8" s="7">
        <v>13</v>
      </c>
      <c r="O8" s="7">
        <v>7</v>
      </c>
      <c r="P8" s="7">
        <v>10</v>
      </c>
      <c r="Q8" s="7">
        <v>1</v>
      </c>
      <c r="R8" s="7">
        <v>10</v>
      </c>
      <c r="S8" s="7">
        <v>6</v>
      </c>
      <c r="T8" s="7">
        <v>3</v>
      </c>
      <c r="U8" s="7">
        <v>3</v>
      </c>
      <c r="V8" s="7">
        <v>6</v>
      </c>
      <c r="W8" s="7">
        <v>6</v>
      </c>
      <c r="X8" s="7">
        <v>4</v>
      </c>
      <c r="Y8" s="7"/>
      <c r="Z8" s="7">
        <v>20</v>
      </c>
      <c r="AA8" s="7">
        <v>12</v>
      </c>
      <c r="AB8" s="7">
        <v>14</v>
      </c>
      <c r="AC8" s="7">
        <v>22</v>
      </c>
      <c r="AD8" s="7"/>
      <c r="AE8" s="7">
        <v>11</v>
      </c>
      <c r="AF8" s="7">
        <v>20</v>
      </c>
      <c r="AG8" s="7">
        <v>14</v>
      </c>
      <c r="AH8" s="7">
        <v>13</v>
      </c>
      <c r="AI8" s="7">
        <v>6</v>
      </c>
      <c r="AJ8" s="7"/>
      <c r="AK8" s="7">
        <v>28</v>
      </c>
      <c r="AL8" s="7">
        <v>18</v>
      </c>
      <c r="AM8" s="7">
        <v>1</v>
      </c>
      <c r="AN8" s="7">
        <v>3</v>
      </c>
      <c r="AO8" s="7">
        <v>10</v>
      </c>
      <c r="AP8" s="7">
        <v>5</v>
      </c>
      <c r="AQ8" s="7"/>
      <c r="AR8" s="7">
        <v>18</v>
      </c>
      <c r="AS8" s="7">
        <v>36</v>
      </c>
      <c r="AT8" s="7">
        <v>8</v>
      </c>
      <c r="AU8" s="7"/>
      <c r="AV8" s="7">
        <v>31</v>
      </c>
      <c r="AW8" s="7">
        <v>13</v>
      </c>
      <c r="AX8" s="7">
        <v>9</v>
      </c>
      <c r="AY8" s="7">
        <v>0</v>
      </c>
      <c r="AZ8" s="7">
        <v>4</v>
      </c>
      <c r="BA8" s="7"/>
      <c r="BB8" s="7">
        <v>21</v>
      </c>
      <c r="BC8" s="7">
        <v>23</v>
      </c>
      <c r="BD8" s="7">
        <v>4</v>
      </c>
      <c r="BE8" s="7"/>
      <c r="BF8" s="7">
        <v>15</v>
      </c>
      <c r="BG8" s="7">
        <v>9</v>
      </c>
      <c r="BH8" s="7">
        <v>12</v>
      </c>
      <c r="BI8" s="7">
        <v>11</v>
      </c>
      <c r="BJ8" s="7">
        <v>12</v>
      </c>
      <c r="BK8" s="7">
        <v>9</v>
      </c>
    </row>
    <row r="9" spans="2:63" x14ac:dyDescent="0.35">
      <c r="B9" s="14" t="s">
        <v>79</v>
      </c>
      <c r="C9" s="11">
        <v>0.19155337139153999</v>
      </c>
      <c r="D9" s="11">
        <v>0.14554597509671</v>
      </c>
      <c r="E9" s="11">
        <v>0.294052803447309</v>
      </c>
      <c r="F9" s="11"/>
      <c r="G9" s="11">
        <v>0.11700613221659301</v>
      </c>
      <c r="H9" s="11">
        <v>0.24009565139104799</v>
      </c>
      <c r="I9" s="11">
        <v>0</v>
      </c>
      <c r="J9" s="11">
        <v>0.49237030720220398</v>
      </c>
      <c r="K9" s="11">
        <v>9.1962923613786302E-2</v>
      </c>
      <c r="L9" s="11">
        <v>0.18273280140721501</v>
      </c>
      <c r="M9" s="11"/>
      <c r="N9" s="11">
        <v>0.10693158635531</v>
      </c>
      <c r="O9" s="11">
        <v>0</v>
      </c>
      <c r="P9" s="11">
        <v>0.28510386410643701</v>
      </c>
      <c r="Q9" s="11">
        <v>1</v>
      </c>
      <c r="R9" s="11">
        <v>7.8439763870114101E-2</v>
      </c>
      <c r="S9" s="11">
        <v>0.32499986575539203</v>
      </c>
      <c r="T9" s="11">
        <v>0.72283169531833702</v>
      </c>
      <c r="U9" s="11">
        <v>0</v>
      </c>
      <c r="V9" s="11">
        <v>0.49410411900054901</v>
      </c>
      <c r="W9" s="11">
        <v>0</v>
      </c>
      <c r="X9" s="11">
        <v>0</v>
      </c>
      <c r="Y9" s="11"/>
      <c r="Z9" s="11">
        <v>0.15510116005990299</v>
      </c>
      <c r="AA9" s="11">
        <v>0.25099800169202002</v>
      </c>
      <c r="AB9" s="11">
        <v>0.31142548025915701</v>
      </c>
      <c r="AC9" s="11">
        <v>0.12706987699991701</v>
      </c>
      <c r="AD9" s="11"/>
      <c r="AE9" s="11">
        <v>6.7681443797017807E-2</v>
      </c>
      <c r="AF9" s="11">
        <v>0.22594778161564799</v>
      </c>
      <c r="AG9" s="11">
        <v>0.23760439691407001</v>
      </c>
      <c r="AH9" s="11">
        <v>0.27554921710514202</v>
      </c>
      <c r="AI9" s="11">
        <v>0.100635460212444</v>
      </c>
      <c r="AJ9" s="11"/>
      <c r="AK9" s="11">
        <v>0.14785238519284799</v>
      </c>
      <c r="AL9" s="11">
        <v>0.28125291139233</v>
      </c>
      <c r="AM9" s="11">
        <v>0</v>
      </c>
      <c r="AN9" s="11">
        <v>0</v>
      </c>
      <c r="AO9" s="11">
        <v>0.158056186040087</v>
      </c>
      <c r="AP9" s="11">
        <v>0.15193644595016501</v>
      </c>
      <c r="AQ9" s="11"/>
      <c r="AR9" s="11">
        <v>0.264982460877565</v>
      </c>
      <c r="AS9" s="11">
        <v>0.15553326164508</v>
      </c>
      <c r="AT9" s="11">
        <v>0.19505392318492201</v>
      </c>
      <c r="AU9" s="11"/>
      <c r="AV9" s="11">
        <v>0.24495783983775399</v>
      </c>
      <c r="AW9" s="11">
        <v>0.104959918181076</v>
      </c>
      <c r="AX9" s="11">
        <v>6.8439524914786706E-2</v>
      </c>
      <c r="AY9" s="11" t="e">
        <v>#NUM!</v>
      </c>
      <c r="AZ9" s="11">
        <v>0.56569541220293496</v>
      </c>
      <c r="BA9" s="11"/>
      <c r="BB9" s="11">
        <v>0.105102959596653</v>
      </c>
      <c r="BC9" s="11">
        <v>0.17779997324477201</v>
      </c>
      <c r="BD9" s="11">
        <v>0</v>
      </c>
      <c r="BE9" s="11"/>
      <c r="BF9" s="11">
        <v>0.15203113331030599</v>
      </c>
      <c r="BG9" s="11">
        <v>0.37697110586253302</v>
      </c>
      <c r="BH9" s="11">
        <v>0.119317927340666</v>
      </c>
      <c r="BI9" s="11">
        <v>0.267476096714377</v>
      </c>
      <c r="BJ9" s="11">
        <v>0</v>
      </c>
      <c r="BK9" s="11">
        <v>0.31887950002243398</v>
      </c>
    </row>
    <row r="10" spans="2:63" x14ac:dyDescent="0.35">
      <c r="B10" s="14" t="s">
        <v>80</v>
      </c>
      <c r="C10" s="11">
        <v>0.50470591637286499</v>
      </c>
      <c r="D10" s="11">
        <v>0.54085407542458297</v>
      </c>
      <c r="E10" s="11">
        <v>0.446112267077163</v>
      </c>
      <c r="F10" s="11"/>
      <c r="G10" s="11">
        <v>0.26831344554168501</v>
      </c>
      <c r="H10" s="11">
        <v>0.46676098762310497</v>
      </c>
      <c r="I10" s="11">
        <v>0.76013302628618795</v>
      </c>
      <c r="J10" s="11">
        <v>0.32102011163578997</v>
      </c>
      <c r="K10" s="11">
        <v>0.908037076386214</v>
      </c>
      <c r="L10" s="11">
        <v>0.69658025259714196</v>
      </c>
      <c r="M10" s="11"/>
      <c r="N10" s="11">
        <v>5.9549970385252497E-2</v>
      </c>
      <c r="O10" s="11">
        <v>0.87263052786827899</v>
      </c>
      <c r="P10" s="11">
        <v>0.50662975145289502</v>
      </c>
      <c r="Q10" s="11">
        <v>0</v>
      </c>
      <c r="R10" s="11">
        <v>0.706250658811447</v>
      </c>
      <c r="S10" s="11">
        <v>0.49033554892341003</v>
      </c>
      <c r="T10" s="11">
        <v>0.27716830468166298</v>
      </c>
      <c r="U10" s="11">
        <v>1</v>
      </c>
      <c r="V10" s="11">
        <v>0.33614328468375299</v>
      </c>
      <c r="W10" s="11">
        <v>0.63321029586039301</v>
      </c>
      <c r="X10" s="11">
        <v>1</v>
      </c>
      <c r="Y10" s="11"/>
      <c r="Z10" s="11">
        <v>0.63697806482361696</v>
      </c>
      <c r="AA10" s="11">
        <v>0.60098138952385105</v>
      </c>
      <c r="AB10" s="11">
        <v>0.53409862785304796</v>
      </c>
      <c r="AC10" s="11">
        <v>0.30093221154931998</v>
      </c>
      <c r="AD10" s="11"/>
      <c r="AE10" s="11">
        <v>0.93231855620298199</v>
      </c>
      <c r="AF10" s="11">
        <v>0.56016951733451004</v>
      </c>
      <c r="AG10" s="11">
        <v>0.51869915051307702</v>
      </c>
      <c r="AH10" s="11">
        <v>0.184354910845489</v>
      </c>
      <c r="AI10" s="11">
        <v>0.463904795057624</v>
      </c>
      <c r="AJ10" s="11"/>
      <c r="AK10" s="11">
        <v>0.58421536713747302</v>
      </c>
      <c r="AL10" s="11">
        <v>0.381806647260587</v>
      </c>
      <c r="AM10" s="11">
        <v>0</v>
      </c>
      <c r="AN10" s="11">
        <v>1</v>
      </c>
      <c r="AO10" s="11">
        <v>0.43863215918708198</v>
      </c>
      <c r="AP10" s="11">
        <v>0.43190364957708599</v>
      </c>
      <c r="AQ10" s="11"/>
      <c r="AR10" s="11">
        <v>0.62804919309928497</v>
      </c>
      <c r="AS10" s="11">
        <v>0.48705411521922498</v>
      </c>
      <c r="AT10" s="11">
        <v>0.38647188727112702</v>
      </c>
      <c r="AU10" s="11"/>
      <c r="AV10" s="11">
        <v>0.514741390642111</v>
      </c>
      <c r="AW10" s="11">
        <v>0.75901989585159801</v>
      </c>
      <c r="AX10" s="11">
        <v>0.21094391440509</v>
      </c>
      <c r="AY10" s="11" t="e">
        <v>#NUM!</v>
      </c>
      <c r="AZ10" s="11">
        <v>0.43430458779706499</v>
      </c>
      <c r="BA10" s="11"/>
      <c r="BB10" s="11">
        <v>0.67405833675056803</v>
      </c>
      <c r="BC10" s="11">
        <v>0.50497936694152801</v>
      </c>
      <c r="BD10" s="11">
        <v>1</v>
      </c>
      <c r="BE10" s="11"/>
      <c r="BF10" s="11">
        <v>0.39152569224661798</v>
      </c>
      <c r="BG10" s="11">
        <v>0.39363025715327599</v>
      </c>
      <c r="BH10" s="11">
        <v>0.29664040991101498</v>
      </c>
      <c r="BI10" s="11">
        <v>0.47170333205902998</v>
      </c>
      <c r="BJ10" s="11">
        <v>0.91023500361470699</v>
      </c>
      <c r="BK10" s="11">
        <v>0.58861343330872995</v>
      </c>
    </row>
    <row r="11" spans="2:63" x14ac:dyDescent="0.35">
      <c r="B11" s="14" t="s">
        <v>81</v>
      </c>
      <c r="C11" s="11">
        <v>6.7298712117170006E-2</v>
      </c>
      <c r="D11" s="11">
        <v>7.1517285076564394E-2</v>
      </c>
      <c r="E11" s="11">
        <v>6.0741928593742098E-2</v>
      </c>
      <c r="F11" s="11"/>
      <c r="G11" s="11">
        <v>7.5174169869052399E-2</v>
      </c>
      <c r="H11" s="11">
        <v>7.9757823965508706E-2</v>
      </c>
      <c r="I11" s="11">
        <v>0</v>
      </c>
      <c r="J11" s="11">
        <v>8.8758213227133606E-2</v>
      </c>
      <c r="K11" s="11">
        <v>0</v>
      </c>
      <c r="L11" s="11">
        <v>0.120686945995643</v>
      </c>
      <c r="M11" s="11"/>
      <c r="N11" s="11">
        <v>0</v>
      </c>
      <c r="O11" s="11">
        <v>0.12736947213172101</v>
      </c>
      <c r="P11" s="11">
        <v>0</v>
      </c>
      <c r="Q11" s="11">
        <v>0</v>
      </c>
      <c r="R11" s="11">
        <v>0.1416172076245</v>
      </c>
      <c r="S11" s="11">
        <v>0</v>
      </c>
      <c r="T11" s="11">
        <v>0</v>
      </c>
      <c r="U11" s="11">
        <v>0</v>
      </c>
      <c r="V11" s="11">
        <v>0.169752596315698</v>
      </c>
      <c r="W11" s="11">
        <v>0.21524919625023201</v>
      </c>
      <c r="X11" s="11">
        <v>0</v>
      </c>
      <c r="Y11" s="11"/>
      <c r="Z11" s="11">
        <v>9.6936927259054201E-2</v>
      </c>
      <c r="AA11" s="11">
        <v>0</v>
      </c>
      <c r="AB11" s="11">
        <v>0</v>
      </c>
      <c r="AC11" s="11">
        <v>0.119874953408437</v>
      </c>
      <c r="AD11" s="11"/>
      <c r="AE11" s="11">
        <v>0</v>
      </c>
      <c r="AF11" s="11">
        <v>4.2208395957064902E-2</v>
      </c>
      <c r="AG11" s="11">
        <v>0</v>
      </c>
      <c r="AH11" s="11">
        <v>0.277545206906469</v>
      </c>
      <c r="AI11" s="11">
        <v>0</v>
      </c>
      <c r="AJ11" s="11"/>
      <c r="AK11" s="11">
        <v>0</v>
      </c>
      <c r="AL11" s="11">
        <v>0.181220915569823</v>
      </c>
      <c r="AM11" s="11">
        <v>0</v>
      </c>
      <c r="AN11" s="11">
        <v>0</v>
      </c>
      <c r="AO11" s="11">
        <v>0</v>
      </c>
      <c r="AP11" s="11">
        <v>0.24422191773201299</v>
      </c>
      <c r="AQ11" s="11"/>
      <c r="AR11" s="11">
        <v>0</v>
      </c>
      <c r="AS11" s="11">
        <v>5.3376466801360198E-2</v>
      </c>
      <c r="AT11" s="11">
        <v>0.16867336913731601</v>
      </c>
      <c r="AU11" s="11"/>
      <c r="AV11" s="11">
        <v>4.3564510187844102E-2</v>
      </c>
      <c r="AW11" s="11">
        <v>7.9702433211961896E-2</v>
      </c>
      <c r="AX11" s="11">
        <v>9.4165090283811703E-2</v>
      </c>
      <c r="AY11" s="11" t="e">
        <v>#NUM!</v>
      </c>
      <c r="AZ11" s="11">
        <v>0</v>
      </c>
      <c r="BA11" s="11"/>
      <c r="BB11" s="11">
        <v>6.35001578766025E-2</v>
      </c>
      <c r="BC11" s="11">
        <v>4.6357619546305399E-2</v>
      </c>
      <c r="BD11" s="11">
        <v>0</v>
      </c>
      <c r="BE11" s="11"/>
      <c r="BF11" s="11">
        <v>0</v>
      </c>
      <c r="BG11" s="11">
        <v>0.14334653572168801</v>
      </c>
      <c r="BH11" s="11">
        <v>0</v>
      </c>
      <c r="BI11" s="11">
        <v>0.19575174284998201</v>
      </c>
      <c r="BJ11" s="11">
        <v>8.9764996385293006E-2</v>
      </c>
      <c r="BK11" s="11">
        <v>0</v>
      </c>
    </row>
    <row r="12" spans="2:63" x14ac:dyDescent="0.35">
      <c r="B12" s="14" t="s">
        <v>82</v>
      </c>
      <c r="C12" s="11">
        <v>0.127074429542644</v>
      </c>
      <c r="D12" s="11">
        <v>0.16444970962246599</v>
      </c>
      <c r="E12" s="11">
        <v>5.3272537716749002E-2</v>
      </c>
      <c r="F12" s="11"/>
      <c r="G12" s="11">
        <v>0.29301811091624702</v>
      </c>
      <c r="H12" s="11">
        <v>0.128381222155251</v>
      </c>
      <c r="I12" s="11">
        <v>0.15416933139133801</v>
      </c>
      <c r="J12" s="11">
        <v>0</v>
      </c>
      <c r="K12" s="11">
        <v>0</v>
      </c>
      <c r="L12" s="11">
        <v>0</v>
      </c>
      <c r="M12" s="11"/>
      <c r="N12" s="11">
        <v>0.45623066507181997</v>
      </c>
      <c r="O12" s="11">
        <v>0</v>
      </c>
      <c r="P12" s="11">
        <v>0.135037939839392</v>
      </c>
      <c r="Q12" s="11">
        <v>0</v>
      </c>
      <c r="R12" s="11">
        <v>0</v>
      </c>
      <c r="S12" s="11">
        <v>0.184664585321198</v>
      </c>
      <c r="T12" s="11">
        <v>0</v>
      </c>
      <c r="U12" s="11">
        <v>0</v>
      </c>
      <c r="V12" s="11">
        <v>0</v>
      </c>
      <c r="W12" s="11">
        <v>0</v>
      </c>
      <c r="X12" s="11">
        <v>0</v>
      </c>
      <c r="Y12" s="11"/>
      <c r="Z12" s="11">
        <v>0</v>
      </c>
      <c r="AA12" s="11">
        <v>0</v>
      </c>
      <c r="AB12" s="11">
        <v>0</v>
      </c>
      <c r="AC12" s="11">
        <v>0.38761411479281999</v>
      </c>
      <c r="AD12" s="11"/>
      <c r="AE12" s="11">
        <v>0</v>
      </c>
      <c r="AF12" s="11">
        <v>9.98310527126504E-2</v>
      </c>
      <c r="AG12" s="11">
        <v>0</v>
      </c>
      <c r="AH12" s="11">
        <v>0.14781441318750699</v>
      </c>
      <c r="AI12" s="11">
        <v>0.43545974472993199</v>
      </c>
      <c r="AJ12" s="11"/>
      <c r="AK12" s="11">
        <v>0.18850242766549799</v>
      </c>
      <c r="AL12" s="11">
        <v>7.4922255635031701E-2</v>
      </c>
      <c r="AM12" s="11">
        <v>0</v>
      </c>
      <c r="AN12" s="11">
        <v>0</v>
      </c>
      <c r="AO12" s="11">
        <v>0.19697095503843701</v>
      </c>
      <c r="AP12" s="11">
        <v>0</v>
      </c>
      <c r="AQ12" s="11"/>
      <c r="AR12" s="11">
        <v>6.5681871259495095E-2</v>
      </c>
      <c r="AS12" s="11">
        <v>0.11599025078424</v>
      </c>
      <c r="AT12" s="11">
        <v>0.24980082040663501</v>
      </c>
      <c r="AU12" s="11"/>
      <c r="AV12" s="11">
        <v>0.15030606406326899</v>
      </c>
      <c r="AW12" s="11">
        <v>0</v>
      </c>
      <c r="AX12" s="11">
        <v>0.31488251895750002</v>
      </c>
      <c r="AY12" s="11" t="e">
        <v>#NUM!</v>
      </c>
      <c r="AZ12" s="11">
        <v>0</v>
      </c>
      <c r="BA12" s="11"/>
      <c r="BB12" s="11">
        <v>0.15733854577617601</v>
      </c>
      <c r="BC12" s="11">
        <v>0.14442323278639799</v>
      </c>
      <c r="BD12" s="11">
        <v>0</v>
      </c>
      <c r="BE12" s="11"/>
      <c r="BF12" s="11">
        <v>0.25124357310478601</v>
      </c>
      <c r="BG12" s="11">
        <v>0</v>
      </c>
      <c r="BH12" s="11">
        <v>0.34366159651737199</v>
      </c>
      <c r="BI12" s="11">
        <v>0</v>
      </c>
      <c r="BJ12" s="11">
        <v>0</v>
      </c>
      <c r="BK12" s="11">
        <v>9.2507066668836305E-2</v>
      </c>
    </row>
    <row r="13" spans="2:63" x14ac:dyDescent="0.35">
      <c r="B13" s="14" t="s">
        <v>83</v>
      </c>
      <c r="C13" s="11">
        <v>9.5669826322297105E-2</v>
      </c>
      <c r="D13" s="11">
        <v>7.76329547796758E-2</v>
      </c>
      <c r="E13" s="11">
        <v>0.103056713661531</v>
      </c>
      <c r="F13" s="11"/>
      <c r="G13" s="11">
        <v>0.246488141456423</v>
      </c>
      <c r="H13" s="11">
        <v>8.5004314865087E-2</v>
      </c>
      <c r="I13" s="11">
        <v>8.5697642322474205E-2</v>
      </c>
      <c r="J13" s="11">
        <v>0</v>
      </c>
      <c r="K13" s="11">
        <v>0</v>
      </c>
      <c r="L13" s="11">
        <v>0</v>
      </c>
      <c r="M13" s="11"/>
      <c r="N13" s="11">
        <v>0.377287778187617</v>
      </c>
      <c r="O13" s="11">
        <v>0</v>
      </c>
      <c r="P13" s="11">
        <v>7.3228444601276393E-2</v>
      </c>
      <c r="Q13" s="11">
        <v>0</v>
      </c>
      <c r="R13" s="11">
        <v>7.3692369693938595E-2</v>
      </c>
      <c r="S13" s="11">
        <v>0</v>
      </c>
      <c r="T13" s="11">
        <v>0</v>
      </c>
      <c r="U13" s="11">
        <v>0</v>
      </c>
      <c r="V13" s="11">
        <v>0</v>
      </c>
      <c r="W13" s="11">
        <v>0</v>
      </c>
      <c r="X13" s="11">
        <v>0</v>
      </c>
      <c r="Y13" s="11"/>
      <c r="Z13" s="11">
        <v>0.110983847857425</v>
      </c>
      <c r="AA13" s="11">
        <v>6.8125294044979703E-2</v>
      </c>
      <c r="AB13" s="11">
        <v>0.15447589188779501</v>
      </c>
      <c r="AC13" s="11">
        <v>6.4508843249505995E-2</v>
      </c>
      <c r="AD13" s="11"/>
      <c r="AE13" s="11">
        <v>0</v>
      </c>
      <c r="AF13" s="11">
        <v>7.1843252380126496E-2</v>
      </c>
      <c r="AG13" s="11">
        <v>0.243696452572853</v>
      </c>
      <c r="AH13" s="11">
        <v>0.114736251955393</v>
      </c>
      <c r="AI13" s="11">
        <v>0</v>
      </c>
      <c r="AJ13" s="11"/>
      <c r="AK13" s="11">
        <v>7.9429820004181695E-2</v>
      </c>
      <c r="AL13" s="11">
        <v>8.0797270142228594E-2</v>
      </c>
      <c r="AM13" s="11">
        <v>1</v>
      </c>
      <c r="AN13" s="11">
        <v>0</v>
      </c>
      <c r="AO13" s="11">
        <v>0.20634069973439501</v>
      </c>
      <c r="AP13" s="11">
        <v>0</v>
      </c>
      <c r="AQ13" s="11"/>
      <c r="AR13" s="11">
        <v>4.12864747636549E-2</v>
      </c>
      <c r="AS13" s="11">
        <v>0.161933127219026</v>
      </c>
      <c r="AT13" s="11">
        <v>0</v>
      </c>
      <c r="AU13" s="11"/>
      <c r="AV13" s="11">
        <v>4.6430195269021299E-2</v>
      </c>
      <c r="AW13" s="11">
        <v>5.6317752755363999E-2</v>
      </c>
      <c r="AX13" s="11">
        <v>0.31156895143881203</v>
      </c>
      <c r="AY13" s="11" t="e">
        <v>#NUM!</v>
      </c>
      <c r="AZ13" s="11">
        <v>0</v>
      </c>
      <c r="BA13" s="11"/>
      <c r="BB13" s="11">
        <v>0</v>
      </c>
      <c r="BC13" s="11">
        <v>0.12643980748099601</v>
      </c>
      <c r="BD13" s="11">
        <v>0</v>
      </c>
      <c r="BE13" s="11"/>
      <c r="BF13" s="11">
        <v>0.14389732389559901</v>
      </c>
      <c r="BG13" s="11">
        <v>8.6052101262503594E-2</v>
      </c>
      <c r="BH13" s="11">
        <v>0.24038006623094699</v>
      </c>
      <c r="BI13" s="11">
        <v>6.5068828376611501E-2</v>
      </c>
      <c r="BJ13" s="11">
        <v>0</v>
      </c>
      <c r="BK13" s="11">
        <v>0</v>
      </c>
    </row>
    <row r="14" spans="2:63" x14ac:dyDescent="0.35">
      <c r="B14" s="14" t="s">
        <v>84</v>
      </c>
      <c r="C14" s="12">
        <v>1.3697744253483799E-2</v>
      </c>
      <c r="D14" s="12">
        <v>0</v>
      </c>
      <c r="E14" s="12">
        <v>4.2763749503505602E-2</v>
      </c>
      <c r="F14" s="12"/>
      <c r="G14" s="12">
        <v>0</v>
      </c>
      <c r="H14" s="12">
        <v>0</v>
      </c>
      <c r="I14" s="12">
        <v>0</v>
      </c>
      <c r="J14" s="12">
        <v>9.7851367934872702E-2</v>
      </c>
      <c r="K14" s="12">
        <v>0</v>
      </c>
      <c r="L14" s="12">
        <v>0</v>
      </c>
      <c r="M14" s="12"/>
      <c r="N14" s="12">
        <v>0</v>
      </c>
      <c r="O14" s="12">
        <v>0</v>
      </c>
      <c r="P14" s="12">
        <v>0</v>
      </c>
      <c r="Q14" s="12">
        <v>0</v>
      </c>
      <c r="R14" s="12">
        <v>0</v>
      </c>
      <c r="S14" s="12">
        <v>0</v>
      </c>
      <c r="T14" s="12">
        <v>0</v>
      </c>
      <c r="U14" s="12">
        <v>0</v>
      </c>
      <c r="V14" s="12">
        <v>0</v>
      </c>
      <c r="W14" s="12">
        <v>0.15154050788937501</v>
      </c>
      <c r="X14" s="12">
        <v>0</v>
      </c>
      <c r="Y14" s="12"/>
      <c r="Z14" s="12">
        <v>0</v>
      </c>
      <c r="AA14" s="12">
        <v>7.9895314739149098E-2</v>
      </c>
      <c r="AB14" s="12">
        <v>0</v>
      </c>
      <c r="AC14" s="12">
        <v>0</v>
      </c>
      <c r="AD14" s="12"/>
      <c r="AE14" s="12">
        <v>0</v>
      </c>
      <c r="AF14" s="12">
        <v>0</v>
      </c>
      <c r="AG14" s="12">
        <v>0</v>
      </c>
      <c r="AH14" s="12">
        <v>0</v>
      </c>
      <c r="AI14" s="12">
        <v>0</v>
      </c>
      <c r="AJ14" s="12"/>
      <c r="AK14" s="12">
        <v>0</v>
      </c>
      <c r="AL14" s="12">
        <v>0</v>
      </c>
      <c r="AM14" s="12">
        <v>0</v>
      </c>
      <c r="AN14" s="12">
        <v>0</v>
      </c>
      <c r="AO14" s="12">
        <v>0</v>
      </c>
      <c r="AP14" s="12">
        <v>0.17193798674073599</v>
      </c>
      <c r="AQ14" s="12"/>
      <c r="AR14" s="12">
        <v>0</v>
      </c>
      <c r="AS14" s="12">
        <v>2.6112778331068402E-2</v>
      </c>
      <c r="AT14" s="12">
        <v>0</v>
      </c>
      <c r="AU14" s="12"/>
      <c r="AV14" s="12">
        <v>0</v>
      </c>
      <c r="AW14" s="12">
        <v>0</v>
      </c>
      <c r="AX14" s="12">
        <v>0</v>
      </c>
      <c r="AY14" s="12" t="e">
        <v>#NUM!</v>
      </c>
      <c r="AZ14" s="12">
        <v>0</v>
      </c>
      <c r="BA14" s="12"/>
      <c r="BB14" s="12">
        <v>0</v>
      </c>
      <c r="BC14" s="12">
        <v>0</v>
      </c>
      <c r="BD14" s="12">
        <v>0</v>
      </c>
      <c r="BE14" s="12"/>
      <c r="BF14" s="12">
        <v>6.1302277442691698E-2</v>
      </c>
      <c r="BG14" s="12">
        <v>0</v>
      </c>
      <c r="BH14" s="12">
        <v>0</v>
      </c>
      <c r="BI14" s="12">
        <v>0</v>
      </c>
      <c r="BJ14" s="12">
        <v>0</v>
      </c>
      <c r="BK14" s="12">
        <v>0</v>
      </c>
    </row>
    <row r="15" spans="2:63" x14ac:dyDescent="0.35">
      <c r="B15" s="46" t="s">
        <v>458</v>
      </c>
    </row>
    <row r="16" spans="2:63" x14ac:dyDescent="0.35">
      <c r="B16" t="s">
        <v>68</v>
      </c>
    </row>
    <row r="17" spans="2:2" x14ac:dyDescent="0.35">
      <c r="B17" t="s">
        <v>69</v>
      </c>
    </row>
    <row r="19" spans="2:2" x14ac:dyDescent="0.35">
      <c r="B19"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397</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0.61425880757151996</v>
      </c>
      <c r="D9" s="11">
        <v>0.59104516497635295</v>
      </c>
      <c r="E9" s="11">
        <v>0.63803353239707195</v>
      </c>
      <c r="F9" s="11"/>
      <c r="G9" s="11">
        <v>0.48573739522588799</v>
      </c>
      <c r="H9" s="11">
        <v>0.50172169445592996</v>
      </c>
      <c r="I9" s="11">
        <v>0.58929994062509305</v>
      </c>
      <c r="J9" s="11">
        <v>0.64737379370372194</v>
      </c>
      <c r="K9" s="11">
        <v>0.70748963061755499</v>
      </c>
      <c r="L9" s="11">
        <v>0.72416883360237305</v>
      </c>
      <c r="M9" s="11"/>
      <c r="N9" s="11">
        <v>0.50029835188128102</v>
      </c>
      <c r="O9" s="11">
        <v>0.65337511587252595</v>
      </c>
      <c r="P9" s="11">
        <v>0.64724167951312495</v>
      </c>
      <c r="Q9" s="11">
        <v>0.62708115416134202</v>
      </c>
      <c r="R9" s="11">
        <v>0.65017140462187994</v>
      </c>
      <c r="S9" s="11">
        <v>0.617053707254967</v>
      </c>
      <c r="T9" s="11">
        <v>0.67962678949829802</v>
      </c>
      <c r="U9" s="11">
        <v>0.61878150870005999</v>
      </c>
      <c r="V9" s="11">
        <v>0.60593561195796397</v>
      </c>
      <c r="W9" s="11">
        <v>0.60221764325750804</v>
      </c>
      <c r="X9" s="11">
        <v>0.63254434941348203</v>
      </c>
      <c r="Y9" s="11"/>
      <c r="Z9" s="11">
        <v>0.67089776707030102</v>
      </c>
      <c r="AA9" s="11">
        <v>0.62376731768446803</v>
      </c>
      <c r="AB9" s="11">
        <v>0.57865236405606901</v>
      </c>
      <c r="AC9" s="11">
        <v>0.57231723474448604</v>
      </c>
      <c r="AD9" s="11"/>
      <c r="AE9" s="11">
        <v>0.63905432798651396</v>
      </c>
      <c r="AF9" s="11">
        <v>0.62168754690039496</v>
      </c>
      <c r="AG9" s="11">
        <v>0.61091520337028005</v>
      </c>
      <c r="AH9" s="11">
        <v>0.57414459100592097</v>
      </c>
      <c r="AI9" s="11">
        <v>0.54011939042877499</v>
      </c>
      <c r="AJ9" s="11"/>
      <c r="AK9" s="11">
        <v>0.67712090991823504</v>
      </c>
      <c r="AL9" s="11">
        <v>0.573505600336636</v>
      </c>
      <c r="AM9" s="11">
        <v>0.560837147322783</v>
      </c>
      <c r="AN9" s="11">
        <v>0.56227669133831504</v>
      </c>
      <c r="AO9" s="11">
        <v>0.61502633536138396</v>
      </c>
      <c r="AP9" s="11">
        <v>0.53688667476676299</v>
      </c>
      <c r="AQ9" s="11"/>
      <c r="AR9" s="11">
        <v>0.65268090266285705</v>
      </c>
      <c r="AS9" s="11">
        <v>0.60036772118173098</v>
      </c>
      <c r="AT9" s="11">
        <v>0.57888146552877495</v>
      </c>
      <c r="AU9" s="11"/>
      <c r="AV9" s="11">
        <v>0.65607551277517495</v>
      </c>
      <c r="AW9" s="11">
        <v>0.56863808973951402</v>
      </c>
      <c r="AX9" s="11">
        <v>0.62412511239270496</v>
      </c>
      <c r="AY9" s="11">
        <v>0.50656202578779996</v>
      </c>
      <c r="AZ9" s="11">
        <v>0.60115959003855302</v>
      </c>
      <c r="BA9" s="11"/>
      <c r="BB9" s="11">
        <v>0.66608389650161604</v>
      </c>
      <c r="BC9" s="11">
        <v>0.59727059877684396</v>
      </c>
      <c r="BD9" s="11">
        <v>0.60405035455140299</v>
      </c>
      <c r="BE9" s="11"/>
      <c r="BF9" s="11">
        <v>0.51156769641428801</v>
      </c>
      <c r="BG9" s="11">
        <v>0.63779446477753599</v>
      </c>
      <c r="BH9" s="11">
        <v>0.59204934919527796</v>
      </c>
      <c r="BI9" s="11">
        <v>0.676464704645523</v>
      </c>
      <c r="BJ9" s="11">
        <v>0.64368788715065794</v>
      </c>
      <c r="BK9" s="11">
        <v>0.65480929362943896</v>
      </c>
    </row>
    <row r="10" spans="2:63" x14ac:dyDescent="0.35">
      <c r="B10" s="14" t="s">
        <v>382</v>
      </c>
      <c r="C10" s="11">
        <v>4.9322898195207701E-2</v>
      </c>
      <c r="D10" s="11">
        <v>5.4137250418684502E-2</v>
      </c>
      <c r="E10" s="11">
        <v>4.4253066174323799E-2</v>
      </c>
      <c r="F10" s="11"/>
      <c r="G10" s="11">
        <v>0.12666025294584099</v>
      </c>
      <c r="H10" s="11">
        <v>7.4435111223503297E-2</v>
      </c>
      <c r="I10" s="11">
        <v>4.7134287814000697E-2</v>
      </c>
      <c r="J10" s="11">
        <v>2.8725366413552601E-2</v>
      </c>
      <c r="K10" s="11">
        <v>1.8141178435376999E-2</v>
      </c>
      <c r="L10" s="11">
        <v>1.5823905492829901E-2</v>
      </c>
      <c r="M10" s="11"/>
      <c r="N10" s="11">
        <v>9.9028187938697096E-2</v>
      </c>
      <c r="O10" s="11">
        <v>3.7852953278819199E-2</v>
      </c>
      <c r="P10" s="11">
        <v>3.2059136240924699E-2</v>
      </c>
      <c r="Q10" s="11">
        <v>4.65995585555238E-2</v>
      </c>
      <c r="R10" s="11">
        <v>4.5984612712063201E-2</v>
      </c>
      <c r="S10" s="11">
        <v>6.4386905646410697E-2</v>
      </c>
      <c r="T10" s="11">
        <v>1.35629572931328E-2</v>
      </c>
      <c r="U10" s="11">
        <v>4.2217287284413998E-2</v>
      </c>
      <c r="V10" s="11">
        <v>4.7637297579791703E-2</v>
      </c>
      <c r="W10" s="11">
        <v>3.8307855638506902E-2</v>
      </c>
      <c r="X10" s="11">
        <v>3.6327063011339998E-2</v>
      </c>
      <c r="Y10" s="11"/>
      <c r="Z10" s="11">
        <v>4.2111639994182999E-2</v>
      </c>
      <c r="AA10" s="11">
        <v>4.4132338129032903E-2</v>
      </c>
      <c r="AB10" s="11">
        <v>5.7127339469064099E-2</v>
      </c>
      <c r="AC10" s="11">
        <v>5.6812137126262797E-2</v>
      </c>
      <c r="AD10" s="11"/>
      <c r="AE10" s="11">
        <v>4.0097830921522103E-2</v>
      </c>
      <c r="AF10" s="11">
        <v>6.0123201813631802E-2</v>
      </c>
      <c r="AG10" s="11">
        <v>4.1613388284635497E-2</v>
      </c>
      <c r="AH10" s="11">
        <v>5.80369483714544E-2</v>
      </c>
      <c r="AI10" s="11">
        <v>0.100940780100553</v>
      </c>
      <c r="AJ10" s="11"/>
      <c r="AK10" s="11">
        <v>3.1661849763085399E-2</v>
      </c>
      <c r="AL10" s="11">
        <v>5.1163620177161001E-2</v>
      </c>
      <c r="AM10" s="11">
        <v>9.9700865092721594E-2</v>
      </c>
      <c r="AN10" s="11">
        <v>8.1440776523059102E-2</v>
      </c>
      <c r="AO10" s="11">
        <v>3.8086473531331003E-2</v>
      </c>
      <c r="AP10" s="11">
        <v>5.1744501644306197E-2</v>
      </c>
      <c r="AQ10" s="11"/>
      <c r="AR10" s="11">
        <v>3.8471585069351097E-2</v>
      </c>
      <c r="AS10" s="11">
        <v>5.1432279027978103E-2</v>
      </c>
      <c r="AT10" s="11">
        <v>5.5739097985831799E-2</v>
      </c>
      <c r="AU10" s="11"/>
      <c r="AV10" s="11">
        <v>3.6678012445097601E-2</v>
      </c>
      <c r="AW10" s="11">
        <v>7.6650929258238201E-2</v>
      </c>
      <c r="AX10" s="11">
        <v>3.5839464408897397E-2</v>
      </c>
      <c r="AY10" s="11">
        <v>2.9189364030809201E-2</v>
      </c>
      <c r="AZ10" s="11">
        <v>4.7194903300180398E-2</v>
      </c>
      <c r="BA10" s="11"/>
      <c r="BB10" s="11">
        <v>3.9414218531293899E-2</v>
      </c>
      <c r="BC10" s="11">
        <v>7.6544312450525995E-2</v>
      </c>
      <c r="BD10" s="11">
        <v>3.9075129104606601E-2</v>
      </c>
      <c r="BE10" s="11"/>
      <c r="BF10" s="11">
        <v>7.4164308063568496E-2</v>
      </c>
      <c r="BG10" s="11">
        <v>4.23147625700801E-2</v>
      </c>
      <c r="BH10" s="11">
        <v>7.1206026429101302E-2</v>
      </c>
      <c r="BI10" s="11">
        <v>4.0798254565834101E-2</v>
      </c>
      <c r="BJ10" s="11">
        <v>2.1180007043836099E-2</v>
      </c>
      <c r="BK10" s="11">
        <v>3.62467674826056E-2</v>
      </c>
    </row>
    <row r="11" spans="2:63" x14ac:dyDescent="0.35">
      <c r="B11" s="14" t="s">
        <v>383</v>
      </c>
      <c r="C11" s="11">
        <v>3.9819662140429701E-2</v>
      </c>
      <c r="D11" s="11">
        <v>4.2305753083459498E-2</v>
      </c>
      <c r="E11" s="11">
        <v>3.7151408230379199E-2</v>
      </c>
      <c r="F11" s="11"/>
      <c r="G11" s="11">
        <v>8.7352651344243207E-2</v>
      </c>
      <c r="H11" s="11">
        <v>7.4518392359961799E-2</v>
      </c>
      <c r="I11" s="11">
        <v>3.6881220263432497E-2</v>
      </c>
      <c r="J11" s="11">
        <v>1.9084201519114798E-2</v>
      </c>
      <c r="K11" s="11">
        <v>1.88547102027023E-2</v>
      </c>
      <c r="L11" s="11">
        <v>1.25366934376298E-2</v>
      </c>
      <c r="M11" s="11"/>
      <c r="N11" s="11">
        <v>7.0779874570507703E-2</v>
      </c>
      <c r="O11" s="11">
        <v>3.1978864119825499E-2</v>
      </c>
      <c r="P11" s="11">
        <v>2.2051282129216698E-2</v>
      </c>
      <c r="Q11" s="11">
        <v>2.07221731163253E-2</v>
      </c>
      <c r="R11" s="11">
        <v>2.9569058611484102E-2</v>
      </c>
      <c r="S11" s="11">
        <v>4.92953402619936E-2</v>
      </c>
      <c r="T11" s="11">
        <v>2.41196878240462E-2</v>
      </c>
      <c r="U11" s="11">
        <v>3.9529245056421899E-2</v>
      </c>
      <c r="V11" s="11">
        <v>4.5315121604303003E-2</v>
      </c>
      <c r="W11" s="11">
        <v>4.44991382642662E-2</v>
      </c>
      <c r="X11" s="11">
        <v>3.8388063089064201E-2</v>
      </c>
      <c r="Y11" s="11"/>
      <c r="Z11" s="11">
        <v>3.9915217500672E-2</v>
      </c>
      <c r="AA11" s="11">
        <v>3.0923888304554101E-2</v>
      </c>
      <c r="AB11" s="11">
        <v>4.8772467079492399E-2</v>
      </c>
      <c r="AC11" s="11">
        <v>4.2036073392572003E-2</v>
      </c>
      <c r="AD11" s="11"/>
      <c r="AE11" s="11">
        <v>3.0014077186673298E-2</v>
      </c>
      <c r="AF11" s="11">
        <v>3.6833686958977298E-2</v>
      </c>
      <c r="AG11" s="11">
        <v>3.6968095372292099E-2</v>
      </c>
      <c r="AH11" s="11">
        <v>7.1572106759686005E-2</v>
      </c>
      <c r="AI11" s="11">
        <v>7.1845633252785701E-2</v>
      </c>
      <c r="AJ11" s="11"/>
      <c r="AK11" s="11">
        <v>3.1998974348882901E-2</v>
      </c>
      <c r="AL11" s="11">
        <v>4.7404673857512E-2</v>
      </c>
      <c r="AM11" s="11">
        <v>6.2216088602016502E-2</v>
      </c>
      <c r="AN11" s="11">
        <v>4.4816283027602301E-2</v>
      </c>
      <c r="AO11" s="11">
        <v>3.5280454113826597E-2</v>
      </c>
      <c r="AP11" s="11">
        <v>2.63051589649838E-2</v>
      </c>
      <c r="AQ11" s="11"/>
      <c r="AR11" s="11">
        <v>3.2443086528462603E-2</v>
      </c>
      <c r="AS11" s="11">
        <v>4.5873184979877503E-2</v>
      </c>
      <c r="AT11" s="11">
        <v>3.5912494194714699E-2</v>
      </c>
      <c r="AU11" s="11"/>
      <c r="AV11" s="11">
        <v>3.0964948936618601E-2</v>
      </c>
      <c r="AW11" s="11">
        <v>5.4114355135056302E-2</v>
      </c>
      <c r="AX11" s="11">
        <v>5.3769823195405998E-2</v>
      </c>
      <c r="AY11" s="11">
        <v>8.3544616758352105E-2</v>
      </c>
      <c r="AZ11" s="11">
        <v>1.3093603228271499E-2</v>
      </c>
      <c r="BA11" s="11"/>
      <c r="BB11" s="11">
        <v>3.4058891028821398E-2</v>
      </c>
      <c r="BC11" s="11">
        <v>4.56572656668848E-2</v>
      </c>
      <c r="BD11" s="11">
        <v>5.6978010786881597E-2</v>
      </c>
      <c r="BE11" s="11"/>
      <c r="BF11" s="11">
        <v>6.4219614552080501E-2</v>
      </c>
      <c r="BG11" s="11">
        <v>3.1860397448408503E-2</v>
      </c>
      <c r="BH11" s="11">
        <v>4.74558654094559E-2</v>
      </c>
      <c r="BI11" s="11">
        <v>2.5251830234409502E-2</v>
      </c>
      <c r="BJ11" s="11">
        <v>3.0141314564588299E-2</v>
      </c>
      <c r="BK11" s="11">
        <v>4.5141285758875799E-2</v>
      </c>
    </row>
    <row r="12" spans="2:63" x14ac:dyDescent="0.35">
      <c r="B12" s="14" t="s">
        <v>384</v>
      </c>
      <c r="C12" s="11">
        <v>4.4593514177111798E-2</v>
      </c>
      <c r="D12" s="11">
        <v>4.8193424211259897E-2</v>
      </c>
      <c r="E12" s="11">
        <v>4.1277242963057001E-2</v>
      </c>
      <c r="F12" s="11"/>
      <c r="G12" s="11">
        <v>8.8332477092212702E-2</v>
      </c>
      <c r="H12" s="11">
        <v>8.3069354346755803E-2</v>
      </c>
      <c r="I12" s="11">
        <v>5.1874423051094402E-2</v>
      </c>
      <c r="J12" s="11">
        <v>3.04614963636889E-2</v>
      </c>
      <c r="K12" s="11">
        <v>1.4153666899835E-2</v>
      </c>
      <c r="L12" s="11">
        <v>9.4917039550234204E-3</v>
      </c>
      <c r="M12" s="11"/>
      <c r="N12" s="11">
        <v>9.0889684245264599E-2</v>
      </c>
      <c r="O12" s="11">
        <v>3.5464234524571203E-2</v>
      </c>
      <c r="P12" s="11">
        <v>3.25509778514982E-2</v>
      </c>
      <c r="Q12" s="11">
        <v>2.7097060298914101E-2</v>
      </c>
      <c r="R12" s="11">
        <v>5.1254143682616701E-2</v>
      </c>
      <c r="S12" s="11">
        <v>4.6304433886939202E-2</v>
      </c>
      <c r="T12" s="11">
        <v>3.5556297205768E-2</v>
      </c>
      <c r="U12" s="11">
        <v>4.0922712828986803E-2</v>
      </c>
      <c r="V12" s="11">
        <v>2.1338006139346801E-2</v>
      </c>
      <c r="W12" s="11">
        <v>4.2275780618494803E-2</v>
      </c>
      <c r="X12" s="11">
        <v>4.96346893760383E-2</v>
      </c>
      <c r="Y12" s="11"/>
      <c r="Z12" s="11">
        <v>2.8946048907488999E-2</v>
      </c>
      <c r="AA12" s="11">
        <v>3.0555081706950898E-2</v>
      </c>
      <c r="AB12" s="11">
        <v>7.1788422906438498E-2</v>
      </c>
      <c r="AC12" s="11">
        <v>5.0527959574038099E-2</v>
      </c>
      <c r="AD12" s="11"/>
      <c r="AE12" s="11">
        <v>3.3409009575047097E-2</v>
      </c>
      <c r="AF12" s="11">
        <v>4.57849292243473E-2</v>
      </c>
      <c r="AG12" s="11">
        <v>4.6254258265249003E-2</v>
      </c>
      <c r="AH12" s="11">
        <v>6.4090322005208603E-2</v>
      </c>
      <c r="AI12" s="11">
        <v>8.7761538136552797E-2</v>
      </c>
      <c r="AJ12" s="11"/>
      <c r="AK12" s="11">
        <v>3.0219241192333799E-2</v>
      </c>
      <c r="AL12" s="11">
        <v>5.2113054238845602E-2</v>
      </c>
      <c r="AM12" s="11">
        <v>4.8064436535146103E-2</v>
      </c>
      <c r="AN12" s="11">
        <v>5.6242274516271402E-2</v>
      </c>
      <c r="AO12" s="11">
        <v>5.2816524400695397E-2</v>
      </c>
      <c r="AP12" s="11">
        <v>6.3742392980765394E-2</v>
      </c>
      <c r="AQ12" s="11"/>
      <c r="AR12" s="11">
        <v>3.2998261480618803E-2</v>
      </c>
      <c r="AS12" s="11">
        <v>5.4804805619442197E-2</v>
      </c>
      <c r="AT12" s="11">
        <v>4.05675508760956E-2</v>
      </c>
      <c r="AU12" s="11"/>
      <c r="AV12" s="11">
        <v>3.64341767273101E-2</v>
      </c>
      <c r="AW12" s="11">
        <v>5.5037460379287501E-2</v>
      </c>
      <c r="AX12" s="11">
        <v>4.9446099823096598E-2</v>
      </c>
      <c r="AY12" s="11">
        <v>9.6525965877615902E-2</v>
      </c>
      <c r="AZ12" s="11">
        <v>2.5158149841106699E-2</v>
      </c>
      <c r="BA12" s="11"/>
      <c r="BB12" s="11">
        <v>4.0800711189359497E-2</v>
      </c>
      <c r="BC12" s="11">
        <v>5.4793208193484301E-2</v>
      </c>
      <c r="BD12" s="11">
        <v>2.9306804461626201E-2</v>
      </c>
      <c r="BE12" s="11"/>
      <c r="BF12" s="11">
        <v>8.5731775202399399E-2</v>
      </c>
      <c r="BG12" s="11">
        <v>3.4636312176188302E-2</v>
      </c>
      <c r="BH12" s="11">
        <v>4.90509042656899E-2</v>
      </c>
      <c r="BI12" s="11">
        <v>2.7185525276550999E-2</v>
      </c>
      <c r="BJ12" s="11">
        <v>2.32504903424368E-2</v>
      </c>
      <c r="BK12" s="11">
        <v>3.3902398760369497E-2</v>
      </c>
    </row>
    <row r="13" spans="2:63" x14ac:dyDescent="0.35">
      <c r="B13" s="14" t="s">
        <v>385</v>
      </c>
      <c r="C13" s="11">
        <v>0.103073884030354</v>
      </c>
      <c r="D13" s="11">
        <v>0.12662738893734901</v>
      </c>
      <c r="E13" s="11">
        <v>8.0371193690173301E-2</v>
      </c>
      <c r="F13" s="11"/>
      <c r="G13" s="11">
        <v>0.117341092785228</v>
      </c>
      <c r="H13" s="11">
        <v>0.13266756061938201</v>
      </c>
      <c r="I13" s="11">
        <v>0.13013270271834201</v>
      </c>
      <c r="J13" s="11">
        <v>0.100354314397764</v>
      </c>
      <c r="K13" s="11">
        <v>8.4674383231630304E-2</v>
      </c>
      <c r="L13" s="11">
        <v>6.1754894237771397E-2</v>
      </c>
      <c r="M13" s="11"/>
      <c r="N13" s="11">
        <v>0.122268009706736</v>
      </c>
      <c r="O13" s="11">
        <v>0.108911085018201</v>
      </c>
      <c r="P13" s="11">
        <v>0.10404414283121299</v>
      </c>
      <c r="Q13" s="11">
        <v>9.2592460014035094E-2</v>
      </c>
      <c r="R13" s="11">
        <v>8.2959075848837299E-2</v>
      </c>
      <c r="S13" s="11">
        <v>9.2888340479566595E-2</v>
      </c>
      <c r="T13" s="11">
        <v>8.6096398102627494E-2</v>
      </c>
      <c r="U13" s="11">
        <v>9.4482163968126795E-2</v>
      </c>
      <c r="V13" s="11">
        <v>0.112641600074603</v>
      </c>
      <c r="W13" s="11">
        <v>0.124366654253486</v>
      </c>
      <c r="X13" s="11">
        <v>7.2648019530706404E-2</v>
      </c>
      <c r="Y13" s="11"/>
      <c r="Z13" s="11">
        <v>0.10988304183276</v>
      </c>
      <c r="AA13" s="11">
        <v>0.118482247127193</v>
      </c>
      <c r="AB13" s="11">
        <v>9.6919082504553195E-2</v>
      </c>
      <c r="AC13" s="11">
        <v>8.4700771235388994E-2</v>
      </c>
      <c r="AD13" s="11"/>
      <c r="AE13" s="11">
        <v>6.66880643225468E-2</v>
      </c>
      <c r="AF13" s="11">
        <v>9.1576933669308302E-2</v>
      </c>
      <c r="AG13" s="11">
        <v>0.137290321503546</v>
      </c>
      <c r="AH13" s="11">
        <v>0.13940842155691599</v>
      </c>
      <c r="AI13" s="11">
        <v>8.7749806593881693E-2</v>
      </c>
      <c r="AJ13" s="11"/>
      <c r="AK13" s="11">
        <v>8.8464502218775706E-2</v>
      </c>
      <c r="AL13" s="11">
        <v>0.13602140203888999</v>
      </c>
      <c r="AM13" s="11">
        <v>7.1932117380453006E-2</v>
      </c>
      <c r="AN13" s="11">
        <v>7.3657040469238697E-2</v>
      </c>
      <c r="AO13" s="11">
        <v>0.117403607244979</v>
      </c>
      <c r="AP13" s="11">
        <v>0.12434428913585201</v>
      </c>
      <c r="AQ13" s="11"/>
      <c r="AR13" s="11">
        <v>6.29623448867455E-2</v>
      </c>
      <c r="AS13" s="11">
        <v>0.14126056271069901</v>
      </c>
      <c r="AT13" s="11">
        <v>0.102573211695365</v>
      </c>
      <c r="AU13" s="11"/>
      <c r="AV13" s="11">
        <v>8.0437616756199107E-2</v>
      </c>
      <c r="AW13" s="11">
        <v>0.127779341541158</v>
      </c>
      <c r="AX13" s="11">
        <v>0.12569971329124099</v>
      </c>
      <c r="AY13" s="11">
        <v>7.9591182297518506E-2</v>
      </c>
      <c r="AZ13" s="11">
        <v>0.10122670577415301</v>
      </c>
      <c r="BA13" s="11"/>
      <c r="BB13" s="11">
        <v>7.6546274587867794E-2</v>
      </c>
      <c r="BC13" s="11">
        <v>0.117162368752789</v>
      </c>
      <c r="BD13" s="11">
        <v>0.14425500384227999</v>
      </c>
      <c r="BE13" s="11"/>
      <c r="BF13" s="11">
        <v>0.13075227191002101</v>
      </c>
      <c r="BG13" s="11">
        <v>0.109469381722631</v>
      </c>
      <c r="BH13" s="11">
        <v>0.104641578306174</v>
      </c>
      <c r="BI13" s="11">
        <v>8.6488545481007595E-2</v>
      </c>
      <c r="BJ13" s="11">
        <v>9.0996720485605601E-2</v>
      </c>
      <c r="BK13" s="11">
        <v>5.7731930386634302E-2</v>
      </c>
    </row>
    <row r="14" spans="2:63" x14ac:dyDescent="0.35">
      <c r="B14" s="14" t="s">
        <v>386</v>
      </c>
      <c r="C14" s="11">
        <v>6.0541733019169097E-2</v>
      </c>
      <c r="D14" s="11">
        <v>6.5491251530166106E-2</v>
      </c>
      <c r="E14" s="11">
        <v>5.6490117809499502E-2</v>
      </c>
      <c r="F14" s="11"/>
      <c r="G14" s="11">
        <v>2.09380884103962E-2</v>
      </c>
      <c r="H14" s="11">
        <v>4.7535626009930297E-2</v>
      </c>
      <c r="I14" s="11">
        <v>4.1584362966503599E-2</v>
      </c>
      <c r="J14" s="11">
        <v>6.0079988865365301E-2</v>
      </c>
      <c r="K14" s="11">
        <v>6.6746678119131195E-2</v>
      </c>
      <c r="L14" s="11">
        <v>0.109697836635053</v>
      </c>
      <c r="M14" s="11"/>
      <c r="N14" s="11">
        <v>4.4402308229942102E-2</v>
      </c>
      <c r="O14" s="11">
        <v>4.1805975310213302E-2</v>
      </c>
      <c r="P14" s="11">
        <v>7.1644600632191802E-2</v>
      </c>
      <c r="Q14" s="11">
        <v>8.6848177081755198E-2</v>
      </c>
      <c r="R14" s="11">
        <v>5.3412037752712103E-2</v>
      </c>
      <c r="S14" s="11">
        <v>4.28088065898765E-2</v>
      </c>
      <c r="T14" s="11">
        <v>7.5021832963541299E-2</v>
      </c>
      <c r="U14" s="11">
        <v>6.9569607464274097E-2</v>
      </c>
      <c r="V14" s="11">
        <v>6.96424659165608E-2</v>
      </c>
      <c r="W14" s="11">
        <v>6.7306072988273402E-2</v>
      </c>
      <c r="X14" s="11">
        <v>6.8674719107221005E-2</v>
      </c>
      <c r="Y14" s="11"/>
      <c r="Z14" s="11">
        <v>4.4159808036082E-2</v>
      </c>
      <c r="AA14" s="11">
        <v>5.7785056405357901E-2</v>
      </c>
      <c r="AB14" s="11">
        <v>6.9671505349921101E-2</v>
      </c>
      <c r="AC14" s="11">
        <v>7.4501486978645504E-2</v>
      </c>
      <c r="AD14" s="11"/>
      <c r="AE14" s="11">
        <v>7.0903979174972501E-2</v>
      </c>
      <c r="AF14" s="11">
        <v>5.9675658803522498E-2</v>
      </c>
      <c r="AG14" s="11">
        <v>5.5168079234612401E-2</v>
      </c>
      <c r="AH14" s="11">
        <v>3.6955300972793599E-2</v>
      </c>
      <c r="AI14" s="11">
        <v>4.7479775999409002E-2</v>
      </c>
      <c r="AJ14" s="11"/>
      <c r="AK14" s="11">
        <v>6.7649768094984006E-2</v>
      </c>
      <c r="AL14" s="11">
        <v>5.68133962401405E-2</v>
      </c>
      <c r="AM14" s="11">
        <v>6.4971171562928004E-2</v>
      </c>
      <c r="AN14" s="11">
        <v>6.7008430893870499E-2</v>
      </c>
      <c r="AO14" s="11">
        <v>4.7486751278830099E-2</v>
      </c>
      <c r="AP14" s="11">
        <v>6.3534659300210197E-2</v>
      </c>
      <c r="AQ14" s="11"/>
      <c r="AR14" s="11">
        <v>0.10160950292575401</v>
      </c>
      <c r="AS14" s="11">
        <v>3.45873040476724E-2</v>
      </c>
      <c r="AT14" s="11">
        <v>4.1384570465738603E-2</v>
      </c>
      <c r="AU14" s="11"/>
      <c r="AV14" s="11">
        <v>9.2267627991307805E-2</v>
      </c>
      <c r="AW14" s="11">
        <v>3.0797562110480299E-2</v>
      </c>
      <c r="AX14" s="11">
        <v>4.2268589604971402E-2</v>
      </c>
      <c r="AY14" s="11">
        <v>0.138263066445518</v>
      </c>
      <c r="AZ14" s="11">
        <v>5.5269269156320501E-2</v>
      </c>
      <c r="BA14" s="11"/>
      <c r="BB14" s="11">
        <v>8.1168841559680696E-2</v>
      </c>
      <c r="BC14" s="11">
        <v>2.89423532683078E-2</v>
      </c>
      <c r="BD14" s="11">
        <v>6.0298106168304499E-2</v>
      </c>
      <c r="BE14" s="11"/>
      <c r="BF14" s="11">
        <v>4.95475992548935E-2</v>
      </c>
      <c r="BG14" s="11">
        <v>5.0785598843108501E-2</v>
      </c>
      <c r="BH14" s="11">
        <v>4.6143663974058897E-2</v>
      </c>
      <c r="BI14" s="11">
        <v>6.1929852851202803E-2</v>
      </c>
      <c r="BJ14" s="11">
        <v>9.6305773124896896E-2</v>
      </c>
      <c r="BK14" s="11">
        <v>8.6888128601795997E-2</v>
      </c>
    </row>
    <row r="15" spans="2:63" x14ac:dyDescent="0.35">
      <c r="B15" s="14" t="s">
        <v>104</v>
      </c>
      <c r="C15" s="12">
        <v>8.8389500866207907E-2</v>
      </c>
      <c r="D15" s="12">
        <v>7.21997668427284E-2</v>
      </c>
      <c r="E15" s="12">
        <v>0.102423438735495</v>
      </c>
      <c r="F15" s="12"/>
      <c r="G15" s="12">
        <v>7.3638042196191203E-2</v>
      </c>
      <c r="H15" s="12">
        <v>8.6052260984536194E-2</v>
      </c>
      <c r="I15" s="12">
        <v>0.103093062561534</v>
      </c>
      <c r="J15" s="12">
        <v>0.113920838736792</v>
      </c>
      <c r="K15" s="12">
        <v>8.9939752493768704E-2</v>
      </c>
      <c r="L15" s="12">
        <v>6.6526132639319502E-2</v>
      </c>
      <c r="M15" s="12"/>
      <c r="N15" s="12">
        <v>7.2333583427572096E-2</v>
      </c>
      <c r="O15" s="12">
        <v>9.0611771875844793E-2</v>
      </c>
      <c r="P15" s="12">
        <v>9.0408180801830801E-2</v>
      </c>
      <c r="Q15" s="12">
        <v>9.9059416772104406E-2</v>
      </c>
      <c r="R15" s="12">
        <v>8.6649666770406406E-2</v>
      </c>
      <c r="S15" s="12">
        <v>8.7262465880246401E-2</v>
      </c>
      <c r="T15" s="12">
        <v>8.6016037112586596E-2</v>
      </c>
      <c r="U15" s="12">
        <v>9.4497474697716397E-2</v>
      </c>
      <c r="V15" s="12">
        <v>9.7489896727430594E-2</v>
      </c>
      <c r="W15" s="12">
        <v>8.1026854979464505E-2</v>
      </c>
      <c r="X15" s="12">
        <v>0.101783096472148</v>
      </c>
      <c r="Y15" s="12"/>
      <c r="Z15" s="12">
        <v>6.4086476658512498E-2</v>
      </c>
      <c r="AA15" s="12">
        <v>9.4354070642443305E-2</v>
      </c>
      <c r="AB15" s="12">
        <v>7.7068818634461994E-2</v>
      </c>
      <c r="AC15" s="12">
        <v>0.119104336948607</v>
      </c>
      <c r="AD15" s="12"/>
      <c r="AE15" s="12">
        <v>0.119832710832725</v>
      </c>
      <c r="AF15" s="12">
        <v>8.4318042629817805E-2</v>
      </c>
      <c r="AG15" s="12">
        <v>7.1790653969384999E-2</v>
      </c>
      <c r="AH15" s="12">
        <v>5.5792309328020297E-2</v>
      </c>
      <c r="AI15" s="12">
        <v>6.4103075488043407E-2</v>
      </c>
      <c r="AJ15" s="12"/>
      <c r="AK15" s="12">
        <v>7.2884754463702794E-2</v>
      </c>
      <c r="AL15" s="12">
        <v>8.2978253110815206E-2</v>
      </c>
      <c r="AM15" s="12">
        <v>9.2278173503951996E-2</v>
      </c>
      <c r="AN15" s="12">
        <v>0.114558503231642</v>
      </c>
      <c r="AO15" s="12">
        <v>9.3899854068953695E-2</v>
      </c>
      <c r="AP15" s="12">
        <v>0.13344232320711899</v>
      </c>
      <c r="AQ15" s="12"/>
      <c r="AR15" s="12">
        <v>7.8834316446211194E-2</v>
      </c>
      <c r="AS15" s="12">
        <v>7.1674142432600493E-2</v>
      </c>
      <c r="AT15" s="12">
        <v>0.14494160925347899</v>
      </c>
      <c r="AU15" s="12"/>
      <c r="AV15" s="12">
        <v>6.7142104368291503E-2</v>
      </c>
      <c r="AW15" s="12">
        <v>8.6982261836265298E-2</v>
      </c>
      <c r="AX15" s="12">
        <v>6.8851197283682705E-2</v>
      </c>
      <c r="AY15" s="12">
        <v>6.6323778802386102E-2</v>
      </c>
      <c r="AZ15" s="12">
        <v>0.15689777866141499</v>
      </c>
      <c r="BA15" s="12"/>
      <c r="BB15" s="12">
        <v>6.1927166601361203E-2</v>
      </c>
      <c r="BC15" s="12">
        <v>7.9629892891164594E-2</v>
      </c>
      <c r="BD15" s="12">
        <v>6.60365910848979E-2</v>
      </c>
      <c r="BE15" s="12"/>
      <c r="BF15" s="12">
        <v>8.4016734602748902E-2</v>
      </c>
      <c r="BG15" s="12">
        <v>9.3139082462047801E-2</v>
      </c>
      <c r="BH15" s="12">
        <v>8.9452612420241995E-2</v>
      </c>
      <c r="BI15" s="12">
        <v>8.1881286945472406E-2</v>
      </c>
      <c r="BJ15" s="12">
        <v>9.4437807287978195E-2</v>
      </c>
      <c r="BK15" s="12">
        <v>8.5280195380280102E-2</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398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381</v>
      </c>
      <c r="C9" s="11">
        <v>6.2310204702544898E-2</v>
      </c>
      <c r="D9" s="11">
        <v>6.94085017015037E-2</v>
      </c>
      <c r="E9" s="11">
        <v>5.5569878795900203E-2</v>
      </c>
      <c r="F9" s="11"/>
      <c r="G9" s="11">
        <v>0.10979792286333601</v>
      </c>
      <c r="H9" s="11">
        <v>9.1594566453287202E-2</v>
      </c>
      <c r="I9" s="11">
        <v>5.5122084160391403E-2</v>
      </c>
      <c r="J9" s="11">
        <v>4.9037878250811399E-2</v>
      </c>
      <c r="K9" s="11">
        <v>4.3141950900431103E-2</v>
      </c>
      <c r="L9" s="11">
        <v>3.5663019652061902E-2</v>
      </c>
      <c r="M9" s="11"/>
      <c r="N9" s="11">
        <v>8.8944432007914104E-2</v>
      </c>
      <c r="O9" s="11">
        <v>6.6624001073847694E-2</v>
      </c>
      <c r="P9" s="11">
        <v>5.1896006067927797E-2</v>
      </c>
      <c r="Q9" s="11">
        <v>5.1129120292068703E-2</v>
      </c>
      <c r="R9" s="11">
        <v>4.7673897828302302E-2</v>
      </c>
      <c r="S9" s="11">
        <v>8.2680886038174195E-2</v>
      </c>
      <c r="T9" s="11">
        <v>3.8322236368143303E-2</v>
      </c>
      <c r="U9" s="11">
        <v>5.6635360780939399E-2</v>
      </c>
      <c r="V9" s="11">
        <v>5.77115347634609E-2</v>
      </c>
      <c r="W9" s="11">
        <v>4.9016229702196198E-2</v>
      </c>
      <c r="X9" s="11">
        <v>7.4027725792899707E-2</v>
      </c>
      <c r="Y9" s="11"/>
      <c r="Z9" s="11">
        <v>4.9419422594852797E-2</v>
      </c>
      <c r="AA9" s="11">
        <v>4.6553907719952298E-2</v>
      </c>
      <c r="AB9" s="11">
        <v>8.7603525690622297E-2</v>
      </c>
      <c r="AC9" s="11">
        <v>7.1834599531863899E-2</v>
      </c>
      <c r="AD9" s="11"/>
      <c r="AE9" s="11">
        <v>5.4549754393913102E-2</v>
      </c>
      <c r="AF9" s="11">
        <v>6.8777489408642006E-2</v>
      </c>
      <c r="AG9" s="11">
        <v>5.5256842609805699E-2</v>
      </c>
      <c r="AH9" s="11">
        <v>7.2075576127205304E-2</v>
      </c>
      <c r="AI9" s="11">
        <v>9.4771740724574893E-2</v>
      </c>
      <c r="AJ9" s="11"/>
      <c r="AK9" s="11">
        <v>5.3994583573261298E-2</v>
      </c>
      <c r="AL9" s="11">
        <v>5.8353434831750803E-2</v>
      </c>
      <c r="AM9" s="11">
        <v>6.6921628842269806E-2</v>
      </c>
      <c r="AN9" s="11">
        <v>9.23762056636631E-2</v>
      </c>
      <c r="AO9" s="11">
        <v>5.83147626699239E-2</v>
      </c>
      <c r="AP9" s="11">
        <v>9.6328340888602607E-2</v>
      </c>
      <c r="AQ9" s="11"/>
      <c r="AR9" s="11">
        <v>5.4642007977544697E-2</v>
      </c>
      <c r="AS9" s="11">
        <v>6.6287366370743506E-2</v>
      </c>
      <c r="AT9" s="11">
        <v>7.1245263605723294E-2</v>
      </c>
      <c r="AU9" s="11"/>
      <c r="AV9" s="11">
        <v>6.2301734219280799E-2</v>
      </c>
      <c r="AW9" s="11">
        <v>6.7519318684785806E-2</v>
      </c>
      <c r="AX9" s="11">
        <v>6.4282180918037196E-2</v>
      </c>
      <c r="AY9" s="11">
        <v>4.4966199745273903E-2</v>
      </c>
      <c r="AZ9" s="11">
        <v>5.7464518907212603E-2</v>
      </c>
      <c r="BA9" s="11"/>
      <c r="BB9" s="11">
        <v>5.5803868280802103E-2</v>
      </c>
      <c r="BC9" s="11">
        <v>7.4084286236116195E-2</v>
      </c>
      <c r="BD9" s="11">
        <v>8.2128165456024096E-2</v>
      </c>
      <c r="BE9" s="11"/>
      <c r="BF9" s="11">
        <v>7.9473794004626799E-2</v>
      </c>
      <c r="BG9" s="11">
        <v>5.3807841858496797E-2</v>
      </c>
      <c r="BH9" s="11">
        <v>8.4782134763912304E-2</v>
      </c>
      <c r="BI9" s="11">
        <v>4.7319331245438301E-2</v>
      </c>
      <c r="BJ9" s="11">
        <v>5.37946353000852E-2</v>
      </c>
      <c r="BK9" s="11">
        <v>6.22720830948034E-2</v>
      </c>
    </row>
    <row r="10" spans="2:63" x14ac:dyDescent="0.35">
      <c r="B10" s="14" t="s">
        <v>382</v>
      </c>
      <c r="C10" s="11">
        <v>3.88243395339984E-2</v>
      </c>
      <c r="D10" s="11">
        <v>3.5133122884677598E-2</v>
      </c>
      <c r="E10" s="11">
        <v>4.29164723308329E-2</v>
      </c>
      <c r="F10" s="11"/>
      <c r="G10" s="11">
        <v>8.5977176471880107E-2</v>
      </c>
      <c r="H10" s="11">
        <v>6.6740628383599995E-2</v>
      </c>
      <c r="I10" s="11">
        <v>4.7697714903678898E-2</v>
      </c>
      <c r="J10" s="11">
        <v>1.7240363319345399E-2</v>
      </c>
      <c r="K10" s="11">
        <v>8.6844974898179893E-3</v>
      </c>
      <c r="L10" s="11">
        <v>1.4622078239319301E-2</v>
      </c>
      <c r="M10" s="11"/>
      <c r="N10" s="11">
        <v>7.3688790510120006E-2</v>
      </c>
      <c r="O10" s="11">
        <v>3.8272333524127101E-2</v>
      </c>
      <c r="P10" s="11">
        <v>3.1481526997027699E-2</v>
      </c>
      <c r="Q10" s="11">
        <v>3.8815191064763797E-2</v>
      </c>
      <c r="R10" s="11">
        <v>2.3298437905120001E-2</v>
      </c>
      <c r="S10" s="11">
        <v>5.42279599151613E-2</v>
      </c>
      <c r="T10" s="11">
        <v>2.5404770203038499E-2</v>
      </c>
      <c r="U10" s="11">
        <v>3.1927499330150898E-2</v>
      </c>
      <c r="V10" s="11">
        <v>3.0308744367097101E-2</v>
      </c>
      <c r="W10" s="11">
        <v>2.90417786007767E-2</v>
      </c>
      <c r="X10" s="11">
        <v>1.16448684563873E-2</v>
      </c>
      <c r="Y10" s="11"/>
      <c r="Z10" s="11">
        <v>2.7360878561808102E-2</v>
      </c>
      <c r="AA10" s="11">
        <v>3.2879292450040398E-2</v>
      </c>
      <c r="AB10" s="11">
        <v>5.7307105985887702E-2</v>
      </c>
      <c r="AC10" s="11">
        <v>4.20429667661677E-2</v>
      </c>
      <c r="AD10" s="11"/>
      <c r="AE10" s="11">
        <v>4.1931260573048301E-2</v>
      </c>
      <c r="AF10" s="11">
        <v>3.5305847835972598E-2</v>
      </c>
      <c r="AG10" s="11">
        <v>3.5441868753560798E-2</v>
      </c>
      <c r="AH10" s="11">
        <v>4.7032752600913899E-2</v>
      </c>
      <c r="AI10" s="11">
        <v>6.7978397302640797E-2</v>
      </c>
      <c r="AJ10" s="11"/>
      <c r="AK10" s="11">
        <v>2.9993850359284001E-2</v>
      </c>
      <c r="AL10" s="11">
        <v>4.0312996838089601E-2</v>
      </c>
      <c r="AM10" s="11">
        <v>6.7002120927307604E-2</v>
      </c>
      <c r="AN10" s="11">
        <v>3.8963007915328099E-2</v>
      </c>
      <c r="AO10" s="11">
        <v>3.9561121439991201E-2</v>
      </c>
      <c r="AP10" s="11">
        <v>4.3267358396496598E-2</v>
      </c>
      <c r="AQ10" s="11"/>
      <c r="AR10" s="11">
        <v>3.1405012121344798E-2</v>
      </c>
      <c r="AS10" s="11">
        <v>4.3886748673100502E-2</v>
      </c>
      <c r="AT10" s="11">
        <v>3.7332117571255097E-2</v>
      </c>
      <c r="AU10" s="11"/>
      <c r="AV10" s="11">
        <v>2.4661892974972802E-2</v>
      </c>
      <c r="AW10" s="11">
        <v>6.1979843996663501E-2</v>
      </c>
      <c r="AX10" s="11">
        <v>4.1095166537216302E-2</v>
      </c>
      <c r="AY10" s="11">
        <v>7.7389005105958794E-2</v>
      </c>
      <c r="AZ10" s="11">
        <v>2.8048411089858599E-2</v>
      </c>
      <c r="BA10" s="11"/>
      <c r="BB10" s="11">
        <v>2.9440710107088399E-2</v>
      </c>
      <c r="BC10" s="11">
        <v>5.3735432869855299E-2</v>
      </c>
      <c r="BD10" s="11">
        <v>4.6595249546747299E-2</v>
      </c>
      <c r="BE10" s="11"/>
      <c r="BF10" s="11">
        <v>5.5750083808354001E-2</v>
      </c>
      <c r="BG10" s="11">
        <v>3.6572802373617097E-2</v>
      </c>
      <c r="BH10" s="11">
        <v>4.0249165539106499E-2</v>
      </c>
      <c r="BI10" s="11">
        <v>3.4247309512550603E-2</v>
      </c>
      <c r="BJ10" s="11">
        <v>2.2095060132556601E-2</v>
      </c>
      <c r="BK10" s="11">
        <v>3.9091766906183503E-2</v>
      </c>
    </row>
    <row r="11" spans="2:63" x14ac:dyDescent="0.35">
      <c r="B11" s="14" t="s">
        <v>383</v>
      </c>
      <c r="C11" s="11">
        <v>0.26846129773490501</v>
      </c>
      <c r="D11" s="11">
        <v>0.25444236264986703</v>
      </c>
      <c r="E11" s="11">
        <v>0.28397068143596199</v>
      </c>
      <c r="F11" s="11"/>
      <c r="G11" s="11">
        <v>0.17819888353293201</v>
      </c>
      <c r="H11" s="11">
        <v>0.210099602304609</v>
      </c>
      <c r="I11" s="11">
        <v>0.19986261590410301</v>
      </c>
      <c r="J11" s="11">
        <v>0.27996337969007801</v>
      </c>
      <c r="K11" s="11">
        <v>0.358235093540751</v>
      </c>
      <c r="L11" s="11">
        <v>0.36345549976521202</v>
      </c>
      <c r="M11" s="11"/>
      <c r="N11" s="11">
        <v>0.234794663777533</v>
      </c>
      <c r="O11" s="11">
        <v>0.26097479019763697</v>
      </c>
      <c r="P11" s="11">
        <v>0.26836551005319298</v>
      </c>
      <c r="Q11" s="11">
        <v>0.293245909563778</v>
      </c>
      <c r="R11" s="11">
        <v>0.29775807045867297</v>
      </c>
      <c r="S11" s="11">
        <v>0.24887600912862401</v>
      </c>
      <c r="T11" s="11">
        <v>0.31174451230584599</v>
      </c>
      <c r="U11" s="11">
        <v>0.24284842605229701</v>
      </c>
      <c r="V11" s="11">
        <v>0.26416253621908198</v>
      </c>
      <c r="W11" s="11">
        <v>0.27284835211463498</v>
      </c>
      <c r="X11" s="11">
        <v>0.28487077625725599</v>
      </c>
      <c r="Y11" s="11"/>
      <c r="Z11" s="11">
        <v>0.31221028373061899</v>
      </c>
      <c r="AA11" s="11">
        <v>0.285976543355066</v>
      </c>
      <c r="AB11" s="11">
        <v>0.22190531685446299</v>
      </c>
      <c r="AC11" s="11">
        <v>0.24502214690254201</v>
      </c>
      <c r="AD11" s="11"/>
      <c r="AE11" s="11">
        <v>0.272521105763668</v>
      </c>
      <c r="AF11" s="11">
        <v>0.26881174316442902</v>
      </c>
      <c r="AG11" s="11">
        <v>0.27401242094580502</v>
      </c>
      <c r="AH11" s="11">
        <v>0.26930388012825401</v>
      </c>
      <c r="AI11" s="11">
        <v>0.244052442030217</v>
      </c>
      <c r="AJ11" s="11"/>
      <c r="AK11" s="11">
        <v>0.33203730034875401</v>
      </c>
      <c r="AL11" s="11">
        <v>0.23785882591396701</v>
      </c>
      <c r="AM11" s="11">
        <v>0.20307927956408001</v>
      </c>
      <c r="AN11" s="11">
        <v>0.22814277091720001</v>
      </c>
      <c r="AO11" s="11">
        <v>0.257897208852368</v>
      </c>
      <c r="AP11" s="11">
        <v>0.16612081833567099</v>
      </c>
      <c r="AQ11" s="11"/>
      <c r="AR11" s="11">
        <v>0.31312578953244202</v>
      </c>
      <c r="AS11" s="11">
        <v>0.25192949440937201</v>
      </c>
      <c r="AT11" s="11">
        <v>0.237775432744745</v>
      </c>
      <c r="AU11" s="11"/>
      <c r="AV11" s="11">
        <v>0.32921467246787001</v>
      </c>
      <c r="AW11" s="11">
        <v>0.224120470364577</v>
      </c>
      <c r="AX11" s="11">
        <v>0.26312632435913003</v>
      </c>
      <c r="AY11" s="11">
        <v>0.32118816096736302</v>
      </c>
      <c r="AZ11" s="11">
        <v>0.217460777999267</v>
      </c>
      <c r="BA11" s="11"/>
      <c r="BB11" s="11">
        <v>0.32181437524511403</v>
      </c>
      <c r="BC11" s="11">
        <v>0.23333400045828701</v>
      </c>
      <c r="BD11" s="11">
        <v>0.25985600376479001</v>
      </c>
      <c r="BE11" s="11"/>
      <c r="BF11" s="11">
        <v>0.218871673610151</v>
      </c>
      <c r="BG11" s="11">
        <v>0.29241171251478099</v>
      </c>
      <c r="BH11" s="11">
        <v>0.22101339904582801</v>
      </c>
      <c r="BI11" s="11">
        <v>0.27410979907271299</v>
      </c>
      <c r="BJ11" s="11">
        <v>0.33599396936721998</v>
      </c>
      <c r="BK11" s="11">
        <v>0.28037526087939901</v>
      </c>
    </row>
    <row r="12" spans="2:63" x14ac:dyDescent="0.35">
      <c r="B12" s="14" t="s">
        <v>384</v>
      </c>
      <c r="C12" s="11">
        <v>7.6698080518920506E-2</v>
      </c>
      <c r="D12" s="11">
        <v>8.0795173960314798E-2</v>
      </c>
      <c r="E12" s="11">
        <v>7.2337753350266404E-2</v>
      </c>
      <c r="F12" s="11"/>
      <c r="G12" s="11">
        <v>0.13877509859446199</v>
      </c>
      <c r="H12" s="11">
        <v>0.115527556347265</v>
      </c>
      <c r="I12" s="11">
        <v>7.8770745789531402E-2</v>
      </c>
      <c r="J12" s="11">
        <v>6.0135308473877103E-2</v>
      </c>
      <c r="K12" s="11">
        <v>4.3944451610764698E-2</v>
      </c>
      <c r="L12" s="11">
        <v>3.6632991910732597E-2</v>
      </c>
      <c r="M12" s="11"/>
      <c r="N12" s="11">
        <v>0.113908094175563</v>
      </c>
      <c r="O12" s="11">
        <v>7.6512405004843603E-2</v>
      </c>
      <c r="P12" s="11">
        <v>6.19684454025436E-2</v>
      </c>
      <c r="Q12" s="11">
        <v>5.01286144595443E-2</v>
      </c>
      <c r="R12" s="11">
        <v>7.7192734572373897E-2</v>
      </c>
      <c r="S12" s="11">
        <v>0.111935997255615</v>
      </c>
      <c r="T12" s="11">
        <v>4.9683579844576997E-2</v>
      </c>
      <c r="U12" s="11">
        <v>0.10144122454431</v>
      </c>
      <c r="V12" s="11">
        <v>6.3682278339629098E-2</v>
      </c>
      <c r="W12" s="11">
        <v>5.8812704812285697E-2</v>
      </c>
      <c r="X12" s="11">
        <v>6.4321217524751007E-2</v>
      </c>
      <c r="Y12" s="11"/>
      <c r="Z12" s="11">
        <v>4.9168398051415603E-2</v>
      </c>
      <c r="AA12" s="11">
        <v>5.31143201394337E-2</v>
      </c>
      <c r="AB12" s="11">
        <v>0.11878002079201</v>
      </c>
      <c r="AC12" s="11">
        <v>9.1911897411949398E-2</v>
      </c>
      <c r="AD12" s="11"/>
      <c r="AE12" s="11">
        <v>8.4887732933770998E-2</v>
      </c>
      <c r="AF12" s="11">
        <v>8.2692253247162104E-2</v>
      </c>
      <c r="AG12" s="11">
        <v>5.7046604923668399E-2</v>
      </c>
      <c r="AH12" s="11">
        <v>8.6123633512935505E-2</v>
      </c>
      <c r="AI12" s="11">
        <v>6.13573676257353E-2</v>
      </c>
      <c r="AJ12" s="11"/>
      <c r="AK12" s="11">
        <v>5.4628375146813499E-2</v>
      </c>
      <c r="AL12" s="11">
        <v>8.5587584816616005E-2</v>
      </c>
      <c r="AM12" s="11">
        <v>0.112807614437079</v>
      </c>
      <c r="AN12" s="11">
        <v>0.1159289829727</v>
      </c>
      <c r="AO12" s="11">
        <v>7.7651375288339999E-2</v>
      </c>
      <c r="AP12" s="11">
        <v>5.9999143628709402E-2</v>
      </c>
      <c r="AQ12" s="11"/>
      <c r="AR12" s="11">
        <v>7.9988224787940404E-2</v>
      </c>
      <c r="AS12" s="11">
        <v>7.3032080579024994E-2</v>
      </c>
      <c r="AT12" s="11">
        <v>6.8958102036302399E-2</v>
      </c>
      <c r="AU12" s="11"/>
      <c r="AV12" s="11">
        <v>7.4401786388833296E-2</v>
      </c>
      <c r="AW12" s="11">
        <v>8.5747439605510595E-2</v>
      </c>
      <c r="AX12" s="11">
        <v>4.8598797292071901E-2</v>
      </c>
      <c r="AY12" s="11">
        <v>6.8695256502751698E-2</v>
      </c>
      <c r="AZ12" s="11">
        <v>7.1413473835280003E-2</v>
      </c>
      <c r="BA12" s="11"/>
      <c r="BB12" s="11">
        <v>8.7875397926795801E-2</v>
      </c>
      <c r="BC12" s="11">
        <v>8.7319548115235096E-2</v>
      </c>
      <c r="BD12" s="11">
        <v>6.1771249907554698E-2</v>
      </c>
      <c r="BE12" s="11"/>
      <c r="BF12" s="11">
        <v>0.11660931439099501</v>
      </c>
      <c r="BG12" s="11">
        <v>6.63025822659363E-2</v>
      </c>
      <c r="BH12" s="11">
        <v>9.8052258509344306E-2</v>
      </c>
      <c r="BI12" s="11">
        <v>6.1250011580084897E-2</v>
      </c>
      <c r="BJ12" s="11">
        <v>3.6572259661707199E-2</v>
      </c>
      <c r="BK12" s="11">
        <v>7.7911882276769803E-2</v>
      </c>
    </row>
    <row r="13" spans="2:63" x14ac:dyDescent="0.35">
      <c r="B13" s="14" t="s">
        <v>385</v>
      </c>
      <c r="C13" s="11">
        <v>0.42721294354188799</v>
      </c>
      <c r="D13" s="11">
        <v>0.44819765904350301</v>
      </c>
      <c r="E13" s="11">
        <v>0.404401334223908</v>
      </c>
      <c r="F13" s="11"/>
      <c r="G13" s="11">
        <v>0.37612005185883901</v>
      </c>
      <c r="H13" s="11">
        <v>0.39377208597327901</v>
      </c>
      <c r="I13" s="11">
        <v>0.47789054971887901</v>
      </c>
      <c r="J13" s="11">
        <v>0.43906754467905101</v>
      </c>
      <c r="K13" s="11">
        <v>0.42679275518378301</v>
      </c>
      <c r="L13" s="11">
        <v>0.43869198054241199</v>
      </c>
      <c r="M13" s="11"/>
      <c r="N13" s="11">
        <v>0.39741659948536801</v>
      </c>
      <c r="O13" s="11">
        <v>0.44351206349049099</v>
      </c>
      <c r="P13" s="11">
        <v>0.47112001638385997</v>
      </c>
      <c r="Q13" s="11">
        <v>0.42840653852955601</v>
      </c>
      <c r="R13" s="11">
        <v>0.41146530310266599</v>
      </c>
      <c r="S13" s="11">
        <v>0.37437893082865797</v>
      </c>
      <c r="T13" s="11">
        <v>0.441296072363285</v>
      </c>
      <c r="U13" s="11">
        <v>0.45887480389648</v>
      </c>
      <c r="V13" s="11">
        <v>0.430668886105047</v>
      </c>
      <c r="W13" s="11">
        <v>0.45459782078552702</v>
      </c>
      <c r="X13" s="11">
        <v>0.40841716912044101</v>
      </c>
      <c r="Y13" s="11"/>
      <c r="Z13" s="11">
        <v>0.470416886180405</v>
      </c>
      <c r="AA13" s="11">
        <v>0.45304678887196798</v>
      </c>
      <c r="AB13" s="11">
        <v>0.40831798370262801</v>
      </c>
      <c r="AC13" s="11">
        <v>0.36833706507304498</v>
      </c>
      <c r="AD13" s="11"/>
      <c r="AE13" s="11">
        <v>0.38446926764578698</v>
      </c>
      <c r="AF13" s="11">
        <v>0.42573594466963199</v>
      </c>
      <c r="AG13" s="11">
        <v>0.47263250390289402</v>
      </c>
      <c r="AH13" s="11">
        <v>0.44690408789354502</v>
      </c>
      <c r="AI13" s="11">
        <v>0.40570617177270402</v>
      </c>
      <c r="AJ13" s="11"/>
      <c r="AK13" s="11">
        <v>0.42217682764224201</v>
      </c>
      <c r="AL13" s="11">
        <v>0.45679794810569202</v>
      </c>
      <c r="AM13" s="11">
        <v>0.40883644529782598</v>
      </c>
      <c r="AN13" s="11">
        <v>0.361398625729625</v>
      </c>
      <c r="AO13" s="11">
        <v>0.44267186365362399</v>
      </c>
      <c r="AP13" s="11">
        <v>0.45130760677889498</v>
      </c>
      <c r="AQ13" s="11"/>
      <c r="AR13" s="11">
        <v>0.38216423145078399</v>
      </c>
      <c r="AS13" s="11">
        <v>0.48120770863705298</v>
      </c>
      <c r="AT13" s="11">
        <v>0.38044046641269202</v>
      </c>
      <c r="AU13" s="11"/>
      <c r="AV13" s="11">
        <v>0.39167072514325202</v>
      </c>
      <c r="AW13" s="11">
        <v>0.45499989252518802</v>
      </c>
      <c r="AX13" s="11">
        <v>0.49802180405333202</v>
      </c>
      <c r="AY13" s="11">
        <v>0.35778104658940901</v>
      </c>
      <c r="AZ13" s="11">
        <v>0.409994848657314</v>
      </c>
      <c r="BA13" s="11"/>
      <c r="BB13" s="11">
        <v>0.40459296458498201</v>
      </c>
      <c r="BC13" s="11">
        <v>0.45722081365917899</v>
      </c>
      <c r="BD13" s="11">
        <v>0.47757330702075501</v>
      </c>
      <c r="BE13" s="11"/>
      <c r="BF13" s="11">
        <v>0.40465238346187599</v>
      </c>
      <c r="BG13" s="11">
        <v>0.43162371721174603</v>
      </c>
      <c r="BH13" s="11">
        <v>0.44158989616587901</v>
      </c>
      <c r="BI13" s="11">
        <v>0.44813714879579702</v>
      </c>
      <c r="BJ13" s="11">
        <v>0.42530545721339502</v>
      </c>
      <c r="BK13" s="11">
        <v>0.38703717985441599</v>
      </c>
    </row>
    <row r="14" spans="2:63" x14ac:dyDescent="0.35">
      <c r="B14" s="14" t="s">
        <v>386</v>
      </c>
      <c r="C14" s="11">
        <v>2.5631092767600502E-2</v>
      </c>
      <c r="D14" s="11">
        <v>3.2068881243861702E-2</v>
      </c>
      <c r="E14" s="11">
        <v>1.96840647011217E-2</v>
      </c>
      <c r="F14" s="11"/>
      <c r="G14" s="11">
        <v>1.6299066279529002E-2</v>
      </c>
      <c r="H14" s="11">
        <v>1.3277940284310299E-2</v>
      </c>
      <c r="I14" s="11">
        <v>2.5394682009783402E-2</v>
      </c>
      <c r="J14" s="11">
        <v>2.8346383704869599E-2</v>
      </c>
      <c r="K14" s="11">
        <v>3.1748056303556399E-2</v>
      </c>
      <c r="L14" s="11">
        <v>3.5941706033878897E-2</v>
      </c>
      <c r="M14" s="11"/>
      <c r="N14" s="11">
        <v>2.2611757728182299E-2</v>
      </c>
      <c r="O14" s="11">
        <v>1.62689600221534E-2</v>
      </c>
      <c r="P14" s="11">
        <v>2.9183399722409201E-2</v>
      </c>
      <c r="Q14" s="11">
        <v>3.0500348329074899E-2</v>
      </c>
      <c r="R14" s="11">
        <v>2.7306759881499498E-2</v>
      </c>
      <c r="S14" s="11">
        <v>1.6724511225202701E-2</v>
      </c>
      <c r="T14" s="11">
        <v>2.03052627785535E-2</v>
      </c>
      <c r="U14" s="11">
        <v>2.85199201216398E-2</v>
      </c>
      <c r="V14" s="11">
        <v>3.32775004030504E-2</v>
      </c>
      <c r="W14" s="11">
        <v>3.08079267168621E-2</v>
      </c>
      <c r="X14" s="11">
        <v>3.7743221961476101E-2</v>
      </c>
      <c r="Y14" s="11"/>
      <c r="Z14" s="11">
        <v>2.18186230174892E-2</v>
      </c>
      <c r="AA14" s="11">
        <v>2.0265756625867101E-2</v>
      </c>
      <c r="AB14" s="11">
        <v>2.6115970918014399E-2</v>
      </c>
      <c r="AC14" s="11">
        <v>3.4441577980273398E-2</v>
      </c>
      <c r="AD14" s="11"/>
      <c r="AE14" s="11">
        <v>2.8149895465533401E-2</v>
      </c>
      <c r="AF14" s="11">
        <v>2.4296496955612201E-2</v>
      </c>
      <c r="AG14" s="11">
        <v>2.3519510695795401E-2</v>
      </c>
      <c r="AH14" s="11">
        <v>1.7274147194838101E-2</v>
      </c>
      <c r="AI14" s="11">
        <v>4.25703987890797E-2</v>
      </c>
      <c r="AJ14" s="11"/>
      <c r="AK14" s="11">
        <v>2.43191868381883E-2</v>
      </c>
      <c r="AL14" s="11">
        <v>2.89070423085513E-2</v>
      </c>
      <c r="AM14" s="11">
        <v>3.6553914923458899E-2</v>
      </c>
      <c r="AN14" s="11">
        <v>2.85436272230165E-2</v>
      </c>
      <c r="AO14" s="11">
        <v>2.2119671379422501E-2</v>
      </c>
      <c r="AP14" s="11">
        <v>9.3629605133784301E-3</v>
      </c>
      <c r="AQ14" s="11"/>
      <c r="AR14" s="11">
        <v>4.0972289478653501E-2</v>
      </c>
      <c r="AS14" s="11">
        <v>1.4087622127568301E-2</v>
      </c>
      <c r="AT14" s="11">
        <v>2.3131293960623599E-2</v>
      </c>
      <c r="AU14" s="11"/>
      <c r="AV14" s="11">
        <v>3.53590494055789E-2</v>
      </c>
      <c r="AW14" s="11">
        <v>1.4564055264411201E-2</v>
      </c>
      <c r="AX14" s="11">
        <v>1.77309690190465E-2</v>
      </c>
      <c r="AY14" s="11">
        <v>5.1409516146664898E-2</v>
      </c>
      <c r="AZ14" s="11">
        <v>2.4579761647885699E-2</v>
      </c>
      <c r="BA14" s="11"/>
      <c r="BB14" s="11">
        <v>2.8675971564559002E-2</v>
      </c>
      <c r="BC14" s="11">
        <v>1.1687151872906001E-2</v>
      </c>
      <c r="BD14" s="11">
        <v>1.4110230993832899E-2</v>
      </c>
      <c r="BE14" s="11"/>
      <c r="BF14" s="11">
        <v>3.0878005571253499E-2</v>
      </c>
      <c r="BG14" s="11">
        <v>1.9437027142835201E-2</v>
      </c>
      <c r="BH14" s="11">
        <v>1.6008974042866001E-2</v>
      </c>
      <c r="BI14" s="11">
        <v>2.68524534168307E-2</v>
      </c>
      <c r="BJ14" s="11">
        <v>2.7694376222281599E-2</v>
      </c>
      <c r="BK14" s="11">
        <v>4.0962709237289202E-2</v>
      </c>
    </row>
    <row r="15" spans="2:63" x14ac:dyDescent="0.35">
      <c r="B15" s="14" t="s">
        <v>104</v>
      </c>
      <c r="C15" s="12">
        <v>0.100862041200142</v>
      </c>
      <c r="D15" s="12">
        <v>7.9954298516272199E-2</v>
      </c>
      <c r="E15" s="12">
        <v>0.121119815162009</v>
      </c>
      <c r="F15" s="12"/>
      <c r="G15" s="12">
        <v>9.4831800399022101E-2</v>
      </c>
      <c r="H15" s="12">
        <v>0.10898762025365</v>
      </c>
      <c r="I15" s="12">
        <v>0.115261607513633</v>
      </c>
      <c r="J15" s="12">
        <v>0.126209141881968</v>
      </c>
      <c r="K15" s="12">
        <v>8.7453194970896195E-2</v>
      </c>
      <c r="L15" s="12">
        <v>7.4992723856382504E-2</v>
      </c>
      <c r="M15" s="12"/>
      <c r="N15" s="12">
        <v>6.8635662315318799E-2</v>
      </c>
      <c r="O15" s="12">
        <v>9.7835446686900807E-2</v>
      </c>
      <c r="P15" s="12">
        <v>8.59850953730385E-2</v>
      </c>
      <c r="Q15" s="12">
        <v>0.107774277761214</v>
      </c>
      <c r="R15" s="12">
        <v>0.115304796251364</v>
      </c>
      <c r="S15" s="12">
        <v>0.111175705608565</v>
      </c>
      <c r="T15" s="12">
        <v>0.11324356613655601</v>
      </c>
      <c r="U15" s="12">
        <v>7.9752765274183499E-2</v>
      </c>
      <c r="V15" s="12">
        <v>0.120188519802632</v>
      </c>
      <c r="W15" s="12">
        <v>0.104875187267717</v>
      </c>
      <c r="X15" s="12">
        <v>0.118975020886789</v>
      </c>
      <c r="Y15" s="12"/>
      <c r="Z15" s="12">
        <v>6.9605507863409993E-2</v>
      </c>
      <c r="AA15" s="12">
        <v>0.108163390837673</v>
      </c>
      <c r="AB15" s="12">
        <v>7.9970076056376002E-2</v>
      </c>
      <c r="AC15" s="12">
        <v>0.14640974633415799</v>
      </c>
      <c r="AD15" s="12"/>
      <c r="AE15" s="12">
        <v>0.13349098322427899</v>
      </c>
      <c r="AF15" s="12">
        <v>9.4380224718549593E-2</v>
      </c>
      <c r="AG15" s="12">
        <v>8.2090248168470395E-2</v>
      </c>
      <c r="AH15" s="12">
        <v>6.1285922542309003E-2</v>
      </c>
      <c r="AI15" s="12">
        <v>8.3563481755047894E-2</v>
      </c>
      <c r="AJ15" s="12"/>
      <c r="AK15" s="12">
        <v>8.2849876091457206E-2</v>
      </c>
      <c r="AL15" s="12">
        <v>9.2182167185333896E-2</v>
      </c>
      <c r="AM15" s="12">
        <v>0.104798996007979</v>
      </c>
      <c r="AN15" s="12">
        <v>0.13464677957846699</v>
      </c>
      <c r="AO15" s="12">
        <v>0.101783996716331</v>
      </c>
      <c r="AP15" s="12">
        <v>0.173613771458247</v>
      </c>
      <c r="AQ15" s="12"/>
      <c r="AR15" s="12">
        <v>9.7702444651290396E-2</v>
      </c>
      <c r="AS15" s="12">
        <v>6.9568979203137704E-2</v>
      </c>
      <c r="AT15" s="12">
        <v>0.18111732366865901</v>
      </c>
      <c r="AU15" s="12"/>
      <c r="AV15" s="12">
        <v>8.2390139400212101E-2</v>
      </c>
      <c r="AW15" s="12">
        <v>9.1068979558864296E-2</v>
      </c>
      <c r="AX15" s="12">
        <v>6.7144757821165205E-2</v>
      </c>
      <c r="AY15" s="12">
        <v>7.8570814942579198E-2</v>
      </c>
      <c r="AZ15" s="12">
        <v>0.19103820786318201</v>
      </c>
      <c r="BA15" s="12"/>
      <c r="BB15" s="12">
        <v>7.1796712290658704E-2</v>
      </c>
      <c r="BC15" s="12">
        <v>8.2618766788421394E-2</v>
      </c>
      <c r="BD15" s="12">
        <v>5.79657933102957E-2</v>
      </c>
      <c r="BE15" s="12"/>
      <c r="BF15" s="12">
        <v>9.3764745152743897E-2</v>
      </c>
      <c r="BG15" s="12">
        <v>9.9844316632587402E-2</v>
      </c>
      <c r="BH15" s="12">
        <v>9.8304171933063997E-2</v>
      </c>
      <c r="BI15" s="12">
        <v>0.108083946376585</v>
      </c>
      <c r="BJ15" s="12">
        <v>9.8544242102754101E-2</v>
      </c>
      <c r="BK15" s="12">
        <v>0.112349117751139</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B2:BK26"/>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410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29" x14ac:dyDescent="0.35">
      <c r="B9" s="14" t="s">
        <v>399</v>
      </c>
      <c r="C9" s="11">
        <v>0.41449085855810902</v>
      </c>
      <c r="D9" s="11">
        <v>0.35657180800954102</v>
      </c>
      <c r="E9" s="11">
        <v>0.469353416137057</v>
      </c>
      <c r="F9" s="11"/>
      <c r="G9" s="11">
        <v>0.42946080825167299</v>
      </c>
      <c r="H9" s="11">
        <v>0.44437018569766701</v>
      </c>
      <c r="I9" s="11">
        <v>0.40324014024430599</v>
      </c>
      <c r="J9" s="11">
        <v>0.41717383426542198</v>
      </c>
      <c r="K9" s="11">
        <v>0.41121933167177599</v>
      </c>
      <c r="L9" s="11">
        <v>0.389030377561489</v>
      </c>
      <c r="M9" s="11"/>
      <c r="N9" s="11">
        <v>0.37584905563731302</v>
      </c>
      <c r="O9" s="11">
        <v>0.429865664163951</v>
      </c>
      <c r="P9" s="11">
        <v>0.43227035708742001</v>
      </c>
      <c r="Q9" s="11">
        <v>0.41211339755211601</v>
      </c>
      <c r="R9" s="11">
        <v>0.443747593677914</v>
      </c>
      <c r="S9" s="11">
        <v>0.39164891485529901</v>
      </c>
      <c r="T9" s="11">
        <v>0.44028186685631299</v>
      </c>
      <c r="U9" s="11">
        <v>0.47916734175031001</v>
      </c>
      <c r="V9" s="11">
        <v>0.41236730992713699</v>
      </c>
      <c r="W9" s="11">
        <v>0.38547534755997198</v>
      </c>
      <c r="X9" s="11">
        <v>0.42265988069617</v>
      </c>
      <c r="Y9" s="11"/>
      <c r="Z9" s="11">
        <v>0.387195722620577</v>
      </c>
      <c r="AA9" s="11">
        <v>0.437313729787562</v>
      </c>
      <c r="AB9" s="11">
        <v>0.42911184078172898</v>
      </c>
      <c r="AC9" s="11">
        <v>0.40923198196342098</v>
      </c>
      <c r="AD9" s="11"/>
      <c r="AE9" s="11">
        <v>0.38854724873568802</v>
      </c>
      <c r="AF9" s="11">
        <v>0.43117902205109998</v>
      </c>
      <c r="AG9" s="11">
        <v>0.430128260721032</v>
      </c>
      <c r="AH9" s="11">
        <v>0.40968650001451801</v>
      </c>
      <c r="AI9" s="11">
        <v>0.39746668349883701</v>
      </c>
      <c r="AJ9" s="11"/>
      <c r="AK9" s="11">
        <v>0.38484436539935402</v>
      </c>
      <c r="AL9" s="11">
        <v>0.40269729361567902</v>
      </c>
      <c r="AM9" s="11">
        <v>0.43010453085337003</v>
      </c>
      <c r="AN9" s="11">
        <v>0.439681090757645</v>
      </c>
      <c r="AO9" s="11">
        <v>0.47444515641045099</v>
      </c>
      <c r="AP9" s="11">
        <v>0.468826594963489</v>
      </c>
      <c r="AQ9" s="11"/>
      <c r="AR9" s="11">
        <v>0.40706951456765</v>
      </c>
      <c r="AS9" s="11">
        <v>0.419195942805764</v>
      </c>
      <c r="AT9" s="11">
        <v>0.41603942958076401</v>
      </c>
      <c r="AU9" s="11"/>
      <c r="AV9" s="11">
        <v>0.38221744235320498</v>
      </c>
      <c r="AW9" s="11">
        <v>0.430099442596107</v>
      </c>
      <c r="AX9" s="11">
        <v>0.432110405824079</v>
      </c>
      <c r="AY9" s="11">
        <v>0.40074827278441799</v>
      </c>
      <c r="AZ9" s="11">
        <v>0.43502586090298201</v>
      </c>
      <c r="BA9" s="11"/>
      <c r="BB9" s="11">
        <v>0.39309447391444502</v>
      </c>
      <c r="BC9" s="11">
        <v>0.42417851343023999</v>
      </c>
      <c r="BD9" s="11">
        <v>0.44891188510853602</v>
      </c>
      <c r="BE9" s="11"/>
      <c r="BF9" s="11">
        <v>0.377659926035253</v>
      </c>
      <c r="BG9" s="11">
        <v>0.42401952573238899</v>
      </c>
      <c r="BH9" s="11">
        <v>0.39070691890550102</v>
      </c>
      <c r="BI9" s="11">
        <v>0.43144540842374401</v>
      </c>
      <c r="BJ9" s="11">
        <v>0.45638459411785798</v>
      </c>
      <c r="BK9" s="11">
        <v>0.40528250732689203</v>
      </c>
    </row>
    <row r="10" spans="2:63" ht="43.5" x14ac:dyDescent="0.35">
      <c r="B10" s="14" t="s">
        <v>400</v>
      </c>
      <c r="C10" s="11">
        <v>0.35658040799944801</v>
      </c>
      <c r="D10" s="11">
        <v>0.31654061886566098</v>
      </c>
      <c r="E10" s="11">
        <v>0.394492028487336</v>
      </c>
      <c r="F10" s="11"/>
      <c r="G10" s="11">
        <v>0.42161015418576098</v>
      </c>
      <c r="H10" s="11">
        <v>0.34209135943469599</v>
      </c>
      <c r="I10" s="11">
        <v>0.29974601814117402</v>
      </c>
      <c r="J10" s="11">
        <v>0.29037935955744998</v>
      </c>
      <c r="K10" s="11">
        <v>0.33149252167672499</v>
      </c>
      <c r="L10" s="11">
        <v>0.441348463944918</v>
      </c>
      <c r="M10" s="11"/>
      <c r="N10" s="11">
        <v>0.30451326236863202</v>
      </c>
      <c r="O10" s="11">
        <v>0.377283512314877</v>
      </c>
      <c r="P10" s="11">
        <v>0.406059076879693</v>
      </c>
      <c r="Q10" s="11">
        <v>0.360514232960714</v>
      </c>
      <c r="R10" s="11">
        <v>0.38740296817333197</v>
      </c>
      <c r="S10" s="11">
        <v>0.343931818644792</v>
      </c>
      <c r="T10" s="11">
        <v>0.364447371201018</v>
      </c>
      <c r="U10" s="11">
        <v>0.35150144959245599</v>
      </c>
      <c r="V10" s="11">
        <v>0.36039959722482301</v>
      </c>
      <c r="W10" s="11">
        <v>0.36466611939117599</v>
      </c>
      <c r="X10" s="11">
        <v>0.31059197286485102</v>
      </c>
      <c r="Y10" s="11"/>
      <c r="Z10" s="11">
        <v>0.37423565141631399</v>
      </c>
      <c r="AA10" s="11">
        <v>0.33611597661305098</v>
      </c>
      <c r="AB10" s="11">
        <v>0.40233438350554401</v>
      </c>
      <c r="AC10" s="11">
        <v>0.31911530395174798</v>
      </c>
      <c r="AD10" s="11"/>
      <c r="AE10" s="11">
        <v>0.36264629490101302</v>
      </c>
      <c r="AF10" s="11">
        <v>0.37413868047146798</v>
      </c>
      <c r="AG10" s="11">
        <v>0.35093759147695502</v>
      </c>
      <c r="AH10" s="11">
        <v>0.33482315553931602</v>
      </c>
      <c r="AI10" s="11">
        <v>0.243943895984256</v>
      </c>
      <c r="AJ10" s="11"/>
      <c r="AK10" s="11">
        <v>0.367633200290853</v>
      </c>
      <c r="AL10" s="11">
        <v>0.34934315351807599</v>
      </c>
      <c r="AM10" s="11">
        <v>0.381678527868416</v>
      </c>
      <c r="AN10" s="11">
        <v>0.34595445962577498</v>
      </c>
      <c r="AO10" s="11">
        <v>0.34273477128795499</v>
      </c>
      <c r="AP10" s="11">
        <v>0.33833028158676398</v>
      </c>
      <c r="AQ10" s="11"/>
      <c r="AR10" s="11">
        <v>0.34394429434240098</v>
      </c>
      <c r="AS10" s="11">
        <v>0.37455829470695501</v>
      </c>
      <c r="AT10" s="11">
        <v>0.30259594632807701</v>
      </c>
      <c r="AU10" s="11"/>
      <c r="AV10" s="11">
        <v>0.326713376333512</v>
      </c>
      <c r="AW10" s="11">
        <v>0.40560772365196901</v>
      </c>
      <c r="AX10" s="11">
        <v>0.376474993829505</v>
      </c>
      <c r="AY10" s="11">
        <v>0.21362839147420201</v>
      </c>
      <c r="AZ10" s="11">
        <v>0.31564029833949397</v>
      </c>
      <c r="BA10" s="11"/>
      <c r="BB10" s="11">
        <v>0.338596824198725</v>
      </c>
      <c r="BC10" s="11">
        <v>0.39221805699261503</v>
      </c>
      <c r="BD10" s="11">
        <v>0.37239608170829303</v>
      </c>
      <c r="BE10" s="11"/>
      <c r="BF10" s="11">
        <v>0.28531112774791201</v>
      </c>
      <c r="BG10" s="11">
        <v>0.34791059321641599</v>
      </c>
      <c r="BH10" s="11">
        <v>0.39479921680903202</v>
      </c>
      <c r="BI10" s="11">
        <v>0.38292348335055898</v>
      </c>
      <c r="BJ10" s="11">
        <v>0.40847768644807803</v>
      </c>
      <c r="BK10" s="11">
        <v>0.36657211198348</v>
      </c>
    </row>
    <row r="11" spans="2:63" ht="29" x14ac:dyDescent="0.35">
      <c r="B11" s="14" t="s">
        <v>401</v>
      </c>
      <c r="C11" s="11">
        <v>0.324674999941377</v>
      </c>
      <c r="D11" s="11">
        <v>0.31469587425242501</v>
      </c>
      <c r="E11" s="11">
        <v>0.336137398520644</v>
      </c>
      <c r="F11" s="11"/>
      <c r="G11" s="11">
        <v>0.27637490848225699</v>
      </c>
      <c r="H11" s="11">
        <v>0.28900573053192702</v>
      </c>
      <c r="I11" s="11">
        <v>0.34055802039549998</v>
      </c>
      <c r="J11" s="11">
        <v>0.33550878802183798</v>
      </c>
      <c r="K11" s="11">
        <v>0.38936311460156697</v>
      </c>
      <c r="L11" s="11">
        <v>0.321318895132092</v>
      </c>
      <c r="M11" s="11"/>
      <c r="N11" s="11">
        <v>0.33214644917733099</v>
      </c>
      <c r="O11" s="11">
        <v>0.35571498936962398</v>
      </c>
      <c r="P11" s="11">
        <v>0.30798637672753998</v>
      </c>
      <c r="Q11" s="11">
        <v>0.32620257890122101</v>
      </c>
      <c r="R11" s="11">
        <v>0.32097705584693897</v>
      </c>
      <c r="S11" s="11">
        <v>0.32009479737105201</v>
      </c>
      <c r="T11" s="11">
        <v>0.29027238274738099</v>
      </c>
      <c r="U11" s="11">
        <v>0.33517468633303099</v>
      </c>
      <c r="V11" s="11">
        <v>0.31883992721781901</v>
      </c>
      <c r="W11" s="11">
        <v>0.31311002519526598</v>
      </c>
      <c r="X11" s="11">
        <v>0.340689079745501</v>
      </c>
      <c r="Y11" s="11"/>
      <c r="Z11" s="11">
        <v>0.34141485400878002</v>
      </c>
      <c r="AA11" s="11">
        <v>0.34141820067341</v>
      </c>
      <c r="AB11" s="11">
        <v>0.31183274176623199</v>
      </c>
      <c r="AC11" s="11">
        <v>0.29726999602696502</v>
      </c>
      <c r="AD11" s="11"/>
      <c r="AE11" s="11">
        <v>0.29910372203839503</v>
      </c>
      <c r="AF11" s="11">
        <v>0.31625908963875499</v>
      </c>
      <c r="AG11" s="11">
        <v>0.352080200166833</v>
      </c>
      <c r="AH11" s="11">
        <v>0.35402528637870001</v>
      </c>
      <c r="AI11" s="11">
        <v>0.28641511563064398</v>
      </c>
      <c r="AJ11" s="11"/>
      <c r="AK11" s="11">
        <v>0.351149977055836</v>
      </c>
      <c r="AL11" s="11">
        <v>0.32135360082655301</v>
      </c>
      <c r="AM11" s="11">
        <v>0.29509715741672599</v>
      </c>
      <c r="AN11" s="11">
        <v>0.24290249014422099</v>
      </c>
      <c r="AO11" s="11">
        <v>0.342356226810413</v>
      </c>
      <c r="AP11" s="11">
        <v>0.24957065346104901</v>
      </c>
      <c r="AQ11" s="11"/>
      <c r="AR11" s="11">
        <v>0.29676170040547301</v>
      </c>
      <c r="AS11" s="11">
        <v>0.36544598190984101</v>
      </c>
      <c r="AT11" s="11">
        <v>0.28491510566471001</v>
      </c>
      <c r="AU11" s="11"/>
      <c r="AV11" s="11">
        <v>0.32626189955224</v>
      </c>
      <c r="AW11" s="11">
        <v>0.328239226679235</v>
      </c>
      <c r="AX11" s="11">
        <v>0.36981617233653302</v>
      </c>
      <c r="AY11" s="11">
        <v>0.26637307398358101</v>
      </c>
      <c r="AZ11" s="11">
        <v>0.29436842698198101</v>
      </c>
      <c r="BA11" s="11"/>
      <c r="BB11" s="11">
        <v>0.337452937038489</v>
      </c>
      <c r="BC11" s="11">
        <v>0.33537744785594698</v>
      </c>
      <c r="BD11" s="11">
        <v>0.38319468826942998</v>
      </c>
      <c r="BE11" s="11"/>
      <c r="BF11" s="11">
        <v>0.31633146662285799</v>
      </c>
      <c r="BG11" s="11">
        <v>0.33997133599241502</v>
      </c>
      <c r="BH11" s="11">
        <v>0.327010989517516</v>
      </c>
      <c r="BI11" s="11">
        <v>0.30772563535243702</v>
      </c>
      <c r="BJ11" s="11">
        <v>0.340564144998389</v>
      </c>
      <c r="BK11" s="11">
        <v>0.31141411711009798</v>
      </c>
    </row>
    <row r="12" spans="2:63" x14ac:dyDescent="0.35">
      <c r="B12" s="14" t="s">
        <v>402</v>
      </c>
      <c r="C12" s="11">
        <v>0.29329552507418499</v>
      </c>
      <c r="D12" s="11">
        <v>0.28718378881595302</v>
      </c>
      <c r="E12" s="11">
        <v>0.29794545083761698</v>
      </c>
      <c r="F12" s="11"/>
      <c r="G12" s="11">
        <v>0.28476954620314199</v>
      </c>
      <c r="H12" s="11">
        <v>0.26102809414611999</v>
      </c>
      <c r="I12" s="11">
        <v>0.28757413706957402</v>
      </c>
      <c r="J12" s="11">
        <v>0.28420901534614501</v>
      </c>
      <c r="K12" s="11">
        <v>0.29115461016713901</v>
      </c>
      <c r="L12" s="11">
        <v>0.33900836166585702</v>
      </c>
      <c r="M12" s="11"/>
      <c r="N12" s="11">
        <v>0.30724928562626103</v>
      </c>
      <c r="O12" s="11">
        <v>0.27711995113822302</v>
      </c>
      <c r="P12" s="11">
        <v>0.30412690796673297</v>
      </c>
      <c r="Q12" s="11">
        <v>0.27131186440764998</v>
      </c>
      <c r="R12" s="11">
        <v>0.31184634127174998</v>
      </c>
      <c r="S12" s="11">
        <v>0.26513448980486298</v>
      </c>
      <c r="T12" s="11">
        <v>0.27800730758813402</v>
      </c>
      <c r="U12" s="11">
        <v>0.28701160304127599</v>
      </c>
      <c r="V12" s="11">
        <v>0.32285754879921502</v>
      </c>
      <c r="W12" s="11">
        <v>0.30537571471233399</v>
      </c>
      <c r="X12" s="11">
        <v>0.28604168595672602</v>
      </c>
      <c r="Y12" s="11"/>
      <c r="Z12" s="11">
        <v>0.30767280021422999</v>
      </c>
      <c r="AA12" s="11">
        <v>0.29895916028525199</v>
      </c>
      <c r="AB12" s="11">
        <v>0.27973118826998</v>
      </c>
      <c r="AC12" s="11">
        <v>0.28556617542215601</v>
      </c>
      <c r="AD12" s="11"/>
      <c r="AE12" s="11">
        <v>0.31615774586926498</v>
      </c>
      <c r="AF12" s="11">
        <v>0.26195780525736201</v>
      </c>
      <c r="AG12" s="11">
        <v>0.28691173009679699</v>
      </c>
      <c r="AH12" s="11">
        <v>0.31688091235504401</v>
      </c>
      <c r="AI12" s="11">
        <v>0.29160174872435701</v>
      </c>
      <c r="AJ12" s="11"/>
      <c r="AK12" s="11">
        <v>0.30578596190629598</v>
      </c>
      <c r="AL12" s="11">
        <v>0.30566893621293501</v>
      </c>
      <c r="AM12" s="11">
        <v>0.28161743024034902</v>
      </c>
      <c r="AN12" s="11">
        <v>0.25378234255842902</v>
      </c>
      <c r="AO12" s="11">
        <v>0.28851662579340198</v>
      </c>
      <c r="AP12" s="11">
        <v>0.247707140039268</v>
      </c>
      <c r="AQ12" s="11"/>
      <c r="AR12" s="11">
        <v>0.29314471821087401</v>
      </c>
      <c r="AS12" s="11">
        <v>0.32021771011314598</v>
      </c>
      <c r="AT12" s="11">
        <v>0.19889355388552599</v>
      </c>
      <c r="AU12" s="11"/>
      <c r="AV12" s="11">
        <v>0.30842928598694302</v>
      </c>
      <c r="AW12" s="11">
        <v>0.30085689083796402</v>
      </c>
      <c r="AX12" s="11">
        <v>0.32358775464050199</v>
      </c>
      <c r="AY12" s="11">
        <v>0.24194398038633499</v>
      </c>
      <c r="AZ12" s="11">
        <v>0.21538737397432001</v>
      </c>
      <c r="BA12" s="11"/>
      <c r="BB12" s="11">
        <v>0.31494672077300701</v>
      </c>
      <c r="BC12" s="11">
        <v>0.30590713051613799</v>
      </c>
      <c r="BD12" s="11">
        <v>0.33061246453349002</v>
      </c>
      <c r="BE12" s="11"/>
      <c r="BF12" s="11">
        <v>0.29306713716740801</v>
      </c>
      <c r="BG12" s="11">
        <v>0.31100720532576298</v>
      </c>
      <c r="BH12" s="11">
        <v>0.25264547269854198</v>
      </c>
      <c r="BI12" s="11">
        <v>0.27894232862124102</v>
      </c>
      <c r="BJ12" s="11">
        <v>0.306409443119317</v>
      </c>
      <c r="BK12" s="11">
        <v>0.31784279915069302</v>
      </c>
    </row>
    <row r="13" spans="2:63" x14ac:dyDescent="0.35">
      <c r="B13" s="14" t="s">
        <v>403</v>
      </c>
      <c r="C13" s="11">
        <v>0.255087755289161</v>
      </c>
      <c r="D13" s="11">
        <v>0.26890227548904599</v>
      </c>
      <c r="E13" s="11">
        <v>0.24069660291228701</v>
      </c>
      <c r="F13" s="11"/>
      <c r="G13" s="11">
        <v>0.257160246188115</v>
      </c>
      <c r="H13" s="11">
        <v>0.25302258347598999</v>
      </c>
      <c r="I13" s="11">
        <v>0.26534920856996203</v>
      </c>
      <c r="J13" s="11">
        <v>0.220339015494115</v>
      </c>
      <c r="K13" s="11">
        <v>0.25895622194071</v>
      </c>
      <c r="L13" s="11">
        <v>0.27270297931257398</v>
      </c>
      <c r="M13" s="11"/>
      <c r="N13" s="11">
        <v>0.28301936746559703</v>
      </c>
      <c r="O13" s="11">
        <v>0.233528238503208</v>
      </c>
      <c r="P13" s="11">
        <v>0.22842092686787599</v>
      </c>
      <c r="Q13" s="11">
        <v>0.226166764518171</v>
      </c>
      <c r="R13" s="11">
        <v>0.252160538251057</v>
      </c>
      <c r="S13" s="11">
        <v>0.29170931290581797</v>
      </c>
      <c r="T13" s="11">
        <v>0.24236433022741399</v>
      </c>
      <c r="U13" s="11">
        <v>0.24150810854078</v>
      </c>
      <c r="V13" s="11">
        <v>0.26337556114416599</v>
      </c>
      <c r="W13" s="11">
        <v>0.28355707336168001</v>
      </c>
      <c r="X13" s="11">
        <v>0.227448447504769</v>
      </c>
      <c r="Y13" s="11"/>
      <c r="Z13" s="11">
        <v>0.26669235601298003</v>
      </c>
      <c r="AA13" s="11">
        <v>0.248342500150801</v>
      </c>
      <c r="AB13" s="11">
        <v>0.274161603613851</v>
      </c>
      <c r="AC13" s="11">
        <v>0.230622640675649</v>
      </c>
      <c r="AD13" s="11"/>
      <c r="AE13" s="11">
        <v>0.23795004106593601</v>
      </c>
      <c r="AF13" s="11">
        <v>0.23864514258112099</v>
      </c>
      <c r="AG13" s="11">
        <v>0.267714376322017</v>
      </c>
      <c r="AH13" s="11">
        <v>0.30609191660319901</v>
      </c>
      <c r="AI13" s="11">
        <v>0.28623238317351901</v>
      </c>
      <c r="AJ13" s="11"/>
      <c r="AK13" s="11">
        <v>0.27865324930728602</v>
      </c>
      <c r="AL13" s="11">
        <v>0.233738270046039</v>
      </c>
      <c r="AM13" s="11">
        <v>0.291809938863346</v>
      </c>
      <c r="AN13" s="11">
        <v>0.245648425468148</v>
      </c>
      <c r="AO13" s="11">
        <v>0.219823019257468</v>
      </c>
      <c r="AP13" s="11">
        <v>0.28236638958953902</v>
      </c>
      <c r="AQ13" s="11"/>
      <c r="AR13" s="11">
        <v>0.229597604463357</v>
      </c>
      <c r="AS13" s="11">
        <v>0.28263520939770798</v>
      </c>
      <c r="AT13" s="11">
        <v>0.24103128832856199</v>
      </c>
      <c r="AU13" s="11"/>
      <c r="AV13" s="11">
        <v>0.24109716761490901</v>
      </c>
      <c r="AW13" s="11">
        <v>0.27934848752289698</v>
      </c>
      <c r="AX13" s="11">
        <v>0.277523896278695</v>
      </c>
      <c r="AY13" s="11">
        <v>0.15761405759196401</v>
      </c>
      <c r="AZ13" s="11">
        <v>0.247669516350744</v>
      </c>
      <c r="BA13" s="11"/>
      <c r="BB13" s="11">
        <v>0.23004447838689901</v>
      </c>
      <c r="BC13" s="11">
        <v>0.28889306213745802</v>
      </c>
      <c r="BD13" s="11">
        <v>0.27550959523288299</v>
      </c>
      <c r="BE13" s="11"/>
      <c r="BF13" s="11">
        <v>0.274110754582361</v>
      </c>
      <c r="BG13" s="11">
        <v>0.26626014976193302</v>
      </c>
      <c r="BH13" s="11">
        <v>0.24032085039967499</v>
      </c>
      <c r="BI13" s="11">
        <v>0.235522412696091</v>
      </c>
      <c r="BJ13" s="11">
        <v>0.24405496643723601</v>
      </c>
      <c r="BK13" s="11">
        <v>0.260442339413747</v>
      </c>
    </row>
    <row r="14" spans="2:63" ht="29" x14ac:dyDescent="0.35">
      <c r="B14" s="14" t="s">
        <v>404</v>
      </c>
      <c r="C14" s="11">
        <v>0.23623405571171999</v>
      </c>
      <c r="D14" s="11">
        <v>0.23390816211729001</v>
      </c>
      <c r="E14" s="11">
        <v>0.23795291739886701</v>
      </c>
      <c r="F14" s="11"/>
      <c r="G14" s="11">
        <v>0.19153015633491</v>
      </c>
      <c r="H14" s="11">
        <v>0.21141583927256899</v>
      </c>
      <c r="I14" s="11">
        <v>0.22931703854247601</v>
      </c>
      <c r="J14" s="11">
        <v>0.23880615575403699</v>
      </c>
      <c r="K14" s="11">
        <v>0.25315249322026401</v>
      </c>
      <c r="L14" s="11">
        <v>0.27903722570529599</v>
      </c>
      <c r="M14" s="11"/>
      <c r="N14" s="11">
        <v>0.21870305357391301</v>
      </c>
      <c r="O14" s="11">
        <v>0.23720892748094399</v>
      </c>
      <c r="P14" s="11">
        <v>0.249006890831907</v>
      </c>
      <c r="Q14" s="11">
        <v>0.264537920806445</v>
      </c>
      <c r="R14" s="11">
        <v>0.23395833687907899</v>
      </c>
      <c r="S14" s="11">
        <v>0.22699648996029501</v>
      </c>
      <c r="T14" s="11">
        <v>0.27524658159828103</v>
      </c>
      <c r="U14" s="11">
        <v>0.189422451646727</v>
      </c>
      <c r="V14" s="11">
        <v>0.20370263613148801</v>
      </c>
      <c r="W14" s="11">
        <v>0.25552415959788899</v>
      </c>
      <c r="X14" s="11">
        <v>0.24313004152241</v>
      </c>
      <c r="Y14" s="11"/>
      <c r="Z14" s="11">
        <v>0.26293530022429101</v>
      </c>
      <c r="AA14" s="11">
        <v>0.24227571043606799</v>
      </c>
      <c r="AB14" s="11">
        <v>0.19798920258616601</v>
      </c>
      <c r="AC14" s="11">
        <v>0.234627356455088</v>
      </c>
      <c r="AD14" s="11"/>
      <c r="AE14" s="11">
        <v>0.23614367045925599</v>
      </c>
      <c r="AF14" s="11">
        <v>0.22679225248434701</v>
      </c>
      <c r="AG14" s="11">
        <v>0.25648942721915002</v>
      </c>
      <c r="AH14" s="11">
        <v>0.225735059719644</v>
      </c>
      <c r="AI14" s="11">
        <v>0.22901247320953499</v>
      </c>
      <c r="AJ14" s="11"/>
      <c r="AK14" s="11">
        <v>0.25930577659910498</v>
      </c>
      <c r="AL14" s="11">
        <v>0.241256676448798</v>
      </c>
      <c r="AM14" s="11">
        <v>0.193832628689079</v>
      </c>
      <c r="AN14" s="11">
        <v>0.217546248109109</v>
      </c>
      <c r="AO14" s="11">
        <v>0.22989777337154599</v>
      </c>
      <c r="AP14" s="11">
        <v>0.18947385739386299</v>
      </c>
      <c r="AQ14" s="11"/>
      <c r="AR14" s="11">
        <v>0.23079950658589801</v>
      </c>
      <c r="AS14" s="11">
        <v>0.25445145340388797</v>
      </c>
      <c r="AT14" s="11">
        <v>0.21697353856555501</v>
      </c>
      <c r="AU14" s="11"/>
      <c r="AV14" s="11">
        <v>0.239049058426167</v>
      </c>
      <c r="AW14" s="11">
        <v>0.23325818688570399</v>
      </c>
      <c r="AX14" s="11">
        <v>0.27624476047658197</v>
      </c>
      <c r="AY14" s="11">
        <v>0.24319451439683701</v>
      </c>
      <c r="AZ14" s="11">
        <v>0.23507366934122501</v>
      </c>
      <c r="BA14" s="11"/>
      <c r="BB14" s="11">
        <v>0.23724094395293299</v>
      </c>
      <c r="BC14" s="11">
        <v>0.241860633232584</v>
      </c>
      <c r="BD14" s="11">
        <v>0.298584781863104</v>
      </c>
      <c r="BE14" s="11"/>
      <c r="BF14" s="11">
        <v>0.20140034091211501</v>
      </c>
      <c r="BG14" s="11">
        <v>0.24227451134022299</v>
      </c>
      <c r="BH14" s="11">
        <v>0.22215941842114401</v>
      </c>
      <c r="BI14" s="11">
        <v>0.269537805356452</v>
      </c>
      <c r="BJ14" s="11">
        <v>0.24425723364315</v>
      </c>
      <c r="BK14" s="11">
        <v>0.227066455211277</v>
      </c>
    </row>
    <row r="15" spans="2:63" ht="29" x14ac:dyDescent="0.35">
      <c r="B15" s="14" t="s">
        <v>405</v>
      </c>
      <c r="C15" s="11">
        <v>0.21405123782740501</v>
      </c>
      <c r="D15" s="11">
        <v>0.20714301994064599</v>
      </c>
      <c r="E15" s="11">
        <v>0.22006607640384501</v>
      </c>
      <c r="F15" s="11"/>
      <c r="G15" s="11">
        <v>0.224219677051477</v>
      </c>
      <c r="H15" s="11">
        <v>0.236400155698306</v>
      </c>
      <c r="I15" s="11">
        <v>0.235429773294694</v>
      </c>
      <c r="J15" s="11">
        <v>0.227619439851905</v>
      </c>
      <c r="K15" s="11">
        <v>0.17468695321213301</v>
      </c>
      <c r="L15" s="11">
        <v>0.18694792920618999</v>
      </c>
      <c r="M15" s="11"/>
      <c r="N15" s="11">
        <v>0.23374374437391501</v>
      </c>
      <c r="O15" s="11">
        <v>0.191042978133528</v>
      </c>
      <c r="P15" s="11">
        <v>0.20813463730954099</v>
      </c>
      <c r="Q15" s="11">
        <v>0.19214572850286701</v>
      </c>
      <c r="R15" s="11">
        <v>0.223398019709799</v>
      </c>
      <c r="S15" s="11">
        <v>0.20358693208652301</v>
      </c>
      <c r="T15" s="11">
        <v>0.234341938310169</v>
      </c>
      <c r="U15" s="11">
        <v>0.20479935006012301</v>
      </c>
      <c r="V15" s="11">
        <v>0.215571753417727</v>
      </c>
      <c r="W15" s="11">
        <v>0.23415585269099501</v>
      </c>
      <c r="X15" s="11">
        <v>0.208775738516424</v>
      </c>
      <c r="Y15" s="11"/>
      <c r="Z15" s="11">
        <v>0.19624246294443601</v>
      </c>
      <c r="AA15" s="11">
        <v>0.22530644838267</v>
      </c>
      <c r="AB15" s="11">
        <v>0.22167868797760501</v>
      </c>
      <c r="AC15" s="11">
        <v>0.21512257945077601</v>
      </c>
      <c r="AD15" s="11"/>
      <c r="AE15" s="11">
        <v>0.20371957477845701</v>
      </c>
      <c r="AF15" s="11">
        <v>0.22787933456022999</v>
      </c>
      <c r="AG15" s="11">
        <v>0.214596682848262</v>
      </c>
      <c r="AH15" s="11">
        <v>0.205435063282425</v>
      </c>
      <c r="AI15" s="11">
        <v>0.17233499265128299</v>
      </c>
      <c r="AJ15" s="11"/>
      <c r="AK15" s="11">
        <v>0.18613669908705199</v>
      </c>
      <c r="AL15" s="11">
        <v>0.22617981471822299</v>
      </c>
      <c r="AM15" s="11">
        <v>0.239799981047954</v>
      </c>
      <c r="AN15" s="11">
        <v>0.26710725701761501</v>
      </c>
      <c r="AO15" s="11">
        <v>0.21508316100890901</v>
      </c>
      <c r="AP15" s="11">
        <v>0.23677660168856801</v>
      </c>
      <c r="AQ15" s="11"/>
      <c r="AR15" s="11">
        <v>0.213888875679941</v>
      </c>
      <c r="AS15" s="11">
        <v>0.204247815413339</v>
      </c>
      <c r="AT15" s="11">
        <v>0.26463235783185401</v>
      </c>
      <c r="AU15" s="11"/>
      <c r="AV15" s="11">
        <v>0.21445985623545499</v>
      </c>
      <c r="AW15" s="11">
        <v>0.221731207733953</v>
      </c>
      <c r="AX15" s="11">
        <v>0.188507328339279</v>
      </c>
      <c r="AY15" s="11">
        <v>0.25086072019768102</v>
      </c>
      <c r="AZ15" s="11">
        <v>0.22719994866068199</v>
      </c>
      <c r="BA15" s="11"/>
      <c r="BB15" s="11">
        <v>0.204841392387031</v>
      </c>
      <c r="BC15" s="11">
        <v>0.21727789355246799</v>
      </c>
      <c r="BD15" s="11">
        <v>0.18850559483097201</v>
      </c>
      <c r="BE15" s="11"/>
      <c r="BF15" s="11">
        <v>0.23280848285040601</v>
      </c>
      <c r="BG15" s="11">
        <v>0.19591416035949299</v>
      </c>
      <c r="BH15" s="11">
        <v>0.22971755785659001</v>
      </c>
      <c r="BI15" s="11">
        <v>0.23208097438834099</v>
      </c>
      <c r="BJ15" s="11">
        <v>0.18423728310784501</v>
      </c>
      <c r="BK15" s="11">
        <v>0.19681450623453201</v>
      </c>
    </row>
    <row r="16" spans="2:63" x14ac:dyDescent="0.35">
      <c r="B16" s="14" t="s">
        <v>406</v>
      </c>
      <c r="C16" s="11">
        <v>0.198439803864596</v>
      </c>
      <c r="D16" s="11">
        <v>0.201043842422332</v>
      </c>
      <c r="E16" s="11">
        <v>0.19655219141975799</v>
      </c>
      <c r="F16" s="11"/>
      <c r="G16" s="11">
        <v>0.19534684535278399</v>
      </c>
      <c r="H16" s="11">
        <v>0.21824368172946501</v>
      </c>
      <c r="I16" s="11">
        <v>0.216432235060353</v>
      </c>
      <c r="J16" s="11">
        <v>0.17480215133906099</v>
      </c>
      <c r="K16" s="11">
        <v>0.17826106814002601</v>
      </c>
      <c r="L16" s="11">
        <v>0.20253061100193301</v>
      </c>
      <c r="M16" s="11"/>
      <c r="N16" s="11">
        <v>0.235498362237793</v>
      </c>
      <c r="O16" s="11">
        <v>0.19593207019575901</v>
      </c>
      <c r="P16" s="11">
        <v>0.178267689883295</v>
      </c>
      <c r="Q16" s="11">
        <v>0.23797397741356799</v>
      </c>
      <c r="R16" s="11">
        <v>0.179626829626653</v>
      </c>
      <c r="S16" s="11">
        <v>0.23014673246456799</v>
      </c>
      <c r="T16" s="11">
        <v>0.204883951059396</v>
      </c>
      <c r="U16" s="11">
        <v>0.20380897653236299</v>
      </c>
      <c r="V16" s="11">
        <v>0.15702445196669401</v>
      </c>
      <c r="W16" s="11">
        <v>0.16377837460339401</v>
      </c>
      <c r="X16" s="11">
        <v>0.17020555895733999</v>
      </c>
      <c r="Y16" s="11"/>
      <c r="Z16" s="11">
        <v>0.209168898240367</v>
      </c>
      <c r="AA16" s="11">
        <v>0.18982683906596201</v>
      </c>
      <c r="AB16" s="11">
        <v>0.20710831736903099</v>
      </c>
      <c r="AC16" s="11">
        <v>0.189537580800863</v>
      </c>
      <c r="AD16" s="11"/>
      <c r="AE16" s="11">
        <v>0.18226072246418901</v>
      </c>
      <c r="AF16" s="11">
        <v>0.18106202552766401</v>
      </c>
      <c r="AG16" s="11">
        <v>0.22660259864249299</v>
      </c>
      <c r="AH16" s="11">
        <v>0.244092535507235</v>
      </c>
      <c r="AI16" s="11">
        <v>0.17677809080583701</v>
      </c>
      <c r="AJ16" s="11"/>
      <c r="AK16" s="11">
        <v>0.19693307768638599</v>
      </c>
      <c r="AL16" s="11">
        <v>0.18122032361362</v>
      </c>
      <c r="AM16" s="11">
        <v>0.20400382000711501</v>
      </c>
      <c r="AN16" s="11">
        <v>0.195549344935456</v>
      </c>
      <c r="AO16" s="11">
        <v>0.22607836066256401</v>
      </c>
      <c r="AP16" s="11">
        <v>0.19930126347274699</v>
      </c>
      <c r="AQ16" s="11"/>
      <c r="AR16" s="11">
        <v>0.174855207553192</v>
      </c>
      <c r="AS16" s="11">
        <v>0.21014546566624501</v>
      </c>
      <c r="AT16" s="11">
        <v>0.23799277035838201</v>
      </c>
      <c r="AU16" s="11"/>
      <c r="AV16" s="11">
        <v>0.182053481773087</v>
      </c>
      <c r="AW16" s="11">
        <v>0.20768724945782299</v>
      </c>
      <c r="AX16" s="11">
        <v>0.228646501175825</v>
      </c>
      <c r="AY16" s="11">
        <v>0.113781054821364</v>
      </c>
      <c r="AZ16" s="11">
        <v>0.21026808506866901</v>
      </c>
      <c r="BA16" s="11"/>
      <c r="BB16" s="11">
        <v>0.19445115113689099</v>
      </c>
      <c r="BC16" s="11">
        <v>0.20875862741845899</v>
      </c>
      <c r="BD16" s="11">
        <v>0.230853626889263</v>
      </c>
      <c r="BE16" s="11"/>
      <c r="BF16" s="11">
        <v>0.25704493606103102</v>
      </c>
      <c r="BG16" s="11">
        <v>0.19086706858630301</v>
      </c>
      <c r="BH16" s="11">
        <v>0.200989491604736</v>
      </c>
      <c r="BI16" s="11">
        <v>0.17393022409391801</v>
      </c>
      <c r="BJ16" s="11">
        <v>0.193984556937113</v>
      </c>
      <c r="BK16" s="11">
        <v>0.115683533166293</v>
      </c>
    </row>
    <row r="17" spans="2:63" ht="29" x14ac:dyDescent="0.35">
      <c r="B17" s="14" t="s">
        <v>407</v>
      </c>
      <c r="C17" s="11">
        <v>0.16659841360759201</v>
      </c>
      <c r="D17" s="11">
        <v>0.18209429424713799</v>
      </c>
      <c r="E17" s="11">
        <v>0.151731714151632</v>
      </c>
      <c r="F17" s="11"/>
      <c r="G17" s="11">
        <v>0.15682041439341399</v>
      </c>
      <c r="H17" s="11">
        <v>0.134695001222912</v>
      </c>
      <c r="I17" s="11">
        <v>0.13445800342494801</v>
      </c>
      <c r="J17" s="11">
        <v>0.17080910252471099</v>
      </c>
      <c r="K17" s="11">
        <v>0.197632227573349</v>
      </c>
      <c r="L17" s="11">
        <v>0.20116220778004201</v>
      </c>
      <c r="M17" s="11"/>
      <c r="N17" s="11">
        <v>0.15475763256772099</v>
      </c>
      <c r="O17" s="11">
        <v>0.14218886648526399</v>
      </c>
      <c r="P17" s="11">
        <v>0.190862084395263</v>
      </c>
      <c r="Q17" s="11">
        <v>0.15113541423921201</v>
      </c>
      <c r="R17" s="11">
        <v>0.18596830674020901</v>
      </c>
      <c r="S17" s="11">
        <v>0.18520027580526999</v>
      </c>
      <c r="T17" s="11">
        <v>0.146762454590358</v>
      </c>
      <c r="U17" s="11">
        <v>0.10733067929129</v>
      </c>
      <c r="V17" s="11">
        <v>0.19225094060178999</v>
      </c>
      <c r="W17" s="11">
        <v>0.179535471139016</v>
      </c>
      <c r="X17" s="11">
        <v>0.19117811766748499</v>
      </c>
      <c r="Y17" s="11"/>
      <c r="Z17" s="11">
        <v>0.17233877187930999</v>
      </c>
      <c r="AA17" s="11">
        <v>0.146756921239903</v>
      </c>
      <c r="AB17" s="11">
        <v>0.167970551885055</v>
      </c>
      <c r="AC17" s="11">
        <v>0.17878645906622601</v>
      </c>
      <c r="AD17" s="11"/>
      <c r="AE17" s="11">
        <v>0.18455156759102101</v>
      </c>
      <c r="AF17" s="11">
        <v>0.168682400648963</v>
      </c>
      <c r="AG17" s="11">
        <v>0.15350459445036899</v>
      </c>
      <c r="AH17" s="11">
        <v>0.139273687855758</v>
      </c>
      <c r="AI17" s="11">
        <v>0.233349751726835</v>
      </c>
      <c r="AJ17" s="11"/>
      <c r="AK17" s="11">
        <v>0.185658502219577</v>
      </c>
      <c r="AL17" s="11">
        <v>0.156559749742025</v>
      </c>
      <c r="AM17" s="11">
        <v>0.13929289129716199</v>
      </c>
      <c r="AN17" s="11">
        <v>0.20989137361672699</v>
      </c>
      <c r="AO17" s="11">
        <v>0.14009609302509499</v>
      </c>
      <c r="AP17" s="11">
        <v>0.164507383778351</v>
      </c>
      <c r="AQ17" s="11"/>
      <c r="AR17" s="11">
        <v>0.215110104819178</v>
      </c>
      <c r="AS17" s="11">
        <v>0.127573491737032</v>
      </c>
      <c r="AT17" s="11">
        <v>0.16151045729952701</v>
      </c>
      <c r="AU17" s="11"/>
      <c r="AV17" s="11">
        <v>0.21114042164764699</v>
      </c>
      <c r="AW17" s="11">
        <v>0.13225585483347099</v>
      </c>
      <c r="AX17" s="11">
        <v>0.13821918164258201</v>
      </c>
      <c r="AY17" s="11">
        <v>0.21867650913821701</v>
      </c>
      <c r="AZ17" s="11">
        <v>0.137900765597013</v>
      </c>
      <c r="BA17" s="11"/>
      <c r="BB17" s="11">
        <v>0.20731361973027801</v>
      </c>
      <c r="BC17" s="11">
        <v>0.141439772045197</v>
      </c>
      <c r="BD17" s="11">
        <v>0.117719800673101</v>
      </c>
      <c r="BE17" s="11"/>
      <c r="BF17" s="11">
        <v>0.164305520396895</v>
      </c>
      <c r="BG17" s="11">
        <v>0.16475815716170999</v>
      </c>
      <c r="BH17" s="11">
        <v>0.17308125444015099</v>
      </c>
      <c r="BI17" s="11">
        <v>0.175248599939726</v>
      </c>
      <c r="BJ17" s="11">
        <v>0.15076156055430301</v>
      </c>
      <c r="BK17" s="11">
        <v>0.176952669323029</v>
      </c>
    </row>
    <row r="18" spans="2:63" x14ac:dyDescent="0.35">
      <c r="B18" s="14" t="s">
        <v>408</v>
      </c>
      <c r="C18" s="11">
        <v>0.10437281291462799</v>
      </c>
      <c r="D18" s="11">
        <v>0.111119866450195</v>
      </c>
      <c r="E18" s="11">
        <v>9.8531813323043699E-2</v>
      </c>
      <c r="F18" s="11"/>
      <c r="G18" s="11">
        <v>0.137384421075644</v>
      </c>
      <c r="H18" s="11">
        <v>0.12013639770385499</v>
      </c>
      <c r="I18" s="11">
        <v>0.12810548284242701</v>
      </c>
      <c r="J18" s="11">
        <v>0.105767674705062</v>
      </c>
      <c r="K18" s="11">
        <v>7.4911116060050104E-2</v>
      </c>
      <c r="L18" s="11">
        <v>6.8471531755329093E-2</v>
      </c>
      <c r="M18" s="11"/>
      <c r="N18" s="11">
        <v>0.12679424496163899</v>
      </c>
      <c r="O18" s="11">
        <v>9.86246927298422E-2</v>
      </c>
      <c r="P18" s="11">
        <v>0.122745998775959</v>
      </c>
      <c r="Q18" s="11">
        <v>9.7407598249610206E-2</v>
      </c>
      <c r="R18" s="11">
        <v>8.79757092643349E-2</v>
      </c>
      <c r="S18" s="11">
        <v>9.8151463233015296E-2</v>
      </c>
      <c r="T18" s="11">
        <v>0.12027659774435</v>
      </c>
      <c r="U18" s="11">
        <v>0.12441837715811301</v>
      </c>
      <c r="V18" s="11">
        <v>9.9188294696312199E-2</v>
      </c>
      <c r="W18" s="11">
        <v>5.3294347144013501E-2</v>
      </c>
      <c r="X18" s="11">
        <v>0.13574190909030601</v>
      </c>
      <c r="Y18" s="11"/>
      <c r="Z18" s="11">
        <v>9.4249158921242096E-2</v>
      </c>
      <c r="AA18" s="11">
        <v>8.4891075622781698E-2</v>
      </c>
      <c r="AB18" s="11">
        <v>0.12470285423251599</v>
      </c>
      <c r="AC18" s="11">
        <v>0.11844560305113599</v>
      </c>
      <c r="AD18" s="11"/>
      <c r="AE18" s="11">
        <v>0.1155617847696</v>
      </c>
      <c r="AF18" s="11">
        <v>0.11012192490212699</v>
      </c>
      <c r="AG18" s="11">
        <v>8.98521193225124E-2</v>
      </c>
      <c r="AH18" s="11">
        <v>9.9436119617725E-2</v>
      </c>
      <c r="AI18" s="11">
        <v>0.133872186787376</v>
      </c>
      <c r="AJ18" s="11"/>
      <c r="AK18" s="11">
        <v>8.7877316339711506E-2</v>
      </c>
      <c r="AL18" s="11">
        <v>0.104830980819001</v>
      </c>
      <c r="AM18" s="11">
        <v>0.14243484135429599</v>
      </c>
      <c r="AN18" s="11">
        <v>0.120814897194337</v>
      </c>
      <c r="AO18" s="11">
        <v>0.105065405041686</v>
      </c>
      <c r="AP18" s="11">
        <v>0.13282797412220801</v>
      </c>
      <c r="AQ18" s="11"/>
      <c r="AR18" s="11">
        <v>0.112804000528637</v>
      </c>
      <c r="AS18" s="11">
        <v>9.6927493333798506E-2</v>
      </c>
      <c r="AT18" s="11">
        <v>9.0464617666307701E-2</v>
      </c>
      <c r="AU18" s="11"/>
      <c r="AV18" s="11">
        <v>0.11049892102179699</v>
      </c>
      <c r="AW18" s="11">
        <v>0.105346749309286</v>
      </c>
      <c r="AX18" s="11">
        <v>9.9584712567126699E-2</v>
      </c>
      <c r="AY18" s="11">
        <v>0.16046905639044601</v>
      </c>
      <c r="AZ18" s="11">
        <v>8.1154687416491497E-2</v>
      </c>
      <c r="BA18" s="11"/>
      <c r="BB18" s="11">
        <v>0.12101585217647701</v>
      </c>
      <c r="BC18" s="11">
        <v>0.116199470650132</v>
      </c>
      <c r="BD18" s="11">
        <v>8.7979395569878105E-2</v>
      </c>
      <c r="BE18" s="11"/>
      <c r="BF18" s="11">
        <v>0.12030511149184001</v>
      </c>
      <c r="BG18" s="11">
        <v>8.7803984307979602E-2</v>
      </c>
      <c r="BH18" s="11">
        <v>0.11993006806688</v>
      </c>
      <c r="BI18" s="11">
        <v>0.11192636109927399</v>
      </c>
      <c r="BJ18" s="11">
        <v>8.76407519034961E-2</v>
      </c>
      <c r="BK18" s="11">
        <v>9.3659846703011598E-2</v>
      </c>
    </row>
    <row r="19" spans="2:63" ht="29" x14ac:dyDescent="0.35">
      <c r="B19" s="14" t="s">
        <v>409</v>
      </c>
      <c r="C19" s="11">
        <v>4.5585519021284299E-2</v>
      </c>
      <c r="D19" s="11">
        <v>6.2720493523256801E-2</v>
      </c>
      <c r="E19" s="11">
        <v>2.9468205339528E-2</v>
      </c>
      <c r="F19" s="11"/>
      <c r="G19" s="11">
        <v>1.2557415551510199E-2</v>
      </c>
      <c r="H19" s="11">
        <v>2.5234317174711501E-2</v>
      </c>
      <c r="I19" s="11">
        <v>4.8188496694306901E-2</v>
      </c>
      <c r="J19" s="11">
        <v>7.4708944347396403E-2</v>
      </c>
      <c r="K19" s="11">
        <v>6.3631892336119794E-2</v>
      </c>
      <c r="L19" s="11">
        <v>4.6681995901609999E-2</v>
      </c>
      <c r="M19" s="11"/>
      <c r="N19" s="11">
        <v>3.1500967634780698E-2</v>
      </c>
      <c r="O19" s="11">
        <v>4.5893855213575703E-2</v>
      </c>
      <c r="P19" s="11">
        <v>5.4125177373625703E-2</v>
      </c>
      <c r="Q19" s="11">
        <v>6.8461714549046995E-2</v>
      </c>
      <c r="R19" s="11">
        <v>1.8691446220842602E-2</v>
      </c>
      <c r="S19" s="11">
        <v>4.0174058950427097E-2</v>
      </c>
      <c r="T19" s="11">
        <v>4.9964456618241802E-2</v>
      </c>
      <c r="U19" s="11">
        <v>4.6081374701299901E-2</v>
      </c>
      <c r="V19" s="11">
        <v>5.2564908068338002E-2</v>
      </c>
      <c r="W19" s="11">
        <v>5.0740886231625697E-2</v>
      </c>
      <c r="X19" s="11">
        <v>4.4788240775533603E-2</v>
      </c>
      <c r="Y19" s="11"/>
      <c r="Z19" s="11">
        <v>3.6727460805288201E-2</v>
      </c>
      <c r="AA19" s="11">
        <v>5.4530784530731499E-2</v>
      </c>
      <c r="AB19" s="11">
        <v>3.9355008200860901E-2</v>
      </c>
      <c r="AC19" s="11">
        <v>5.0494518973716797E-2</v>
      </c>
      <c r="AD19" s="11"/>
      <c r="AE19" s="11">
        <v>5.4191184289674899E-2</v>
      </c>
      <c r="AF19" s="11">
        <v>4.6731404019656898E-2</v>
      </c>
      <c r="AG19" s="11">
        <v>4.1564625542049198E-2</v>
      </c>
      <c r="AH19" s="11">
        <v>2.3604865777744202E-2</v>
      </c>
      <c r="AI19" s="11">
        <v>4.3304441281322097E-2</v>
      </c>
      <c r="AJ19" s="11"/>
      <c r="AK19" s="11">
        <v>4.1141614248735199E-2</v>
      </c>
      <c r="AL19" s="11">
        <v>5.0439994673214902E-2</v>
      </c>
      <c r="AM19" s="11">
        <v>5.2151784728689102E-2</v>
      </c>
      <c r="AN19" s="11">
        <v>5.6936855548432502E-2</v>
      </c>
      <c r="AO19" s="11">
        <v>3.96355633038094E-2</v>
      </c>
      <c r="AP19" s="11">
        <v>5.2610682123479899E-2</v>
      </c>
      <c r="AQ19" s="11"/>
      <c r="AR19" s="11">
        <v>7.8228722626244196E-2</v>
      </c>
      <c r="AS19" s="11">
        <v>1.86526948061474E-2</v>
      </c>
      <c r="AT19" s="11">
        <v>5.3283107996090498E-2</v>
      </c>
      <c r="AU19" s="11"/>
      <c r="AV19" s="11">
        <v>6.5275596921660503E-2</v>
      </c>
      <c r="AW19" s="11">
        <v>2.23912847478656E-2</v>
      </c>
      <c r="AX19" s="11">
        <v>3.2214872087824302E-2</v>
      </c>
      <c r="AY19" s="11">
        <v>9.3725273397698594E-2</v>
      </c>
      <c r="AZ19" s="11">
        <v>6.8867508038905997E-2</v>
      </c>
      <c r="BA19" s="11"/>
      <c r="BB19" s="11">
        <v>6.03442163139764E-2</v>
      </c>
      <c r="BC19" s="11">
        <v>2.1917354688339202E-2</v>
      </c>
      <c r="BD19" s="11">
        <v>2.3580029971615998E-2</v>
      </c>
      <c r="BE19" s="11"/>
      <c r="BF19" s="11">
        <v>3.7460550756878298E-2</v>
      </c>
      <c r="BG19" s="11">
        <v>4.7980860211129503E-2</v>
      </c>
      <c r="BH19" s="11">
        <v>3.3836829419331499E-2</v>
      </c>
      <c r="BI19" s="11">
        <v>4.29467866934874E-2</v>
      </c>
      <c r="BJ19" s="11">
        <v>5.3558233464567603E-2</v>
      </c>
      <c r="BK19" s="11">
        <v>8.3560272452218004E-2</v>
      </c>
    </row>
    <row r="20" spans="2:63" x14ac:dyDescent="0.35">
      <c r="B20" s="14" t="s">
        <v>182</v>
      </c>
      <c r="C20" s="11">
        <v>3.7286225330559301E-2</v>
      </c>
      <c r="D20" s="11">
        <v>3.5304649327671501E-2</v>
      </c>
      <c r="E20" s="11">
        <v>3.9353865582472398E-2</v>
      </c>
      <c r="F20" s="11"/>
      <c r="G20" s="11">
        <v>5.6844211601706801E-2</v>
      </c>
      <c r="H20" s="11">
        <v>5.14877167427941E-2</v>
      </c>
      <c r="I20" s="11">
        <v>3.8429591720256402E-2</v>
      </c>
      <c r="J20" s="11">
        <v>3.9666231007549201E-2</v>
      </c>
      <c r="K20" s="11">
        <v>2.5865965243436002E-2</v>
      </c>
      <c r="L20" s="11">
        <v>1.7209354233523402E-2</v>
      </c>
      <c r="M20" s="11"/>
      <c r="N20" s="11">
        <v>3.4247199896541201E-2</v>
      </c>
      <c r="O20" s="11">
        <v>3.8777828272241403E-2</v>
      </c>
      <c r="P20" s="11">
        <v>2.7374504475207801E-2</v>
      </c>
      <c r="Q20" s="11">
        <v>2.7291463406192502E-2</v>
      </c>
      <c r="R20" s="11">
        <v>5.1167337654058301E-2</v>
      </c>
      <c r="S20" s="11">
        <v>5.2712265730564901E-2</v>
      </c>
      <c r="T20" s="11">
        <v>4.6336066802280897E-2</v>
      </c>
      <c r="U20" s="11">
        <v>3.5844144288363702E-2</v>
      </c>
      <c r="V20" s="11">
        <v>3.72747093712089E-2</v>
      </c>
      <c r="W20" s="11">
        <v>3.1167881236476298E-2</v>
      </c>
      <c r="X20" s="11">
        <v>2.6267095014481299E-2</v>
      </c>
      <c r="Y20" s="11"/>
      <c r="Z20" s="11">
        <v>2.0722554232376601E-2</v>
      </c>
      <c r="AA20" s="11">
        <v>3.9271202840705698E-2</v>
      </c>
      <c r="AB20" s="11">
        <v>3.0052769556777999E-2</v>
      </c>
      <c r="AC20" s="11">
        <v>5.94503155194233E-2</v>
      </c>
      <c r="AD20" s="11"/>
      <c r="AE20" s="11">
        <v>4.9851940585598699E-2</v>
      </c>
      <c r="AF20" s="11">
        <v>3.8665725019585102E-2</v>
      </c>
      <c r="AG20" s="11">
        <v>2.55073303727049E-2</v>
      </c>
      <c r="AH20" s="11">
        <v>2.1217713015194099E-2</v>
      </c>
      <c r="AI20" s="11">
        <v>6.0736712022505197E-2</v>
      </c>
      <c r="AJ20" s="11"/>
      <c r="AK20" s="11">
        <v>2.7640083199546701E-2</v>
      </c>
      <c r="AL20" s="11">
        <v>3.7052990685279903E-2</v>
      </c>
      <c r="AM20" s="11">
        <v>2.8707979697517101E-2</v>
      </c>
      <c r="AN20" s="11">
        <v>4.2953101328158598E-2</v>
      </c>
      <c r="AO20" s="11">
        <v>4.28868030982726E-2</v>
      </c>
      <c r="AP20" s="11">
        <v>5.4596669341653199E-2</v>
      </c>
      <c r="AQ20" s="11"/>
      <c r="AR20" s="11">
        <v>2.6674754184208001E-2</v>
      </c>
      <c r="AS20" s="11">
        <v>2.82950501204467E-2</v>
      </c>
      <c r="AT20" s="11">
        <v>7.1882152637502306E-2</v>
      </c>
      <c r="AU20" s="11"/>
      <c r="AV20" s="11">
        <v>2.0325329673843501E-2</v>
      </c>
      <c r="AW20" s="11">
        <v>3.6875375076059903E-2</v>
      </c>
      <c r="AX20" s="11">
        <v>1.4324571074577699E-2</v>
      </c>
      <c r="AY20" s="11">
        <v>4.1973254457995997E-2</v>
      </c>
      <c r="AZ20" s="11">
        <v>7.4397671974425095E-2</v>
      </c>
      <c r="BA20" s="11"/>
      <c r="BB20" s="11">
        <v>1.7221918752837899E-2</v>
      </c>
      <c r="BC20" s="11">
        <v>3.6905458321274599E-2</v>
      </c>
      <c r="BD20" s="11">
        <v>6.0341623865806304E-3</v>
      </c>
      <c r="BE20" s="11"/>
      <c r="BF20" s="11">
        <v>4.9030809703290198E-2</v>
      </c>
      <c r="BG20" s="11">
        <v>3.7592370306024601E-2</v>
      </c>
      <c r="BH20" s="11">
        <v>3.7959053564110903E-2</v>
      </c>
      <c r="BI20" s="11">
        <v>2.9973152619466498E-2</v>
      </c>
      <c r="BJ20" s="11">
        <v>2.8988410681927999E-2</v>
      </c>
      <c r="BK20" s="11">
        <v>3.7209343308451499E-2</v>
      </c>
    </row>
    <row r="21" spans="2:63" x14ac:dyDescent="0.35">
      <c r="B21" s="14" t="s">
        <v>98</v>
      </c>
      <c r="C21" s="12">
        <v>5.2006373385561104E-3</v>
      </c>
      <c r="D21" s="12">
        <v>7.2266098227908096E-3</v>
      </c>
      <c r="E21" s="12">
        <v>2.9238502153563798E-3</v>
      </c>
      <c r="F21" s="12"/>
      <c r="G21" s="12">
        <v>8.1254106747702497E-3</v>
      </c>
      <c r="H21" s="12">
        <v>5.3862075084119901E-3</v>
      </c>
      <c r="I21" s="12">
        <v>2.28569906630314E-3</v>
      </c>
      <c r="J21" s="12">
        <v>2.2002262841513799E-3</v>
      </c>
      <c r="K21" s="12">
        <v>9.7993534787430905E-3</v>
      </c>
      <c r="L21" s="12">
        <v>4.77608621705327E-3</v>
      </c>
      <c r="M21" s="12"/>
      <c r="N21" s="12">
        <v>1.24158901418848E-3</v>
      </c>
      <c r="O21" s="12">
        <v>8.2279686119290998E-3</v>
      </c>
      <c r="P21" s="12">
        <v>2.0872264023640598E-3</v>
      </c>
      <c r="Q21" s="12">
        <v>5.3194601238883603E-3</v>
      </c>
      <c r="R21" s="12">
        <v>2.2022405292643102E-3</v>
      </c>
      <c r="S21" s="12">
        <v>1.9742735053020302E-3</v>
      </c>
      <c r="T21" s="12">
        <v>6.5344939746392102E-3</v>
      </c>
      <c r="U21" s="12">
        <v>3.73007209309281E-3</v>
      </c>
      <c r="V21" s="12">
        <v>1.10184387792817E-2</v>
      </c>
      <c r="W21" s="12">
        <v>7.7954241878961297E-3</v>
      </c>
      <c r="X21" s="12">
        <v>4.7950681019889299E-3</v>
      </c>
      <c r="Y21" s="12"/>
      <c r="Z21" s="12">
        <v>7.0141001177057198E-3</v>
      </c>
      <c r="AA21" s="12">
        <v>6.3594321319172002E-3</v>
      </c>
      <c r="AB21" s="12">
        <v>4.7983989034075204E-3</v>
      </c>
      <c r="AC21" s="12">
        <v>2.51725229234772E-3</v>
      </c>
      <c r="AD21" s="12"/>
      <c r="AE21" s="12">
        <v>1.22603964435008E-3</v>
      </c>
      <c r="AF21" s="12">
        <v>7.8381312054610405E-3</v>
      </c>
      <c r="AG21" s="12">
        <v>5.1766281113129102E-3</v>
      </c>
      <c r="AH21" s="12">
        <v>2.9617841287480498E-3</v>
      </c>
      <c r="AI21" s="12">
        <v>2.4035060058203501E-2</v>
      </c>
      <c r="AJ21" s="12"/>
      <c r="AK21" s="12">
        <v>7.10910930948974E-3</v>
      </c>
      <c r="AL21" s="12">
        <v>7.9567223204887001E-4</v>
      </c>
      <c r="AM21" s="12">
        <v>0</v>
      </c>
      <c r="AN21" s="12">
        <v>5.4949004115538297E-3</v>
      </c>
      <c r="AO21" s="12">
        <v>8.0200839673790405E-3</v>
      </c>
      <c r="AP21" s="12">
        <v>9.1982376112181193E-3</v>
      </c>
      <c r="AQ21" s="12"/>
      <c r="AR21" s="12">
        <v>3.9982756483762502E-3</v>
      </c>
      <c r="AS21" s="12">
        <v>4.2592861637055501E-3</v>
      </c>
      <c r="AT21" s="12">
        <v>4.37376449529721E-3</v>
      </c>
      <c r="AU21" s="12"/>
      <c r="AV21" s="12">
        <v>4.4099782669692299E-3</v>
      </c>
      <c r="AW21" s="12">
        <v>3.60036796341459E-3</v>
      </c>
      <c r="AX21" s="12">
        <v>4.8989887712097401E-3</v>
      </c>
      <c r="AY21" s="12">
        <v>2.0222743881299101E-2</v>
      </c>
      <c r="AZ21" s="12">
        <v>8.8084566977151297E-3</v>
      </c>
      <c r="BA21" s="12"/>
      <c r="BB21" s="12">
        <v>2.6906286760445702E-3</v>
      </c>
      <c r="BC21" s="12">
        <v>6.9210155877495998E-4</v>
      </c>
      <c r="BD21" s="12">
        <v>1.1029394018775901E-2</v>
      </c>
      <c r="BE21" s="12"/>
      <c r="BF21" s="12">
        <v>1.67334442329115E-3</v>
      </c>
      <c r="BG21" s="12">
        <v>6.0199192517515201E-3</v>
      </c>
      <c r="BH21" s="12">
        <v>2.2604993538561202E-3</v>
      </c>
      <c r="BI21" s="12">
        <v>4.2040560283917797E-3</v>
      </c>
      <c r="BJ21" s="12">
        <v>8.4311617494996598E-3</v>
      </c>
      <c r="BK21" s="12">
        <v>1.0989132627262799E-2</v>
      </c>
    </row>
    <row r="22" spans="2:63" x14ac:dyDescent="0.35">
      <c r="B22" s="15"/>
    </row>
    <row r="23" spans="2:63" x14ac:dyDescent="0.35">
      <c r="B23" t="s">
        <v>68</v>
      </c>
    </row>
    <row r="24" spans="2:63" x14ac:dyDescent="0.35">
      <c r="B24" t="s">
        <v>69</v>
      </c>
    </row>
    <row r="26" spans="2:63" x14ac:dyDescent="0.35">
      <c r="B26"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418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411</v>
      </c>
      <c r="C9" s="11">
        <v>0.171185542652844</v>
      </c>
      <c r="D9" s="11">
        <v>0.16345871214451499</v>
      </c>
      <c r="E9" s="11">
        <v>0.17638119122927601</v>
      </c>
      <c r="F9" s="11"/>
      <c r="G9" s="11">
        <v>0.20682032204342199</v>
      </c>
      <c r="H9" s="11">
        <v>0.214890105265411</v>
      </c>
      <c r="I9" s="11">
        <v>0.175312642980571</v>
      </c>
      <c r="J9" s="11">
        <v>0.14049588807618801</v>
      </c>
      <c r="K9" s="11">
        <v>0.148092682132793</v>
      </c>
      <c r="L9" s="11">
        <v>0.14839419959059999</v>
      </c>
      <c r="M9" s="11"/>
      <c r="N9" s="11">
        <v>0.193337974532787</v>
      </c>
      <c r="O9" s="11">
        <v>0.16791191496787999</v>
      </c>
      <c r="P9" s="11">
        <v>0.21988923584567199</v>
      </c>
      <c r="Q9" s="11">
        <v>0.15656371699121799</v>
      </c>
      <c r="R9" s="11">
        <v>0.13140804109585899</v>
      </c>
      <c r="S9" s="11">
        <v>0.17297415999892901</v>
      </c>
      <c r="T9" s="11">
        <v>0.178104641200349</v>
      </c>
      <c r="U9" s="11">
        <v>0.168076402067561</v>
      </c>
      <c r="V9" s="11">
        <v>0.20088349468523001</v>
      </c>
      <c r="W9" s="11">
        <v>0.126593029729932</v>
      </c>
      <c r="X9" s="11">
        <v>0.12508738701132299</v>
      </c>
      <c r="Y9" s="11"/>
      <c r="Z9" s="11">
        <v>0.14587678906080201</v>
      </c>
      <c r="AA9" s="11">
        <v>0.156993987482583</v>
      </c>
      <c r="AB9" s="11">
        <v>0.20658542890770701</v>
      </c>
      <c r="AC9" s="11">
        <v>0.18255098876628301</v>
      </c>
      <c r="AD9" s="11"/>
      <c r="AE9" s="11">
        <v>0.18141381615457899</v>
      </c>
      <c r="AF9" s="11">
        <v>0.17054746878375701</v>
      </c>
      <c r="AG9" s="11">
        <v>0.16788510836599599</v>
      </c>
      <c r="AH9" s="11">
        <v>0.15551017379725299</v>
      </c>
      <c r="AI9" s="11">
        <v>0.22255737157288799</v>
      </c>
      <c r="AJ9" s="11"/>
      <c r="AK9" s="11">
        <v>0.16347829174056999</v>
      </c>
      <c r="AL9" s="11">
        <v>0.165533988862551</v>
      </c>
      <c r="AM9" s="11">
        <v>0.16077631815193</v>
      </c>
      <c r="AN9" s="11">
        <v>0.16673642169685901</v>
      </c>
      <c r="AO9" s="11">
        <v>0.190435157263566</v>
      </c>
      <c r="AP9" s="11">
        <v>0.22042687093937699</v>
      </c>
      <c r="AQ9" s="11"/>
      <c r="AR9" s="11">
        <v>0.15027948996861401</v>
      </c>
      <c r="AS9" s="11">
        <v>0.18069851382010901</v>
      </c>
      <c r="AT9" s="11">
        <v>0.16877094832779699</v>
      </c>
      <c r="AU9" s="11"/>
      <c r="AV9" s="11">
        <v>0.14054315746916601</v>
      </c>
      <c r="AW9" s="11">
        <v>0.207140769382444</v>
      </c>
      <c r="AX9" s="11">
        <v>0.187994757653072</v>
      </c>
      <c r="AY9" s="11">
        <v>0.17483999509408399</v>
      </c>
      <c r="AZ9" s="11">
        <v>0.15302071179384699</v>
      </c>
      <c r="BA9" s="11"/>
      <c r="BB9" s="11">
        <v>0.13406566995894301</v>
      </c>
      <c r="BC9" s="11">
        <v>0.21637733471201101</v>
      </c>
      <c r="BD9" s="11">
        <v>0.14734986333300801</v>
      </c>
      <c r="BE9" s="11"/>
      <c r="BF9" s="11">
        <v>0.18770277999104701</v>
      </c>
      <c r="BG9" s="11">
        <v>0.153907622526778</v>
      </c>
      <c r="BH9" s="11">
        <v>0.181398224711909</v>
      </c>
      <c r="BI9" s="11">
        <v>0.155344508828969</v>
      </c>
      <c r="BJ9" s="11">
        <v>0.17449854938615</v>
      </c>
      <c r="BK9" s="11">
        <v>0.22087428140079801</v>
      </c>
    </row>
    <row r="10" spans="2:63" x14ac:dyDescent="0.35">
      <c r="B10" s="14" t="s">
        <v>412</v>
      </c>
      <c r="C10" s="11">
        <v>0.27126305422825903</v>
      </c>
      <c r="D10" s="11">
        <v>0.25188602185148901</v>
      </c>
      <c r="E10" s="11">
        <v>0.28954614660131101</v>
      </c>
      <c r="F10" s="11"/>
      <c r="G10" s="11">
        <v>0.29117552975351602</v>
      </c>
      <c r="H10" s="11">
        <v>0.28290598255573701</v>
      </c>
      <c r="I10" s="11">
        <v>0.25587272807788702</v>
      </c>
      <c r="J10" s="11">
        <v>0.249693417576659</v>
      </c>
      <c r="K10" s="11">
        <v>0.27950137662841501</v>
      </c>
      <c r="L10" s="11">
        <v>0.27273358711980999</v>
      </c>
      <c r="M10" s="11"/>
      <c r="N10" s="11">
        <v>0.282667311560799</v>
      </c>
      <c r="O10" s="11">
        <v>0.26249135197155399</v>
      </c>
      <c r="P10" s="11">
        <v>0.26384723960198903</v>
      </c>
      <c r="Q10" s="11">
        <v>0.25930195681333901</v>
      </c>
      <c r="R10" s="11">
        <v>0.27538741561444102</v>
      </c>
      <c r="S10" s="11">
        <v>0.268962047616711</v>
      </c>
      <c r="T10" s="11">
        <v>0.28465161877578299</v>
      </c>
      <c r="U10" s="11">
        <v>0.30974191346441199</v>
      </c>
      <c r="V10" s="11">
        <v>0.24903710712471799</v>
      </c>
      <c r="W10" s="11">
        <v>0.27897721116605501</v>
      </c>
      <c r="X10" s="11">
        <v>0.27656069721235499</v>
      </c>
      <c r="Y10" s="11"/>
      <c r="Z10" s="11">
        <v>0.26821971150698298</v>
      </c>
      <c r="AA10" s="11">
        <v>0.27972518671468599</v>
      </c>
      <c r="AB10" s="11">
        <v>0.26598583156126498</v>
      </c>
      <c r="AC10" s="11">
        <v>0.26672570984989402</v>
      </c>
      <c r="AD10" s="11"/>
      <c r="AE10" s="11">
        <v>0.28550117805851</v>
      </c>
      <c r="AF10" s="11">
        <v>0.28559899749370699</v>
      </c>
      <c r="AG10" s="11">
        <v>0.25791265340389802</v>
      </c>
      <c r="AH10" s="11">
        <v>0.255808603399997</v>
      </c>
      <c r="AI10" s="11">
        <v>0.22300506801699299</v>
      </c>
      <c r="AJ10" s="11"/>
      <c r="AK10" s="11">
        <v>0.26920314028324099</v>
      </c>
      <c r="AL10" s="11">
        <v>0.27126915008987901</v>
      </c>
      <c r="AM10" s="11">
        <v>0.294442462143443</v>
      </c>
      <c r="AN10" s="11">
        <v>0.23420436031247399</v>
      </c>
      <c r="AO10" s="11">
        <v>0.28818068409779002</v>
      </c>
      <c r="AP10" s="11">
        <v>0.27979177129660898</v>
      </c>
      <c r="AQ10" s="11"/>
      <c r="AR10" s="11">
        <v>0.25961533576461898</v>
      </c>
      <c r="AS10" s="11">
        <v>0.291711127275189</v>
      </c>
      <c r="AT10" s="11">
        <v>0.22657691827078</v>
      </c>
      <c r="AU10" s="11"/>
      <c r="AV10" s="11">
        <v>0.26107936406184301</v>
      </c>
      <c r="AW10" s="11">
        <v>0.29266580635258399</v>
      </c>
      <c r="AX10" s="11">
        <v>0.25987588470197198</v>
      </c>
      <c r="AY10" s="11">
        <v>0.145058461794494</v>
      </c>
      <c r="AZ10" s="11">
        <v>0.25638240653218902</v>
      </c>
      <c r="BA10" s="11"/>
      <c r="BB10" s="11">
        <v>0.278191555476068</v>
      </c>
      <c r="BC10" s="11">
        <v>0.28984415902810801</v>
      </c>
      <c r="BD10" s="11">
        <v>0.26695293197526998</v>
      </c>
      <c r="BE10" s="11"/>
      <c r="BF10" s="11">
        <v>0.28752826247226099</v>
      </c>
      <c r="BG10" s="11">
        <v>0.28338929238420502</v>
      </c>
      <c r="BH10" s="11">
        <v>0.231413221031571</v>
      </c>
      <c r="BI10" s="11">
        <v>0.288634775122247</v>
      </c>
      <c r="BJ10" s="11">
        <v>0.24562970242180901</v>
      </c>
      <c r="BK10" s="11">
        <v>0.239495020529327</v>
      </c>
    </row>
    <row r="11" spans="2:63" x14ac:dyDescent="0.35">
      <c r="B11" s="14" t="s">
        <v>413</v>
      </c>
      <c r="C11" s="11">
        <v>0.26324283831546902</v>
      </c>
      <c r="D11" s="11">
        <v>0.27632567066228397</v>
      </c>
      <c r="E11" s="11">
        <v>0.25176568634075802</v>
      </c>
      <c r="F11" s="11"/>
      <c r="G11" s="11">
        <v>0.177551846929206</v>
      </c>
      <c r="H11" s="11">
        <v>0.20708412703683499</v>
      </c>
      <c r="I11" s="11">
        <v>0.28180351306573298</v>
      </c>
      <c r="J11" s="11">
        <v>0.286895732634183</v>
      </c>
      <c r="K11" s="11">
        <v>0.30092740437661097</v>
      </c>
      <c r="L11" s="11">
        <v>0.30764910921128802</v>
      </c>
      <c r="M11" s="11"/>
      <c r="N11" s="11">
        <v>0.23124082845708299</v>
      </c>
      <c r="O11" s="11">
        <v>0.29845550457009101</v>
      </c>
      <c r="P11" s="11">
        <v>0.269462963228495</v>
      </c>
      <c r="Q11" s="11">
        <v>0.22166078942516601</v>
      </c>
      <c r="R11" s="11">
        <v>0.29071802529587698</v>
      </c>
      <c r="S11" s="11">
        <v>0.24608843017736901</v>
      </c>
      <c r="T11" s="11">
        <v>0.23838877415836701</v>
      </c>
      <c r="U11" s="11">
        <v>0.25080116618412002</v>
      </c>
      <c r="V11" s="11">
        <v>0.27141291810767898</v>
      </c>
      <c r="W11" s="11">
        <v>0.28241294116504401</v>
      </c>
      <c r="X11" s="11">
        <v>0.31602147916641299</v>
      </c>
      <c r="Y11" s="11"/>
      <c r="Z11" s="11">
        <v>0.32886750639602802</v>
      </c>
      <c r="AA11" s="11">
        <v>0.26977125630144999</v>
      </c>
      <c r="AB11" s="11">
        <v>0.22002710882320201</v>
      </c>
      <c r="AC11" s="11">
        <v>0.22603688544283801</v>
      </c>
      <c r="AD11" s="11"/>
      <c r="AE11" s="11">
        <v>0.236139256206499</v>
      </c>
      <c r="AF11" s="11">
        <v>0.23943010087472699</v>
      </c>
      <c r="AG11" s="11">
        <v>0.30386541286075702</v>
      </c>
      <c r="AH11" s="11">
        <v>0.299847078660675</v>
      </c>
      <c r="AI11" s="11">
        <v>0.188817230105992</v>
      </c>
      <c r="AJ11" s="11"/>
      <c r="AK11" s="11">
        <v>0.28998368541110398</v>
      </c>
      <c r="AL11" s="11">
        <v>0.28234120677318603</v>
      </c>
      <c r="AM11" s="11">
        <v>0.222398263488749</v>
      </c>
      <c r="AN11" s="11">
        <v>0.25330546075237698</v>
      </c>
      <c r="AO11" s="11">
        <v>0.22898512305517299</v>
      </c>
      <c r="AP11" s="11">
        <v>0.15326145767959601</v>
      </c>
      <c r="AQ11" s="11"/>
      <c r="AR11" s="11">
        <v>0.27804315003687502</v>
      </c>
      <c r="AS11" s="11">
        <v>0.27440386714626902</v>
      </c>
      <c r="AT11" s="11">
        <v>0.24308831905464101</v>
      </c>
      <c r="AU11" s="11"/>
      <c r="AV11" s="11">
        <v>0.28906929823809402</v>
      </c>
      <c r="AW11" s="11">
        <v>0.239689296419936</v>
      </c>
      <c r="AX11" s="11">
        <v>0.293238164947694</v>
      </c>
      <c r="AY11" s="11">
        <v>0.253316416675057</v>
      </c>
      <c r="AZ11" s="11">
        <v>0.234286741303602</v>
      </c>
      <c r="BA11" s="11"/>
      <c r="BB11" s="11">
        <v>0.290818505566667</v>
      </c>
      <c r="BC11" s="11">
        <v>0.22517114468399299</v>
      </c>
      <c r="BD11" s="11">
        <v>0.32915445897658901</v>
      </c>
      <c r="BE11" s="11"/>
      <c r="BF11" s="11">
        <v>0.21715319134612601</v>
      </c>
      <c r="BG11" s="11">
        <v>0.27608754772810901</v>
      </c>
      <c r="BH11" s="11">
        <v>0.25678975787670699</v>
      </c>
      <c r="BI11" s="11">
        <v>0.28423691667620699</v>
      </c>
      <c r="BJ11" s="11">
        <v>0.28259713777359302</v>
      </c>
      <c r="BK11" s="11">
        <v>0.27369605522999402</v>
      </c>
    </row>
    <row r="12" spans="2:63" x14ac:dyDescent="0.35">
      <c r="B12" s="14" t="s">
        <v>414</v>
      </c>
      <c r="C12" s="11">
        <v>0.14979709498218999</v>
      </c>
      <c r="D12" s="11">
        <v>0.14285906429911099</v>
      </c>
      <c r="E12" s="11">
        <v>0.158091492258294</v>
      </c>
      <c r="F12" s="11"/>
      <c r="G12" s="11">
        <v>0.15237239063107899</v>
      </c>
      <c r="H12" s="11">
        <v>0.18717005590748101</v>
      </c>
      <c r="I12" s="11">
        <v>0.18246411837291801</v>
      </c>
      <c r="J12" s="11">
        <v>0.16096698447032801</v>
      </c>
      <c r="K12" s="11">
        <v>0.11037383246803301</v>
      </c>
      <c r="L12" s="11">
        <v>0.108351355344458</v>
      </c>
      <c r="M12" s="11"/>
      <c r="N12" s="11">
        <v>0.14427173626635201</v>
      </c>
      <c r="O12" s="11">
        <v>0.136927043481508</v>
      </c>
      <c r="P12" s="11">
        <v>0.120897312400973</v>
      </c>
      <c r="Q12" s="11">
        <v>0.210747481200006</v>
      </c>
      <c r="R12" s="11">
        <v>0.13055725447194499</v>
      </c>
      <c r="S12" s="11">
        <v>0.16465692242725</v>
      </c>
      <c r="T12" s="11">
        <v>0.157722327523177</v>
      </c>
      <c r="U12" s="11">
        <v>0.167384662826494</v>
      </c>
      <c r="V12" s="11">
        <v>0.14564735507929299</v>
      </c>
      <c r="W12" s="11">
        <v>0.13487744925616499</v>
      </c>
      <c r="X12" s="11">
        <v>0.144528833738574</v>
      </c>
      <c r="Y12" s="11"/>
      <c r="Z12" s="11">
        <v>0.109779864263469</v>
      </c>
      <c r="AA12" s="11">
        <v>0.14133608379812401</v>
      </c>
      <c r="AB12" s="11">
        <v>0.16166948072739101</v>
      </c>
      <c r="AC12" s="11">
        <v>0.190742571789245</v>
      </c>
      <c r="AD12" s="11"/>
      <c r="AE12" s="11">
        <v>0.15474206245271899</v>
      </c>
      <c r="AF12" s="11">
        <v>0.160696500596299</v>
      </c>
      <c r="AG12" s="11">
        <v>0.13147021478175999</v>
      </c>
      <c r="AH12" s="11">
        <v>0.13361565013704599</v>
      </c>
      <c r="AI12" s="11">
        <v>0.17697586352652001</v>
      </c>
      <c r="AJ12" s="11"/>
      <c r="AK12" s="11">
        <v>0.11954487037761601</v>
      </c>
      <c r="AL12" s="11">
        <v>0.15502385347561401</v>
      </c>
      <c r="AM12" s="11">
        <v>0.18184132130710001</v>
      </c>
      <c r="AN12" s="11">
        <v>0.22043942696525301</v>
      </c>
      <c r="AO12" s="11">
        <v>0.15785785871007599</v>
      </c>
      <c r="AP12" s="11">
        <v>0.13052575987884901</v>
      </c>
      <c r="AQ12" s="11"/>
      <c r="AR12" s="11">
        <v>0.163097513487584</v>
      </c>
      <c r="AS12" s="11">
        <v>0.116803992342498</v>
      </c>
      <c r="AT12" s="11">
        <v>0.22037058328663101</v>
      </c>
      <c r="AU12" s="11"/>
      <c r="AV12" s="11">
        <v>0.15987363132017501</v>
      </c>
      <c r="AW12" s="11">
        <v>0.135220799165749</v>
      </c>
      <c r="AX12" s="11">
        <v>9.9091758184332399E-2</v>
      </c>
      <c r="AY12" s="11">
        <v>0.13952674501630899</v>
      </c>
      <c r="AZ12" s="11">
        <v>0.22304009174973799</v>
      </c>
      <c r="BA12" s="11"/>
      <c r="BB12" s="11">
        <v>0.144666789320608</v>
      </c>
      <c r="BC12" s="11">
        <v>0.143393929908748</v>
      </c>
      <c r="BD12" s="11">
        <v>0.107089580258796</v>
      </c>
      <c r="BE12" s="11"/>
      <c r="BF12" s="11">
        <v>0.169425452290765</v>
      </c>
      <c r="BG12" s="11">
        <v>0.14615568422837699</v>
      </c>
      <c r="BH12" s="11">
        <v>0.161512888778435</v>
      </c>
      <c r="BI12" s="11">
        <v>0.13171427112269801</v>
      </c>
      <c r="BJ12" s="11">
        <v>0.14544411538326299</v>
      </c>
      <c r="BK12" s="11">
        <v>0.132339273113389</v>
      </c>
    </row>
    <row r="13" spans="2:63" x14ac:dyDescent="0.35">
      <c r="B13" s="14" t="s">
        <v>415</v>
      </c>
      <c r="C13" s="11">
        <v>9.3627196899332896E-2</v>
      </c>
      <c r="D13" s="11">
        <v>0.102605103328109</v>
      </c>
      <c r="E13" s="11">
        <v>8.5681907123141998E-2</v>
      </c>
      <c r="F13" s="11"/>
      <c r="G13" s="11">
        <v>0.117737477677234</v>
      </c>
      <c r="H13" s="11">
        <v>6.6073706657283501E-2</v>
      </c>
      <c r="I13" s="11">
        <v>6.6640317985640504E-2</v>
      </c>
      <c r="J13" s="11">
        <v>0.11475673463707201</v>
      </c>
      <c r="K13" s="11">
        <v>9.7654897848745495E-2</v>
      </c>
      <c r="L13" s="11">
        <v>0.101865337924524</v>
      </c>
      <c r="M13" s="11"/>
      <c r="N13" s="11">
        <v>9.6266522673404797E-2</v>
      </c>
      <c r="O13" s="11">
        <v>8.5531283550304496E-2</v>
      </c>
      <c r="P13" s="11">
        <v>8.6538530641835906E-2</v>
      </c>
      <c r="Q13" s="11">
        <v>0.106353370224275</v>
      </c>
      <c r="R13" s="11">
        <v>0.11380001931151</v>
      </c>
      <c r="S13" s="11">
        <v>0.10158105403352501</v>
      </c>
      <c r="T13" s="11">
        <v>9.6516321134786504E-2</v>
      </c>
      <c r="U13" s="11">
        <v>7.0502825670466701E-2</v>
      </c>
      <c r="V13" s="11">
        <v>7.2724387685934894E-2</v>
      </c>
      <c r="W13" s="11">
        <v>0.117970297673002</v>
      </c>
      <c r="X13" s="11">
        <v>6.9083210624166003E-2</v>
      </c>
      <c r="Y13" s="11"/>
      <c r="Z13" s="11">
        <v>9.0257641162981406E-2</v>
      </c>
      <c r="AA13" s="11">
        <v>0.102725117604276</v>
      </c>
      <c r="AB13" s="11">
        <v>9.3213689181892406E-2</v>
      </c>
      <c r="AC13" s="11">
        <v>8.9350980025708293E-2</v>
      </c>
      <c r="AD13" s="11"/>
      <c r="AE13" s="11">
        <v>9.2542252636658995E-2</v>
      </c>
      <c r="AF13" s="11">
        <v>0.10211770776269399</v>
      </c>
      <c r="AG13" s="11">
        <v>8.7308059552125505E-2</v>
      </c>
      <c r="AH13" s="11">
        <v>9.2306120937552194E-2</v>
      </c>
      <c r="AI13" s="11">
        <v>0.101144389237979</v>
      </c>
      <c r="AJ13" s="11"/>
      <c r="AK13" s="11">
        <v>0.10318279607827401</v>
      </c>
      <c r="AL13" s="11">
        <v>8.2186862911889494E-2</v>
      </c>
      <c r="AM13" s="11">
        <v>9.4352312207550804E-2</v>
      </c>
      <c r="AN13" s="11">
        <v>7.8000269886664794E-2</v>
      </c>
      <c r="AO13" s="11">
        <v>9.0686235528305403E-2</v>
      </c>
      <c r="AP13" s="11">
        <v>0.128723517590449</v>
      </c>
      <c r="AQ13" s="11"/>
      <c r="AR13" s="11">
        <v>9.3426373593702303E-2</v>
      </c>
      <c r="AS13" s="11">
        <v>9.3421000708112004E-2</v>
      </c>
      <c r="AT13" s="11">
        <v>9.3950355190760296E-2</v>
      </c>
      <c r="AU13" s="11"/>
      <c r="AV13" s="11">
        <v>9.5504121870553196E-2</v>
      </c>
      <c r="AW13" s="11">
        <v>8.5543312396292204E-2</v>
      </c>
      <c r="AX13" s="11">
        <v>0.11487166205465101</v>
      </c>
      <c r="AY13" s="11">
        <v>0.16699882658040499</v>
      </c>
      <c r="AZ13" s="11">
        <v>7.7993953861270698E-2</v>
      </c>
      <c r="BA13" s="11"/>
      <c r="BB13" s="11">
        <v>9.6270702747900005E-2</v>
      </c>
      <c r="BC13" s="11">
        <v>8.6495966742468497E-2</v>
      </c>
      <c r="BD13" s="11">
        <v>8.7367011169037806E-2</v>
      </c>
      <c r="BE13" s="11"/>
      <c r="BF13" s="11">
        <v>7.9833718678612595E-2</v>
      </c>
      <c r="BG13" s="11">
        <v>9.8290383700818107E-2</v>
      </c>
      <c r="BH13" s="11">
        <v>0.11321607176967</v>
      </c>
      <c r="BI13" s="11">
        <v>8.2535780993674604E-2</v>
      </c>
      <c r="BJ13" s="11">
        <v>0.107527359299166</v>
      </c>
      <c r="BK13" s="11">
        <v>8.8635436061989495E-2</v>
      </c>
    </row>
    <row r="14" spans="2:63" x14ac:dyDescent="0.35">
      <c r="B14" s="14" t="s">
        <v>416</v>
      </c>
      <c r="C14" s="11">
        <v>3.9505246277000597E-2</v>
      </c>
      <c r="D14" s="11">
        <v>4.7913362735508898E-2</v>
      </c>
      <c r="E14" s="11">
        <v>3.0847994136933801E-2</v>
      </c>
      <c r="F14" s="11"/>
      <c r="G14" s="11">
        <v>4.8878657844436103E-2</v>
      </c>
      <c r="H14" s="11">
        <v>2.8955950179578201E-2</v>
      </c>
      <c r="I14" s="11">
        <v>2.8022122107907398E-2</v>
      </c>
      <c r="J14" s="11">
        <v>3.1135716737673201E-2</v>
      </c>
      <c r="K14" s="11">
        <v>5.46950891018117E-2</v>
      </c>
      <c r="L14" s="11">
        <v>4.7695045240690397E-2</v>
      </c>
      <c r="M14" s="11"/>
      <c r="N14" s="11">
        <v>4.25574677576116E-2</v>
      </c>
      <c r="O14" s="11">
        <v>3.8899484647731498E-2</v>
      </c>
      <c r="P14" s="11">
        <v>2.6231031543106902E-2</v>
      </c>
      <c r="Q14" s="11">
        <v>3.35307479811408E-2</v>
      </c>
      <c r="R14" s="11">
        <v>4.4943353473050597E-2</v>
      </c>
      <c r="S14" s="11">
        <v>3.5350680576585997E-2</v>
      </c>
      <c r="T14" s="11">
        <v>3.9464872924294701E-2</v>
      </c>
      <c r="U14" s="11">
        <v>3.3493029786946703E-2</v>
      </c>
      <c r="V14" s="11">
        <v>4.6503052818813402E-2</v>
      </c>
      <c r="W14" s="11">
        <v>4.1336239482001602E-2</v>
      </c>
      <c r="X14" s="11">
        <v>5.0598816006273702E-2</v>
      </c>
      <c r="Y14" s="11"/>
      <c r="Z14" s="11">
        <v>4.7661358194798699E-2</v>
      </c>
      <c r="AA14" s="11">
        <v>3.8194872153215903E-2</v>
      </c>
      <c r="AB14" s="11">
        <v>3.7753613734146901E-2</v>
      </c>
      <c r="AC14" s="11">
        <v>3.3586276516076499E-2</v>
      </c>
      <c r="AD14" s="11"/>
      <c r="AE14" s="11">
        <v>3.5728636396355699E-2</v>
      </c>
      <c r="AF14" s="11">
        <v>3.3015098904242597E-2</v>
      </c>
      <c r="AG14" s="11">
        <v>3.8932396145955998E-2</v>
      </c>
      <c r="AH14" s="11">
        <v>5.6643316798205903E-2</v>
      </c>
      <c r="AI14" s="11">
        <v>6.6318698134529105E-2</v>
      </c>
      <c r="AJ14" s="11"/>
      <c r="AK14" s="11">
        <v>4.2596230179100199E-2</v>
      </c>
      <c r="AL14" s="11">
        <v>3.3626216476449498E-2</v>
      </c>
      <c r="AM14" s="11">
        <v>3.7321445555485E-2</v>
      </c>
      <c r="AN14" s="11">
        <v>4.3780743736225598E-2</v>
      </c>
      <c r="AO14" s="11">
        <v>3.6386906929831597E-2</v>
      </c>
      <c r="AP14" s="11">
        <v>5.5292996827870602E-2</v>
      </c>
      <c r="AQ14" s="11"/>
      <c r="AR14" s="11">
        <v>4.0995524971223801E-2</v>
      </c>
      <c r="AS14" s="11">
        <v>3.4854518965652302E-2</v>
      </c>
      <c r="AT14" s="11">
        <v>3.6449772350064302E-2</v>
      </c>
      <c r="AU14" s="11"/>
      <c r="AV14" s="11">
        <v>3.9651868089094398E-2</v>
      </c>
      <c r="AW14" s="11">
        <v>3.3647324232093899E-2</v>
      </c>
      <c r="AX14" s="11">
        <v>3.9188460647456701E-2</v>
      </c>
      <c r="AY14" s="11">
        <v>9.96724826318309E-2</v>
      </c>
      <c r="AZ14" s="11">
        <v>4.5136761647194802E-2</v>
      </c>
      <c r="BA14" s="11"/>
      <c r="BB14" s="11">
        <v>4.4706361404592901E-2</v>
      </c>
      <c r="BC14" s="11">
        <v>3.2279238178118397E-2</v>
      </c>
      <c r="BD14" s="11">
        <v>4.6266685988267199E-2</v>
      </c>
      <c r="BE14" s="11"/>
      <c r="BF14" s="11">
        <v>4.8628973731489902E-2</v>
      </c>
      <c r="BG14" s="11">
        <v>3.3506856964843797E-2</v>
      </c>
      <c r="BH14" s="11">
        <v>4.3081053005538703E-2</v>
      </c>
      <c r="BI14" s="11">
        <v>4.5420280117992699E-2</v>
      </c>
      <c r="BJ14" s="11">
        <v>2.6741708431899599E-2</v>
      </c>
      <c r="BK14" s="11">
        <v>3.4049988613032801E-2</v>
      </c>
    </row>
    <row r="15" spans="2:63" x14ac:dyDescent="0.35">
      <c r="B15" s="14" t="s">
        <v>417</v>
      </c>
      <c r="C15" s="11">
        <v>1.1379026644904601E-2</v>
      </c>
      <c r="D15" s="11">
        <v>1.49520649789822E-2</v>
      </c>
      <c r="E15" s="11">
        <v>7.6855823102848697E-3</v>
      </c>
      <c r="F15" s="11"/>
      <c r="G15" s="11">
        <v>5.4637751211071596E-3</v>
      </c>
      <c r="H15" s="11">
        <v>1.2920072397672899E-2</v>
      </c>
      <c r="I15" s="11">
        <v>9.8845574093438908E-3</v>
      </c>
      <c r="J15" s="11">
        <v>1.6055525867898102E-2</v>
      </c>
      <c r="K15" s="11">
        <v>8.7547174435910393E-3</v>
      </c>
      <c r="L15" s="11">
        <v>1.33113655686299E-2</v>
      </c>
      <c r="M15" s="11"/>
      <c r="N15" s="11">
        <v>9.6581587519624194E-3</v>
      </c>
      <c r="O15" s="11">
        <v>9.7834168109303E-3</v>
      </c>
      <c r="P15" s="11">
        <v>1.3133686737928399E-2</v>
      </c>
      <c r="Q15" s="11">
        <v>1.18419373648558E-2</v>
      </c>
      <c r="R15" s="11">
        <v>1.3185890737317201E-2</v>
      </c>
      <c r="S15" s="11">
        <v>1.03867051696293E-2</v>
      </c>
      <c r="T15" s="11">
        <v>5.1514442832431302E-3</v>
      </c>
      <c r="U15" s="11">
        <v>0</v>
      </c>
      <c r="V15" s="11">
        <v>1.37916844983315E-2</v>
      </c>
      <c r="W15" s="11">
        <v>1.7832831527800099E-2</v>
      </c>
      <c r="X15" s="11">
        <v>1.81195762408955E-2</v>
      </c>
      <c r="Y15" s="11"/>
      <c r="Z15" s="11">
        <v>9.3371294149376793E-3</v>
      </c>
      <c r="AA15" s="11">
        <v>1.12534959456641E-2</v>
      </c>
      <c r="AB15" s="11">
        <v>1.47648470643951E-2</v>
      </c>
      <c r="AC15" s="11">
        <v>1.1006587609955199E-2</v>
      </c>
      <c r="AD15" s="11"/>
      <c r="AE15" s="11">
        <v>1.39327980946787E-2</v>
      </c>
      <c r="AF15" s="11">
        <v>8.5941255845727402E-3</v>
      </c>
      <c r="AG15" s="11">
        <v>1.26261548895078E-2</v>
      </c>
      <c r="AH15" s="11">
        <v>6.2690562692706304E-3</v>
      </c>
      <c r="AI15" s="11">
        <v>2.11813794050997E-2</v>
      </c>
      <c r="AJ15" s="11"/>
      <c r="AK15" s="11">
        <v>1.20109859300943E-2</v>
      </c>
      <c r="AL15" s="11">
        <v>1.00187214104306E-2</v>
      </c>
      <c r="AM15" s="11">
        <v>8.8678771457427405E-3</v>
      </c>
      <c r="AN15" s="11">
        <v>3.5333166501469401E-3</v>
      </c>
      <c r="AO15" s="11">
        <v>7.4680344152569704E-3</v>
      </c>
      <c r="AP15" s="11">
        <v>3.1977625787249102E-2</v>
      </c>
      <c r="AQ15" s="11"/>
      <c r="AR15" s="11">
        <v>1.45426121773823E-2</v>
      </c>
      <c r="AS15" s="11">
        <v>8.1069797421716595E-3</v>
      </c>
      <c r="AT15" s="11">
        <v>1.0793103519327199E-2</v>
      </c>
      <c r="AU15" s="11"/>
      <c r="AV15" s="11">
        <v>1.4278558951075E-2</v>
      </c>
      <c r="AW15" s="11">
        <v>6.0926920509013797E-3</v>
      </c>
      <c r="AX15" s="11">
        <v>5.7393118108217296E-3</v>
      </c>
      <c r="AY15" s="11">
        <v>2.0587072207821501E-2</v>
      </c>
      <c r="AZ15" s="11">
        <v>1.0139333112158E-2</v>
      </c>
      <c r="BA15" s="11"/>
      <c r="BB15" s="11">
        <v>1.12804155252217E-2</v>
      </c>
      <c r="BC15" s="11">
        <v>6.4382267465528603E-3</v>
      </c>
      <c r="BD15" s="11">
        <v>1.58194682990309E-2</v>
      </c>
      <c r="BE15" s="11"/>
      <c r="BF15" s="11">
        <v>9.72762148969873E-3</v>
      </c>
      <c r="BG15" s="11">
        <v>8.6626124668700202E-3</v>
      </c>
      <c r="BH15" s="11">
        <v>1.25887828261683E-2</v>
      </c>
      <c r="BI15" s="11">
        <v>1.21134671382111E-2</v>
      </c>
      <c r="BJ15" s="11">
        <v>1.7561427304120102E-2</v>
      </c>
      <c r="BK15" s="11">
        <v>1.09099450514699E-2</v>
      </c>
    </row>
    <row r="16" spans="2:63" x14ac:dyDescent="0.35">
      <c r="B16" s="14" t="s">
        <v>104</v>
      </c>
      <c r="C16" s="12">
        <v>0</v>
      </c>
      <c r="D16" s="12">
        <v>0</v>
      </c>
      <c r="E16" s="12">
        <v>0</v>
      </c>
      <c r="F16" s="12"/>
      <c r="G16" s="12">
        <v>0</v>
      </c>
      <c r="H16" s="12">
        <v>0</v>
      </c>
      <c r="I16" s="12">
        <v>0</v>
      </c>
      <c r="J16" s="12">
        <v>0</v>
      </c>
      <c r="K16" s="12">
        <v>0</v>
      </c>
      <c r="L16" s="12">
        <v>0</v>
      </c>
      <c r="M16" s="12"/>
      <c r="N16" s="12">
        <v>0</v>
      </c>
      <c r="O16" s="12">
        <v>0</v>
      </c>
      <c r="P16" s="12">
        <v>0</v>
      </c>
      <c r="Q16" s="12">
        <v>0</v>
      </c>
      <c r="R16" s="12">
        <v>0</v>
      </c>
      <c r="S16" s="12">
        <v>0</v>
      </c>
      <c r="T16" s="12">
        <v>0</v>
      </c>
      <c r="U16" s="12">
        <v>0</v>
      </c>
      <c r="V16" s="12">
        <v>0</v>
      </c>
      <c r="W16" s="12">
        <v>0</v>
      </c>
      <c r="X16" s="12">
        <v>0</v>
      </c>
      <c r="Y16" s="12"/>
      <c r="Z16" s="12">
        <v>0</v>
      </c>
      <c r="AA16" s="12">
        <v>0</v>
      </c>
      <c r="AB16" s="12">
        <v>0</v>
      </c>
      <c r="AC16" s="12">
        <v>0</v>
      </c>
      <c r="AD16" s="12"/>
      <c r="AE16" s="12">
        <v>0</v>
      </c>
      <c r="AF16" s="12">
        <v>0</v>
      </c>
      <c r="AG16" s="12">
        <v>0</v>
      </c>
      <c r="AH16" s="12">
        <v>0</v>
      </c>
      <c r="AI16" s="12">
        <v>0</v>
      </c>
      <c r="AJ16" s="12"/>
      <c r="AK16" s="12">
        <v>0</v>
      </c>
      <c r="AL16" s="12">
        <v>0</v>
      </c>
      <c r="AM16" s="12">
        <v>0</v>
      </c>
      <c r="AN16" s="12">
        <v>0</v>
      </c>
      <c r="AO16" s="12">
        <v>0</v>
      </c>
      <c r="AP16" s="12">
        <v>0</v>
      </c>
      <c r="AQ16" s="12"/>
      <c r="AR16" s="12">
        <v>0</v>
      </c>
      <c r="AS16" s="12">
        <v>0</v>
      </c>
      <c r="AT16" s="12">
        <v>0</v>
      </c>
      <c r="AU16" s="12"/>
      <c r="AV16" s="12">
        <v>0</v>
      </c>
      <c r="AW16" s="12">
        <v>0</v>
      </c>
      <c r="AX16" s="12">
        <v>0</v>
      </c>
      <c r="AY16" s="12">
        <v>0</v>
      </c>
      <c r="AZ16" s="12">
        <v>0</v>
      </c>
      <c r="BA16" s="12"/>
      <c r="BB16" s="12">
        <v>0</v>
      </c>
      <c r="BC16" s="12">
        <v>0</v>
      </c>
      <c r="BD16" s="12">
        <v>0</v>
      </c>
      <c r="BE16" s="12"/>
      <c r="BF16" s="12">
        <v>0</v>
      </c>
      <c r="BG16" s="12">
        <v>0</v>
      </c>
      <c r="BH16" s="12">
        <v>0</v>
      </c>
      <c r="BI16" s="12">
        <v>0</v>
      </c>
      <c r="BJ16" s="12">
        <v>0</v>
      </c>
      <c r="BK16" s="12">
        <v>0</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B2:BK22"/>
  <sheetViews>
    <sheetView showGridLines="0" workbookViewId="0">
      <pane xSplit="2" topLeftCell="C1" activePane="topRight" state="frozen"/>
      <selection pane="topRight" activeCell="B22" sqref="B22"/>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421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6.1958169959904899E-2</v>
      </c>
      <c r="D9" s="11">
        <v>9.3718520437085201E-2</v>
      </c>
      <c r="E9" s="11">
        <v>3.0828462711968301E-2</v>
      </c>
      <c r="F9" s="11"/>
      <c r="G9" s="11">
        <v>8.52707845994361E-2</v>
      </c>
      <c r="H9" s="11">
        <v>0.126024322247346</v>
      </c>
      <c r="I9" s="11">
        <v>8.8250678447209505E-2</v>
      </c>
      <c r="J9" s="11">
        <v>3.0649128457076999E-2</v>
      </c>
      <c r="K9" s="11">
        <v>2.4299391581818E-2</v>
      </c>
      <c r="L9" s="11">
        <v>2.3148056757294502E-2</v>
      </c>
      <c r="M9" s="11"/>
      <c r="N9" s="11">
        <v>0.123261435866655</v>
      </c>
      <c r="O9" s="11">
        <v>3.4807208645366301E-2</v>
      </c>
      <c r="P9" s="11">
        <v>3.8867696479952897E-2</v>
      </c>
      <c r="Q9" s="11">
        <v>3.0609064887067099E-2</v>
      </c>
      <c r="R9" s="11">
        <v>4.4734706583270098E-2</v>
      </c>
      <c r="S9" s="11">
        <v>7.06564865293169E-2</v>
      </c>
      <c r="T9" s="11">
        <v>5.1709372375909203E-2</v>
      </c>
      <c r="U9" s="11">
        <v>8.1689613266199501E-2</v>
      </c>
      <c r="V9" s="11">
        <v>5.8950562860077299E-2</v>
      </c>
      <c r="W9" s="11">
        <v>6.7176729655901005E-2</v>
      </c>
      <c r="X9" s="11">
        <v>6.0387214547407198E-2</v>
      </c>
      <c r="Y9" s="11"/>
      <c r="Z9" s="11">
        <v>5.3241135741361398E-2</v>
      </c>
      <c r="AA9" s="11">
        <v>3.9609646103168701E-2</v>
      </c>
      <c r="AB9" s="11">
        <v>8.5164474088475398E-2</v>
      </c>
      <c r="AC9" s="11">
        <v>7.4777936406408105E-2</v>
      </c>
      <c r="AD9" s="11"/>
      <c r="AE9" s="11">
        <v>6.5646722566681803E-2</v>
      </c>
      <c r="AF9" s="11">
        <v>4.7291372820003098E-2</v>
      </c>
      <c r="AG9" s="11">
        <v>4.7909299759176099E-2</v>
      </c>
      <c r="AH9" s="11">
        <v>0.11308010021871299</v>
      </c>
      <c r="AI9" s="11">
        <v>0.17211358224624501</v>
      </c>
      <c r="AJ9" s="11"/>
      <c r="AK9" s="11">
        <v>6.5283624876295798E-2</v>
      </c>
      <c r="AL9" s="11">
        <v>5.75365206066022E-2</v>
      </c>
      <c r="AM9" s="11">
        <v>7.6792802998377402E-2</v>
      </c>
      <c r="AN9" s="11">
        <v>5.7877698169080401E-2</v>
      </c>
      <c r="AO9" s="11">
        <v>6.0314751196992901E-2</v>
      </c>
      <c r="AP9" s="11">
        <v>5.4447997407723402E-2</v>
      </c>
      <c r="AQ9" s="11"/>
      <c r="AR9" s="11">
        <v>5.2640500761916197E-2</v>
      </c>
      <c r="AS9" s="11">
        <v>7.4209523498517796E-2</v>
      </c>
      <c r="AT9" s="11">
        <v>4.8255455659265797E-2</v>
      </c>
      <c r="AU9" s="11"/>
      <c r="AV9" s="11">
        <v>6.1422599693311902E-2</v>
      </c>
      <c r="AW9" s="11">
        <v>7.6425661583043106E-2</v>
      </c>
      <c r="AX9" s="11">
        <v>6.3219734975524605E-2</v>
      </c>
      <c r="AY9" s="11">
        <v>0.18985736617402801</v>
      </c>
      <c r="AZ9" s="11">
        <v>3.0469893529721001E-2</v>
      </c>
      <c r="BA9" s="11"/>
      <c r="BB9" s="11">
        <v>6.4740715431661697E-2</v>
      </c>
      <c r="BC9" s="11">
        <v>7.6048826811757494E-2</v>
      </c>
      <c r="BD9" s="11">
        <v>7.09859939457365E-2</v>
      </c>
      <c r="BE9" s="11"/>
      <c r="BF9" s="11">
        <v>0.13048945454570701</v>
      </c>
      <c r="BG9" s="11">
        <v>3.8581194027305803E-2</v>
      </c>
      <c r="BH9" s="11">
        <v>6.8118174849520499E-2</v>
      </c>
      <c r="BI9" s="11">
        <v>4.8023865826836903E-2</v>
      </c>
      <c r="BJ9" s="11">
        <v>2.6706818993887799E-2</v>
      </c>
      <c r="BK9" s="11">
        <v>3.6239875856998498E-2</v>
      </c>
    </row>
    <row r="10" spans="2:63" x14ac:dyDescent="0.35">
      <c r="B10" s="14" t="s">
        <v>419</v>
      </c>
      <c r="C10" s="11">
        <v>0.21258649900284601</v>
      </c>
      <c r="D10" s="11">
        <v>0.232087646669355</v>
      </c>
      <c r="E10" s="11">
        <v>0.19472996272597401</v>
      </c>
      <c r="F10" s="11"/>
      <c r="G10" s="11">
        <v>0.31782694259801902</v>
      </c>
      <c r="H10" s="11">
        <v>0.26089081146890503</v>
      </c>
      <c r="I10" s="11">
        <v>0.207813340542743</v>
      </c>
      <c r="J10" s="11">
        <v>0.189100328728671</v>
      </c>
      <c r="K10" s="11">
        <v>0.14786902578418701</v>
      </c>
      <c r="L10" s="11">
        <v>0.16821643928114199</v>
      </c>
      <c r="M10" s="11"/>
      <c r="N10" s="11">
        <v>0.249265345539676</v>
      </c>
      <c r="O10" s="11">
        <v>0.225066497964139</v>
      </c>
      <c r="P10" s="11">
        <v>0.197405595017666</v>
      </c>
      <c r="Q10" s="11">
        <v>0.19762867303540299</v>
      </c>
      <c r="R10" s="11">
        <v>0.20121366377358199</v>
      </c>
      <c r="S10" s="11">
        <v>0.242149566738147</v>
      </c>
      <c r="T10" s="11">
        <v>0.19648340540495901</v>
      </c>
      <c r="U10" s="11">
        <v>0.19747345583747999</v>
      </c>
      <c r="V10" s="11">
        <v>0.18842710912342001</v>
      </c>
      <c r="W10" s="11">
        <v>0.195236569895513</v>
      </c>
      <c r="X10" s="11">
        <v>0.213474732496782</v>
      </c>
      <c r="Y10" s="11"/>
      <c r="Z10" s="11">
        <v>0.22773609353650201</v>
      </c>
      <c r="AA10" s="11">
        <v>0.18736058099737499</v>
      </c>
      <c r="AB10" s="11">
        <v>0.22959028100003601</v>
      </c>
      <c r="AC10" s="11">
        <v>0.211621014640584</v>
      </c>
      <c r="AD10" s="11"/>
      <c r="AE10" s="11">
        <v>0.18842925635531399</v>
      </c>
      <c r="AF10" s="11">
        <v>0.214401291065938</v>
      </c>
      <c r="AG10" s="11">
        <v>0.21945726535139701</v>
      </c>
      <c r="AH10" s="11">
        <v>0.25778542073812899</v>
      </c>
      <c r="AI10" s="11">
        <v>0.17954205020990499</v>
      </c>
      <c r="AJ10" s="11"/>
      <c r="AK10" s="11">
        <v>0.20439758594645699</v>
      </c>
      <c r="AL10" s="11">
        <v>0.227983313006039</v>
      </c>
      <c r="AM10" s="11">
        <v>0.218871454516048</v>
      </c>
      <c r="AN10" s="11">
        <v>0.200449898577852</v>
      </c>
      <c r="AO10" s="11">
        <v>0.19930834400338901</v>
      </c>
      <c r="AP10" s="11">
        <v>0.237098616669769</v>
      </c>
      <c r="AQ10" s="11"/>
      <c r="AR10" s="11">
        <v>0.213310255752404</v>
      </c>
      <c r="AS10" s="11">
        <v>0.216607629186752</v>
      </c>
      <c r="AT10" s="11">
        <v>0.18762841924552001</v>
      </c>
      <c r="AU10" s="11"/>
      <c r="AV10" s="11">
        <v>0.239415203728256</v>
      </c>
      <c r="AW10" s="11">
        <v>0.220756688735357</v>
      </c>
      <c r="AX10" s="11">
        <v>0.199006223230107</v>
      </c>
      <c r="AY10" s="11">
        <v>0.13870310749894099</v>
      </c>
      <c r="AZ10" s="11">
        <v>0.14275294691652801</v>
      </c>
      <c r="BA10" s="11"/>
      <c r="BB10" s="11">
        <v>0.28040336237237301</v>
      </c>
      <c r="BC10" s="11">
        <v>0.213498484332966</v>
      </c>
      <c r="BD10" s="11">
        <v>0.21896326610429301</v>
      </c>
      <c r="BE10" s="11"/>
      <c r="BF10" s="11">
        <v>0.25375293239274799</v>
      </c>
      <c r="BG10" s="11">
        <v>0.210837461638993</v>
      </c>
      <c r="BH10" s="11">
        <v>0.250414387877542</v>
      </c>
      <c r="BI10" s="11">
        <v>0.18236532558754301</v>
      </c>
      <c r="BJ10" s="11">
        <v>0.182572671253172</v>
      </c>
      <c r="BK10" s="11">
        <v>0.16502207235952801</v>
      </c>
    </row>
    <row r="11" spans="2:63" x14ac:dyDescent="0.35">
      <c r="B11" s="14" t="s">
        <v>255</v>
      </c>
      <c r="C11" s="11">
        <v>0.28476627221676598</v>
      </c>
      <c r="D11" s="11">
        <v>0.25224691800777899</v>
      </c>
      <c r="E11" s="11">
        <v>0.31784794931203098</v>
      </c>
      <c r="F11" s="11"/>
      <c r="G11" s="11">
        <v>0.233350663430338</v>
      </c>
      <c r="H11" s="11">
        <v>0.26103959658742798</v>
      </c>
      <c r="I11" s="11">
        <v>0.28341959389706001</v>
      </c>
      <c r="J11" s="11">
        <v>0.30366386962824699</v>
      </c>
      <c r="K11" s="11">
        <v>0.338800392886216</v>
      </c>
      <c r="L11" s="11">
        <v>0.28838172163100201</v>
      </c>
      <c r="M11" s="11"/>
      <c r="N11" s="11">
        <v>0.27217284590871599</v>
      </c>
      <c r="O11" s="11">
        <v>0.28251034940244002</v>
      </c>
      <c r="P11" s="11">
        <v>0.31539600584223598</v>
      </c>
      <c r="Q11" s="11">
        <v>0.26468316552931398</v>
      </c>
      <c r="R11" s="11">
        <v>0.363927179982175</v>
      </c>
      <c r="S11" s="11">
        <v>0.24560550469937101</v>
      </c>
      <c r="T11" s="11">
        <v>0.25948097919063401</v>
      </c>
      <c r="U11" s="11">
        <v>0.27402484626399398</v>
      </c>
      <c r="V11" s="11">
        <v>0.33002503918126902</v>
      </c>
      <c r="W11" s="11">
        <v>0.26162850498498003</v>
      </c>
      <c r="X11" s="11">
        <v>0.26404358849327197</v>
      </c>
      <c r="Y11" s="11"/>
      <c r="Z11" s="11">
        <v>0.25304531742019398</v>
      </c>
      <c r="AA11" s="11">
        <v>0.27210956914109802</v>
      </c>
      <c r="AB11" s="11">
        <v>0.30067738533532101</v>
      </c>
      <c r="AC11" s="11">
        <v>0.31238124235482501</v>
      </c>
      <c r="AD11" s="11"/>
      <c r="AE11" s="11">
        <v>0.33886425484462801</v>
      </c>
      <c r="AF11" s="11">
        <v>0.28849173770928699</v>
      </c>
      <c r="AG11" s="11">
        <v>0.246056714922637</v>
      </c>
      <c r="AH11" s="11">
        <v>0.24531408149755601</v>
      </c>
      <c r="AI11" s="11">
        <v>0.23941213311923401</v>
      </c>
      <c r="AJ11" s="11"/>
      <c r="AK11" s="11">
        <v>0.27519874151839302</v>
      </c>
      <c r="AL11" s="11">
        <v>0.294329906185267</v>
      </c>
      <c r="AM11" s="11">
        <v>0.32408138604692899</v>
      </c>
      <c r="AN11" s="11">
        <v>0.31280840521512698</v>
      </c>
      <c r="AO11" s="11">
        <v>0.27466461261913999</v>
      </c>
      <c r="AP11" s="11">
        <v>0.20386906445533601</v>
      </c>
      <c r="AQ11" s="11"/>
      <c r="AR11" s="11">
        <v>0.29536870297296902</v>
      </c>
      <c r="AS11" s="11">
        <v>0.26617971499705601</v>
      </c>
      <c r="AT11" s="11">
        <v>0.33350041252178902</v>
      </c>
      <c r="AU11" s="11"/>
      <c r="AV11" s="11">
        <v>0.29260113223905598</v>
      </c>
      <c r="AW11" s="11">
        <v>0.25615021434968599</v>
      </c>
      <c r="AX11" s="11">
        <v>0.26787410825764502</v>
      </c>
      <c r="AY11" s="11">
        <v>0.28852374854427199</v>
      </c>
      <c r="AZ11" s="11">
        <v>0.33072951972750703</v>
      </c>
      <c r="BA11" s="11"/>
      <c r="BB11" s="11">
        <v>0.27907064263763798</v>
      </c>
      <c r="BC11" s="11">
        <v>0.26219042798394998</v>
      </c>
      <c r="BD11" s="11">
        <v>0.28948293159531802</v>
      </c>
      <c r="BE11" s="11"/>
      <c r="BF11" s="11">
        <v>0.26325224925180202</v>
      </c>
      <c r="BG11" s="11">
        <v>0.281928607064373</v>
      </c>
      <c r="BH11" s="11">
        <v>0.27003230589835597</v>
      </c>
      <c r="BI11" s="11">
        <v>0.29908964396829202</v>
      </c>
      <c r="BJ11" s="11">
        <v>0.298269568130277</v>
      </c>
      <c r="BK11" s="11">
        <v>0.32040533421299799</v>
      </c>
    </row>
    <row r="12" spans="2:63" x14ac:dyDescent="0.35">
      <c r="B12" s="14" t="s">
        <v>420</v>
      </c>
      <c r="C12" s="11">
        <v>0.25449395910205802</v>
      </c>
      <c r="D12" s="11">
        <v>0.23256165531761</v>
      </c>
      <c r="E12" s="11">
        <v>0.277015379202106</v>
      </c>
      <c r="F12" s="11"/>
      <c r="G12" s="11">
        <v>0.23094954733864201</v>
      </c>
      <c r="H12" s="11">
        <v>0.20211494400839</v>
      </c>
      <c r="I12" s="11">
        <v>0.23600342397089999</v>
      </c>
      <c r="J12" s="11">
        <v>0.26326053886997403</v>
      </c>
      <c r="K12" s="11">
        <v>0.28726989150987298</v>
      </c>
      <c r="L12" s="11">
        <v>0.29918536912819499</v>
      </c>
      <c r="M12" s="11"/>
      <c r="N12" s="11">
        <v>0.19254679426923799</v>
      </c>
      <c r="O12" s="11">
        <v>0.29607525999420897</v>
      </c>
      <c r="P12" s="11">
        <v>0.27820433390292598</v>
      </c>
      <c r="Q12" s="11">
        <v>0.237570116437128</v>
      </c>
      <c r="R12" s="11">
        <v>0.22887742711846901</v>
      </c>
      <c r="S12" s="11">
        <v>0.26862293021490902</v>
      </c>
      <c r="T12" s="11">
        <v>0.28858087758408602</v>
      </c>
      <c r="U12" s="11">
        <v>0.21793386379313401</v>
      </c>
      <c r="V12" s="11">
        <v>0.24348458776279999</v>
      </c>
      <c r="W12" s="11">
        <v>0.29373191808292298</v>
      </c>
      <c r="X12" s="11">
        <v>0.25133017548596398</v>
      </c>
      <c r="Y12" s="11"/>
      <c r="Z12" s="11">
        <v>0.27696106041852803</v>
      </c>
      <c r="AA12" s="11">
        <v>0.29687672031263301</v>
      </c>
      <c r="AB12" s="11">
        <v>0.228931830827618</v>
      </c>
      <c r="AC12" s="11">
        <v>0.212105292856863</v>
      </c>
      <c r="AD12" s="11"/>
      <c r="AE12" s="11">
        <v>0.22946330519634001</v>
      </c>
      <c r="AF12" s="11">
        <v>0.26522053265472001</v>
      </c>
      <c r="AG12" s="11">
        <v>0.286852529780668</v>
      </c>
      <c r="AH12" s="11">
        <v>0.22713788869337001</v>
      </c>
      <c r="AI12" s="11">
        <v>0.24330891419585099</v>
      </c>
      <c r="AJ12" s="11"/>
      <c r="AK12" s="11">
        <v>0.25971168444069997</v>
      </c>
      <c r="AL12" s="11">
        <v>0.25557259485363898</v>
      </c>
      <c r="AM12" s="11">
        <v>0.23223322496326501</v>
      </c>
      <c r="AN12" s="11">
        <v>0.21362468131253601</v>
      </c>
      <c r="AO12" s="11">
        <v>0.278370724379781</v>
      </c>
      <c r="AP12" s="11">
        <v>0.27968048399727702</v>
      </c>
      <c r="AQ12" s="11"/>
      <c r="AR12" s="11">
        <v>0.24691968597087499</v>
      </c>
      <c r="AS12" s="11">
        <v>0.26808429776847298</v>
      </c>
      <c r="AT12" s="11">
        <v>0.22114692718050399</v>
      </c>
      <c r="AU12" s="11"/>
      <c r="AV12" s="11">
        <v>0.236696195826508</v>
      </c>
      <c r="AW12" s="11">
        <v>0.25963369072876002</v>
      </c>
      <c r="AX12" s="11">
        <v>0.29976465499029098</v>
      </c>
      <c r="AY12" s="11">
        <v>0.219906556643895</v>
      </c>
      <c r="AZ12" s="11">
        <v>0.27198156130884299</v>
      </c>
      <c r="BA12" s="11"/>
      <c r="BB12" s="11">
        <v>0.22670375474923599</v>
      </c>
      <c r="BC12" s="11">
        <v>0.27495647302308202</v>
      </c>
      <c r="BD12" s="11">
        <v>0.275277136951871</v>
      </c>
      <c r="BE12" s="11"/>
      <c r="BF12" s="11">
        <v>0.20686270097923501</v>
      </c>
      <c r="BG12" s="11">
        <v>0.28280588010288599</v>
      </c>
      <c r="BH12" s="11">
        <v>0.22916892132632399</v>
      </c>
      <c r="BI12" s="11">
        <v>0.276618602160706</v>
      </c>
      <c r="BJ12" s="11">
        <v>0.26637009862572297</v>
      </c>
      <c r="BK12" s="11">
        <v>0.25450986427456701</v>
      </c>
    </row>
    <row r="13" spans="2:63" x14ac:dyDescent="0.35">
      <c r="B13" s="14" t="s">
        <v>257</v>
      </c>
      <c r="C13" s="11">
        <v>0.12401028250622</v>
      </c>
      <c r="D13" s="11">
        <v>0.14801818298858699</v>
      </c>
      <c r="E13" s="11">
        <v>9.8870764301019001E-2</v>
      </c>
      <c r="F13" s="11"/>
      <c r="G13" s="11">
        <v>8.3424834106113205E-2</v>
      </c>
      <c r="H13" s="11">
        <v>9.5680473067526597E-2</v>
      </c>
      <c r="I13" s="11">
        <v>0.10808381996097401</v>
      </c>
      <c r="J13" s="11">
        <v>0.13555751309797101</v>
      </c>
      <c r="K13" s="11">
        <v>0.15170676973972799</v>
      </c>
      <c r="L13" s="11">
        <v>0.159649234367229</v>
      </c>
      <c r="M13" s="11"/>
      <c r="N13" s="11">
        <v>0.108735414221819</v>
      </c>
      <c r="O13" s="11">
        <v>0.114043502032038</v>
      </c>
      <c r="P13" s="11">
        <v>0.12522941072015401</v>
      </c>
      <c r="Q13" s="11">
        <v>0.19833552772510701</v>
      </c>
      <c r="R13" s="11">
        <v>0.102688491885135</v>
      </c>
      <c r="S13" s="11">
        <v>8.0494657374877404E-2</v>
      </c>
      <c r="T13" s="11">
        <v>0.11521218940507801</v>
      </c>
      <c r="U13" s="11">
        <v>0.17666976056112199</v>
      </c>
      <c r="V13" s="11">
        <v>0.12553901950683</v>
      </c>
      <c r="W13" s="11">
        <v>0.115946036785209</v>
      </c>
      <c r="X13" s="11">
        <v>0.14815644185469601</v>
      </c>
      <c r="Y13" s="11"/>
      <c r="Z13" s="11">
        <v>0.133360585363549</v>
      </c>
      <c r="AA13" s="11">
        <v>0.13468144086918199</v>
      </c>
      <c r="AB13" s="11">
        <v>0.108594107178447</v>
      </c>
      <c r="AC13" s="11">
        <v>0.112536012601108</v>
      </c>
      <c r="AD13" s="11"/>
      <c r="AE13" s="11">
        <v>0.110938741251107</v>
      </c>
      <c r="AF13" s="11">
        <v>0.120016995551366</v>
      </c>
      <c r="AG13" s="11">
        <v>0.14663858126944601</v>
      </c>
      <c r="AH13" s="11">
        <v>0.111769087418083</v>
      </c>
      <c r="AI13" s="11">
        <v>0.109971757946826</v>
      </c>
      <c r="AJ13" s="11"/>
      <c r="AK13" s="11">
        <v>0.14454503829354101</v>
      </c>
      <c r="AL13" s="11">
        <v>0.11196058387429</v>
      </c>
      <c r="AM13" s="11">
        <v>9.0836555960592494E-2</v>
      </c>
      <c r="AN13" s="11">
        <v>0.13408248671248699</v>
      </c>
      <c r="AO13" s="11">
        <v>0.123029338366329</v>
      </c>
      <c r="AP13" s="11">
        <v>7.9075852157714496E-2</v>
      </c>
      <c r="AQ13" s="11"/>
      <c r="AR13" s="11">
        <v>0.135742489157746</v>
      </c>
      <c r="AS13" s="11">
        <v>0.12669605704133399</v>
      </c>
      <c r="AT13" s="11">
        <v>0.100307911727523</v>
      </c>
      <c r="AU13" s="11"/>
      <c r="AV13" s="11">
        <v>0.12045740451277701</v>
      </c>
      <c r="AW13" s="11">
        <v>0.12950241229544199</v>
      </c>
      <c r="AX13" s="11">
        <v>0.13547234619909801</v>
      </c>
      <c r="AY13" s="11">
        <v>0.120780663642671</v>
      </c>
      <c r="AZ13" s="11">
        <v>0.11860858557476101</v>
      </c>
      <c r="BA13" s="11"/>
      <c r="BB13" s="11">
        <v>0.104277593370156</v>
      </c>
      <c r="BC13" s="11">
        <v>0.12244568257748099</v>
      </c>
      <c r="BD13" s="11">
        <v>0.11360838654481401</v>
      </c>
      <c r="BE13" s="11"/>
      <c r="BF13" s="11">
        <v>0.105541805162831</v>
      </c>
      <c r="BG13" s="11">
        <v>0.114752343602415</v>
      </c>
      <c r="BH13" s="11">
        <v>0.119747179858902</v>
      </c>
      <c r="BI13" s="11">
        <v>0.13159810228507901</v>
      </c>
      <c r="BJ13" s="11">
        <v>0.14961113361203801</v>
      </c>
      <c r="BK13" s="11">
        <v>0.15405468999817301</v>
      </c>
    </row>
    <row r="14" spans="2:63" x14ac:dyDescent="0.35">
      <c r="B14" s="14" t="s">
        <v>84</v>
      </c>
      <c r="C14" s="11">
        <v>6.2184817212204598E-2</v>
      </c>
      <c r="D14" s="11">
        <v>4.1367076579583398E-2</v>
      </c>
      <c r="E14" s="11">
        <v>8.0707481746901399E-2</v>
      </c>
      <c r="F14" s="11"/>
      <c r="G14" s="11">
        <v>4.9177227927451501E-2</v>
      </c>
      <c r="H14" s="11">
        <v>5.4249852620403903E-2</v>
      </c>
      <c r="I14" s="11">
        <v>7.6429143181112894E-2</v>
      </c>
      <c r="J14" s="11">
        <v>7.7768621218060899E-2</v>
      </c>
      <c r="K14" s="11">
        <v>5.0054528498178097E-2</v>
      </c>
      <c r="L14" s="11">
        <v>6.1419178835136597E-2</v>
      </c>
      <c r="M14" s="11"/>
      <c r="N14" s="11">
        <v>5.4018164193894602E-2</v>
      </c>
      <c r="O14" s="11">
        <v>4.7497181961807702E-2</v>
      </c>
      <c r="P14" s="11">
        <v>4.4896958037065497E-2</v>
      </c>
      <c r="Q14" s="11">
        <v>7.1173452385980898E-2</v>
      </c>
      <c r="R14" s="11">
        <v>5.8558530657368803E-2</v>
      </c>
      <c r="S14" s="11">
        <v>9.24708544433782E-2</v>
      </c>
      <c r="T14" s="11">
        <v>8.8533176039333805E-2</v>
      </c>
      <c r="U14" s="11">
        <v>5.2208460278069697E-2</v>
      </c>
      <c r="V14" s="11">
        <v>5.3573681565603701E-2</v>
      </c>
      <c r="W14" s="11">
        <v>6.6280240595474299E-2</v>
      </c>
      <c r="X14" s="11">
        <v>6.2607847121878807E-2</v>
      </c>
      <c r="Y14" s="11"/>
      <c r="Z14" s="11">
        <v>5.5655807519866402E-2</v>
      </c>
      <c r="AA14" s="11">
        <v>6.9362042576543798E-2</v>
      </c>
      <c r="AB14" s="11">
        <v>4.70419215701018E-2</v>
      </c>
      <c r="AC14" s="11">
        <v>7.6578501140211294E-2</v>
      </c>
      <c r="AD14" s="11"/>
      <c r="AE14" s="11">
        <v>6.6657719785928701E-2</v>
      </c>
      <c r="AF14" s="11">
        <v>6.4578070198686804E-2</v>
      </c>
      <c r="AG14" s="11">
        <v>5.30856089166769E-2</v>
      </c>
      <c r="AH14" s="11">
        <v>4.4913421434149101E-2</v>
      </c>
      <c r="AI14" s="11">
        <v>5.5651562281939002E-2</v>
      </c>
      <c r="AJ14" s="11"/>
      <c r="AK14" s="11">
        <v>5.0863324924613498E-2</v>
      </c>
      <c r="AL14" s="11">
        <v>5.26170814741624E-2</v>
      </c>
      <c r="AM14" s="11">
        <v>5.7184575514787402E-2</v>
      </c>
      <c r="AN14" s="11">
        <v>8.1156830012918305E-2</v>
      </c>
      <c r="AO14" s="11">
        <v>6.4312229434368803E-2</v>
      </c>
      <c r="AP14" s="11">
        <v>0.145827985312181</v>
      </c>
      <c r="AQ14" s="11"/>
      <c r="AR14" s="11">
        <v>5.6018365384089899E-2</v>
      </c>
      <c r="AS14" s="11">
        <v>4.8222777507867097E-2</v>
      </c>
      <c r="AT14" s="11">
        <v>0.10916087366539801</v>
      </c>
      <c r="AU14" s="11"/>
      <c r="AV14" s="11">
        <v>4.9407464000090301E-2</v>
      </c>
      <c r="AW14" s="11">
        <v>5.75313323077122E-2</v>
      </c>
      <c r="AX14" s="11">
        <v>3.46629323473336E-2</v>
      </c>
      <c r="AY14" s="11">
        <v>4.2228557496193898E-2</v>
      </c>
      <c r="AZ14" s="11">
        <v>0.10545749294263899</v>
      </c>
      <c r="BA14" s="11"/>
      <c r="BB14" s="11">
        <v>4.4803931438935497E-2</v>
      </c>
      <c r="BC14" s="11">
        <v>5.0860105270763498E-2</v>
      </c>
      <c r="BD14" s="11">
        <v>3.1682284857967598E-2</v>
      </c>
      <c r="BE14" s="11"/>
      <c r="BF14" s="11">
        <v>4.0100857667677299E-2</v>
      </c>
      <c r="BG14" s="11">
        <v>7.1094513564027295E-2</v>
      </c>
      <c r="BH14" s="11">
        <v>6.2519030189355604E-2</v>
      </c>
      <c r="BI14" s="11">
        <v>6.2304460171543397E-2</v>
      </c>
      <c r="BJ14" s="11">
        <v>7.6469709384902801E-2</v>
      </c>
      <c r="BK14" s="11">
        <v>6.9768163297734498E-2</v>
      </c>
    </row>
    <row r="15" spans="2:63" x14ac:dyDescent="0.35">
      <c r="B15" s="39" t="s">
        <v>258</v>
      </c>
      <c r="C15" s="17">
        <v>0.27454466896275098</v>
      </c>
      <c r="D15" s="17">
        <v>0.325806167106441</v>
      </c>
      <c r="E15" s="17">
        <v>0.225558425437942</v>
      </c>
      <c r="F15" s="17"/>
      <c r="G15" s="17">
        <v>0.40309772719745501</v>
      </c>
      <c r="H15" s="17">
        <v>0.38691513371625103</v>
      </c>
      <c r="I15" s="17">
        <v>0.29606401898995199</v>
      </c>
      <c r="J15" s="17">
        <v>0.21974945718574801</v>
      </c>
      <c r="K15" s="17">
        <v>0.17216841736600499</v>
      </c>
      <c r="L15" s="17">
        <v>0.191364496038436</v>
      </c>
      <c r="M15" s="17"/>
      <c r="N15" s="17">
        <v>0.372526781406332</v>
      </c>
      <c r="O15" s="17">
        <v>0.25987370660950498</v>
      </c>
      <c r="P15" s="17">
        <v>0.236273291497619</v>
      </c>
      <c r="Q15" s="17">
        <v>0.22823773792247001</v>
      </c>
      <c r="R15" s="17">
        <v>0.24594837035685199</v>
      </c>
      <c r="S15" s="17">
        <v>0.31280605326746402</v>
      </c>
      <c r="T15" s="17">
        <v>0.24819277778086801</v>
      </c>
      <c r="U15" s="17">
        <v>0.279163069103679</v>
      </c>
      <c r="V15" s="17">
        <v>0.247377671983497</v>
      </c>
      <c r="W15" s="17">
        <v>0.26241329955141401</v>
      </c>
      <c r="X15" s="17">
        <v>0.27386194704418898</v>
      </c>
      <c r="Y15" s="17"/>
      <c r="Z15" s="17">
        <v>0.280977229277864</v>
      </c>
      <c r="AA15" s="17">
        <v>0.22697022710054399</v>
      </c>
      <c r="AB15" s="17">
        <v>0.31475475508851197</v>
      </c>
      <c r="AC15" s="17">
        <v>0.28639895104699198</v>
      </c>
      <c r="AD15" s="17"/>
      <c r="AE15" s="17">
        <v>0.25407597892199602</v>
      </c>
      <c r="AF15" s="17">
        <v>0.26169266388594098</v>
      </c>
      <c r="AG15" s="17">
        <v>0.267366565110573</v>
      </c>
      <c r="AH15" s="17">
        <v>0.370865520956842</v>
      </c>
      <c r="AI15" s="17">
        <v>0.35165563245615</v>
      </c>
      <c r="AJ15" s="17"/>
      <c r="AK15" s="17">
        <v>0.26968121082275198</v>
      </c>
      <c r="AL15" s="17">
        <v>0.28551983361264099</v>
      </c>
      <c r="AM15" s="17">
        <v>0.29566425751442499</v>
      </c>
      <c r="AN15" s="17">
        <v>0.25832759674693201</v>
      </c>
      <c r="AO15" s="17">
        <v>0.25962309520038201</v>
      </c>
      <c r="AP15" s="17">
        <v>0.29154661407749199</v>
      </c>
      <c r="AQ15" s="17"/>
      <c r="AR15" s="17">
        <v>0.26595075651431999</v>
      </c>
      <c r="AS15" s="17">
        <v>0.29081715268526998</v>
      </c>
      <c r="AT15" s="17">
        <v>0.23588387490478499</v>
      </c>
      <c r="AU15" s="17"/>
      <c r="AV15" s="17">
        <v>0.30083780342156802</v>
      </c>
      <c r="AW15" s="17">
        <v>0.29718235031840001</v>
      </c>
      <c r="AX15" s="17">
        <v>0.26222595820563199</v>
      </c>
      <c r="AY15" s="17">
        <v>0.32856047367296898</v>
      </c>
      <c r="AZ15" s="17">
        <v>0.173222840446249</v>
      </c>
      <c r="BA15" s="17"/>
      <c r="BB15" s="17">
        <v>0.345144077804035</v>
      </c>
      <c r="BC15" s="17">
        <v>0.28954731114472398</v>
      </c>
      <c r="BD15" s="17">
        <v>0.28994926005003002</v>
      </c>
      <c r="BE15" s="17"/>
      <c r="BF15" s="17">
        <v>0.38424238693845503</v>
      </c>
      <c r="BG15" s="17">
        <v>0.24941865566629901</v>
      </c>
      <c r="BH15" s="17">
        <v>0.31853256272706298</v>
      </c>
      <c r="BI15" s="17">
        <v>0.23038919141438</v>
      </c>
      <c r="BJ15" s="17">
        <v>0.20927949024706</v>
      </c>
      <c r="BK15" s="17">
        <v>0.20126194821652699</v>
      </c>
    </row>
    <row r="16" spans="2:63" x14ac:dyDescent="0.35">
      <c r="B16" s="39" t="s">
        <v>259</v>
      </c>
      <c r="C16" s="17">
        <v>0.378504241608278</v>
      </c>
      <c r="D16" s="17">
        <v>0.38057983830619702</v>
      </c>
      <c r="E16" s="17">
        <v>0.37588614350312499</v>
      </c>
      <c r="F16" s="17"/>
      <c r="G16" s="17">
        <v>0.31437438144475499</v>
      </c>
      <c r="H16" s="17">
        <v>0.297795417075917</v>
      </c>
      <c r="I16" s="17">
        <v>0.34408724393187401</v>
      </c>
      <c r="J16" s="17">
        <v>0.39881805196794401</v>
      </c>
      <c r="K16" s="17">
        <v>0.438976661249602</v>
      </c>
      <c r="L16" s="17">
        <v>0.45883460349542499</v>
      </c>
      <c r="M16" s="17"/>
      <c r="N16" s="17">
        <v>0.30128220849105702</v>
      </c>
      <c r="O16" s="17">
        <v>0.41011876202624697</v>
      </c>
      <c r="P16" s="17">
        <v>0.40343374462308002</v>
      </c>
      <c r="Q16" s="17">
        <v>0.43590564416223498</v>
      </c>
      <c r="R16" s="17">
        <v>0.33156591900360399</v>
      </c>
      <c r="S16" s="17">
        <v>0.349117587589787</v>
      </c>
      <c r="T16" s="17">
        <v>0.40379306698916401</v>
      </c>
      <c r="U16" s="17">
        <v>0.394603624354256</v>
      </c>
      <c r="V16" s="17">
        <v>0.36902360726963002</v>
      </c>
      <c r="W16" s="17">
        <v>0.40967795486813102</v>
      </c>
      <c r="X16" s="17">
        <v>0.39948661734065999</v>
      </c>
      <c r="Y16" s="17"/>
      <c r="Z16" s="17">
        <v>0.41032164578207603</v>
      </c>
      <c r="AA16" s="17">
        <v>0.431558161181815</v>
      </c>
      <c r="AB16" s="17">
        <v>0.33752593800606601</v>
      </c>
      <c r="AC16" s="17">
        <v>0.32464130545797198</v>
      </c>
      <c r="AD16" s="17"/>
      <c r="AE16" s="17">
        <v>0.34040204644744798</v>
      </c>
      <c r="AF16" s="17">
        <v>0.38523752820608598</v>
      </c>
      <c r="AG16" s="17">
        <v>0.43349111105011301</v>
      </c>
      <c r="AH16" s="17">
        <v>0.33890697611145298</v>
      </c>
      <c r="AI16" s="17">
        <v>0.353280672142677</v>
      </c>
      <c r="AJ16" s="17"/>
      <c r="AK16" s="17">
        <v>0.40425672273424101</v>
      </c>
      <c r="AL16" s="17">
        <v>0.36753317872792901</v>
      </c>
      <c r="AM16" s="17">
        <v>0.32306978092385802</v>
      </c>
      <c r="AN16" s="17">
        <v>0.34770716802502299</v>
      </c>
      <c r="AO16" s="17">
        <v>0.40140006274611001</v>
      </c>
      <c r="AP16" s="17">
        <v>0.35875633615499197</v>
      </c>
      <c r="AQ16" s="17"/>
      <c r="AR16" s="17">
        <v>0.38266217512862</v>
      </c>
      <c r="AS16" s="17">
        <v>0.394780354809807</v>
      </c>
      <c r="AT16" s="17">
        <v>0.32145483890802801</v>
      </c>
      <c r="AU16" s="17"/>
      <c r="AV16" s="17">
        <v>0.357153600339286</v>
      </c>
      <c r="AW16" s="17">
        <v>0.38913610302420198</v>
      </c>
      <c r="AX16" s="17">
        <v>0.43523700118938902</v>
      </c>
      <c r="AY16" s="17">
        <v>0.34068722028656601</v>
      </c>
      <c r="AZ16" s="17">
        <v>0.39059014688360399</v>
      </c>
      <c r="BA16" s="17"/>
      <c r="BB16" s="17">
        <v>0.330981348119392</v>
      </c>
      <c r="BC16" s="17">
        <v>0.39740215560056302</v>
      </c>
      <c r="BD16" s="17">
        <v>0.38888552349668498</v>
      </c>
      <c r="BE16" s="17"/>
      <c r="BF16" s="17">
        <v>0.312404506142066</v>
      </c>
      <c r="BG16" s="17">
        <v>0.39755822370530097</v>
      </c>
      <c r="BH16" s="17">
        <v>0.34891610118522598</v>
      </c>
      <c r="BI16" s="17">
        <v>0.40821670444578501</v>
      </c>
      <c r="BJ16" s="17">
        <v>0.41598123223776001</v>
      </c>
      <c r="BK16" s="17">
        <v>0.40856455427274002</v>
      </c>
    </row>
    <row r="17" spans="2:63" s="26" customFormat="1" x14ac:dyDescent="0.35">
      <c r="B17" s="43" t="s">
        <v>192</v>
      </c>
      <c r="C17" s="41">
        <v>-0.10395957264552702</v>
      </c>
      <c r="D17" s="41">
        <v>-5.4773671199756013E-2</v>
      </c>
      <c r="E17" s="41">
        <v>-0.150327718065183</v>
      </c>
      <c r="F17" s="41" t="s">
        <v>4</v>
      </c>
      <c r="G17" s="41">
        <v>8.8723345752700022E-2</v>
      </c>
      <c r="H17" s="41">
        <v>8.9119716640334024E-2</v>
      </c>
      <c r="I17" s="41">
        <v>-4.8023224941922016E-2</v>
      </c>
      <c r="J17" s="41">
        <v>-0.179068594782196</v>
      </c>
      <c r="K17" s="41">
        <v>-0.26680824388359703</v>
      </c>
      <c r="L17" s="41">
        <v>-0.26747010745698896</v>
      </c>
      <c r="M17" s="41" t="s">
        <v>4</v>
      </c>
      <c r="N17" s="41">
        <v>7.1244572915274973E-2</v>
      </c>
      <c r="O17" s="41">
        <v>-0.15024505541674199</v>
      </c>
      <c r="P17" s="41">
        <v>-0.16716045312546102</v>
      </c>
      <c r="Q17" s="41">
        <v>-0.20766790623976497</v>
      </c>
      <c r="R17" s="41">
        <v>-8.5617548646752001E-2</v>
      </c>
      <c r="S17" s="41">
        <v>-3.631153432232298E-2</v>
      </c>
      <c r="T17" s="41">
        <v>-0.15560028920829599</v>
      </c>
      <c r="U17" s="41">
        <v>-0.115440555250577</v>
      </c>
      <c r="V17" s="41">
        <v>-0.12164593528613302</v>
      </c>
      <c r="W17" s="41">
        <v>-0.14726465531671701</v>
      </c>
      <c r="X17" s="41">
        <v>-0.12562467029647101</v>
      </c>
      <c r="Y17" s="41" t="s">
        <v>4</v>
      </c>
      <c r="Z17" s="41">
        <v>-0.12934441650421202</v>
      </c>
      <c r="AA17" s="41">
        <v>-0.20458793408127102</v>
      </c>
      <c r="AB17" s="41">
        <v>-2.2771182917554034E-2</v>
      </c>
      <c r="AC17" s="41">
        <v>-3.8242354410980006E-2</v>
      </c>
      <c r="AD17" s="41" t="s">
        <v>4</v>
      </c>
      <c r="AE17" s="41">
        <v>-8.6326067525451966E-2</v>
      </c>
      <c r="AF17" s="41">
        <v>-0.123544864320145</v>
      </c>
      <c r="AG17" s="41">
        <v>-0.16612454593954001</v>
      </c>
      <c r="AH17" s="41">
        <v>3.1958544845389014E-2</v>
      </c>
      <c r="AI17" s="41">
        <v>-1.6250396865269967E-3</v>
      </c>
      <c r="AJ17" s="41" t="s">
        <v>4</v>
      </c>
      <c r="AK17" s="41">
        <v>-0.13457551191148903</v>
      </c>
      <c r="AL17" s="41">
        <v>-8.2013345115288017E-2</v>
      </c>
      <c r="AM17" s="41">
        <v>-2.740552340943303E-2</v>
      </c>
      <c r="AN17" s="41">
        <v>-8.9379571278090986E-2</v>
      </c>
      <c r="AO17" s="41">
        <v>-0.14177696754572799</v>
      </c>
      <c r="AP17" s="41">
        <v>-6.7209722077499978E-2</v>
      </c>
      <c r="AQ17" s="41" t="s">
        <v>4</v>
      </c>
      <c r="AR17" s="41">
        <v>-0.11671141861430001</v>
      </c>
      <c r="AS17" s="41">
        <v>-0.10396320212453702</v>
      </c>
      <c r="AT17" s="41">
        <v>-8.5570964003243016E-2</v>
      </c>
      <c r="AU17" s="41" t="s">
        <v>4</v>
      </c>
      <c r="AV17" s="41">
        <v>-5.6315796917717986E-2</v>
      </c>
      <c r="AW17" s="41">
        <v>-9.1953752705801972E-2</v>
      </c>
      <c r="AX17" s="41">
        <v>-0.17301104298375702</v>
      </c>
      <c r="AY17" s="41">
        <v>-1.2126746613597028E-2</v>
      </c>
      <c r="AZ17" s="41">
        <v>-0.217367306437355</v>
      </c>
      <c r="BA17" s="41" t="s">
        <v>4</v>
      </c>
      <c r="BB17" s="41">
        <v>1.4162729684642994E-2</v>
      </c>
      <c r="BC17" s="41">
        <v>-0.10785484445583904</v>
      </c>
      <c r="BD17" s="41">
        <v>-9.893626344665496E-2</v>
      </c>
      <c r="BE17" s="41" t="s">
        <v>4</v>
      </c>
      <c r="BF17" s="41">
        <v>7.1837880796389031E-2</v>
      </c>
      <c r="BG17" s="41">
        <v>-0.14813956803900197</v>
      </c>
      <c r="BH17" s="41">
        <v>-3.0383538458162995E-2</v>
      </c>
      <c r="BI17" s="41">
        <v>-0.17782751303140501</v>
      </c>
      <c r="BJ17" s="41">
        <f>BJ15-BJ16</f>
        <v>-0.20670174199070002</v>
      </c>
      <c r="BK17" s="41">
        <f>BK15-BK16</f>
        <v>-0.20730260605621303</v>
      </c>
    </row>
    <row r="18" spans="2:63" x14ac:dyDescent="0.35">
      <c r="B18" s="28"/>
    </row>
    <row r="19" spans="2:63" x14ac:dyDescent="0.35">
      <c r="B19" t="s">
        <v>68</v>
      </c>
    </row>
    <row r="20" spans="2:63" x14ac:dyDescent="0.35">
      <c r="B20" t="s">
        <v>69</v>
      </c>
    </row>
    <row r="22" spans="2:63" x14ac:dyDescent="0.35">
      <c r="B22"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BK26"/>
  <sheetViews>
    <sheetView showGridLines="0" topLeftCell="A4"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99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3420</v>
      </c>
      <c r="D7" s="6">
        <v>1634</v>
      </c>
      <c r="E7" s="6">
        <v>1769</v>
      </c>
      <c r="F7" s="6"/>
      <c r="G7" s="6">
        <v>387</v>
      </c>
      <c r="H7" s="6">
        <v>583</v>
      </c>
      <c r="I7" s="6">
        <v>623</v>
      </c>
      <c r="J7" s="6">
        <v>604</v>
      </c>
      <c r="K7" s="6">
        <v>564</v>
      </c>
      <c r="L7" s="6">
        <v>659</v>
      </c>
      <c r="M7" s="6"/>
      <c r="N7" s="6">
        <v>415</v>
      </c>
      <c r="O7" s="6">
        <v>491</v>
      </c>
      <c r="P7" s="6">
        <v>299</v>
      </c>
      <c r="Q7" s="6">
        <v>314</v>
      </c>
      <c r="R7" s="6">
        <v>272</v>
      </c>
      <c r="S7" s="6">
        <v>326</v>
      </c>
      <c r="T7" s="6">
        <v>296</v>
      </c>
      <c r="U7" s="6">
        <v>143</v>
      </c>
      <c r="V7" s="6">
        <v>395</v>
      </c>
      <c r="W7" s="6">
        <v>281</v>
      </c>
      <c r="X7" s="6">
        <v>188</v>
      </c>
      <c r="Y7" s="6"/>
      <c r="Z7" s="6">
        <v>1236</v>
      </c>
      <c r="AA7" s="6">
        <v>980</v>
      </c>
      <c r="AB7" s="6">
        <v>571</v>
      </c>
      <c r="AC7" s="6">
        <v>616</v>
      </c>
      <c r="AD7" s="6"/>
      <c r="AE7" s="6">
        <v>717</v>
      </c>
      <c r="AF7" s="6">
        <v>1015</v>
      </c>
      <c r="AG7" s="6">
        <v>1038</v>
      </c>
      <c r="AH7" s="6">
        <v>463</v>
      </c>
      <c r="AI7" s="6">
        <v>97</v>
      </c>
      <c r="AJ7" s="6"/>
      <c r="AK7" s="6">
        <v>1341</v>
      </c>
      <c r="AL7" s="6">
        <v>1041</v>
      </c>
      <c r="AM7" s="6">
        <v>215</v>
      </c>
      <c r="AN7" s="6">
        <v>209</v>
      </c>
      <c r="AO7" s="6">
        <v>455</v>
      </c>
      <c r="AP7" s="6">
        <v>104</v>
      </c>
      <c r="AQ7" s="6"/>
      <c r="AR7" s="6">
        <v>1351</v>
      </c>
      <c r="AS7" s="6">
        <v>1546</v>
      </c>
      <c r="AT7" s="6">
        <v>325</v>
      </c>
      <c r="AU7" s="6"/>
      <c r="AV7" s="6">
        <v>1387</v>
      </c>
      <c r="AW7" s="6">
        <v>913</v>
      </c>
      <c r="AX7" s="6">
        <v>308</v>
      </c>
      <c r="AY7" s="6">
        <v>53</v>
      </c>
      <c r="AZ7" s="6">
        <v>315</v>
      </c>
      <c r="BA7" s="6"/>
      <c r="BB7" s="6">
        <v>1103</v>
      </c>
      <c r="BC7" s="6">
        <v>860</v>
      </c>
      <c r="BD7" s="6">
        <v>248</v>
      </c>
      <c r="BE7" s="6"/>
      <c r="BF7" s="6">
        <v>610</v>
      </c>
      <c r="BG7" s="6">
        <v>951</v>
      </c>
      <c r="BH7" s="6">
        <v>423</v>
      </c>
      <c r="BI7" s="6">
        <v>726</v>
      </c>
      <c r="BJ7" s="6">
        <v>491</v>
      </c>
      <c r="BK7" s="6">
        <v>217</v>
      </c>
    </row>
    <row r="8" spans="2:63" ht="30" customHeight="1" x14ac:dyDescent="0.35">
      <c r="B8" s="7" t="s">
        <v>9</v>
      </c>
      <c r="C8" s="7">
        <v>3438</v>
      </c>
      <c r="D8" s="7">
        <v>1718</v>
      </c>
      <c r="E8" s="7">
        <v>1704</v>
      </c>
      <c r="F8" s="7"/>
      <c r="G8" s="7">
        <v>477</v>
      </c>
      <c r="H8" s="7">
        <v>591</v>
      </c>
      <c r="I8" s="7">
        <v>575</v>
      </c>
      <c r="J8" s="7">
        <v>554</v>
      </c>
      <c r="K8" s="7">
        <v>497</v>
      </c>
      <c r="L8" s="7">
        <v>744</v>
      </c>
      <c r="M8" s="7"/>
      <c r="N8" s="7">
        <v>428</v>
      </c>
      <c r="O8" s="7">
        <v>486</v>
      </c>
      <c r="P8" s="7">
        <v>294</v>
      </c>
      <c r="Q8" s="7">
        <v>315</v>
      </c>
      <c r="R8" s="7">
        <v>264</v>
      </c>
      <c r="S8" s="7">
        <v>324</v>
      </c>
      <c r="T8" s="7">
        <v>289</v>
      </c>
      <c r="U8" s="7">
        <v>139</v>
      </c>
      <c r="V8" s="7">
        <v>396</v>
      </c>
      <c r="W8" s="7">
        <v>316</v>
      </c>
      <c r="X8" s="7">
        <v>187</v>
      </c>
      <c r="Y8" s="7"/>
      <c r="Z8" s="7">
        <v>1026</v>
      </c>
      <c r="AA8" s="7">
        <v>871</v>
      </c>
      <c r="AB8" s="7">
        <v>826</v>
      </c>
      <c r="AC8" s="7">
        <v>699</v>
      </c>
      <c r="AD8" s="7"/>
      <c r="AE8" s="7">
        <v>779</v>
      </c>
      <c r="AF8" s="7">
        <v>1069</v>
      </c>
      <c r="AG8" s="7">
        <v>972</v>
      </c>
      <c r="AH8" s="7">
        <v>427</v>
      </c>
      <c r="AI8" s="7">
        <v>87</v>
      </c>
      <c r="AJ8" s="7"/>
      <c r="AK8" s="7">
        <v>1352</v>
      </c>
      <c r="AL8" s="7">
        <v>981</v>
      </c>
      <c r="AM8" s="7">
        <v>244</v>
      </c>
      <c r="AN8" s="7">
        <v>228</v>
      </c>
      <c r="AO8" s="7">
        <v>464</v>
      </c>
      <c r="AP8" s="7">
        <v>111</v>
      </c>
      <c r="AQ8" s="7"/>
      <c r="AR8" s="7">
        <v>1380</v>
      </c>
      <c r="AS8" s="7">
        <v>1503</v>
      </c>
      <c r="AT8" s="7">
        <v>333</v>
      </c>
      <c r="AU8" s="7"/>
      <c r="AV8" s="7">
        <v>1393</v>
      </c>
      <c r="AW8" s="7">
        <v>923</v>
      </c>
      <c r="AX8" s="7">
        <v>286</v>
      </c>
      <c r="AY8" s="7">
        <v>62</v>
      </c>
      <c r="AZ8" s="7">
        <v>325</v>
      </c>
      <c r="BA8" s="7"/>
      <c r="BB8" s="7">
        <v>1113</v>
      </c>
      <c r="BC8" s="7">
        <v>863</v>
      </c>
      <c r="BD8" s="7">
        <v>239</v>
      </c>
      <c r="BE8" s="7"/>
      <c r="BF8" s="7">
        <v>618</v>
      </c>
      <c r="BG8" s="7">
        <v>927</v>
      </c>
      <c r="BH8" s="7">
        <v>442</v>
      </c>
      <c r="BI8" s="7">
        <v>734</v>
      </c>
      <c r="BJ8" s="7">
        <v>490</v>
      </c>
      <c r="BK8" s="7">
        <v>224</v>
      </c>
    </row>
    <row r="9" spans="2:63" x14ac:dyDescent="0.35">
      <c r="B9" s="14" t="s">
        <v>86</v>
      </c>
      <c r="C9" s="11">
        <v>0.53904400606246095</v>
      </c>
      <c r="D9" s="11">
        <v>0.53981401511099503</v>
      </c>
      <c r="E9" s="11">
        <v>0.53958521433920803</v>
      </c>
      <c r="F9" s="11"/>
      <c r="G9" s="11">
        <v>0.33319661059702999</v>
      </c>
      <c r="H9" s="11">
        <v>0.44847300971405402</v>
      </c>
      <c r="I9" s="11">
        <v>0.54137589572220601</v>
      </c>
      <c r="J9" s="11">
        <v>0.57952680705227699</v>
      </c>
      <c r="K9" s="11">
        <v>0.60864135237484496</v>
      </c>
      <c r="L9" s="11">
        <v>0.664595303024485</v>
      </c>
      <c r="M9" s="11"/>
      <c r="N9" s="11">
        <v>0.465701743601936</v>
      </c>
      <c r="O9" s="11">
        <v>0.53714894092758603</v>
      </c>
      <c r="P9" s="11">
        <v>0.48072042364682999</v>
      </c>
      <c r="Q9" s="11">
        <v>0.60207955571614702</v>
      </c>
      <c r="R9" s="11">
        <v>0.58841953972065397</v>
      </c>
      <c r="S9" s="11">
        <v>0.53457842648254805</v>
      </c>
      <c r="T9" s="11">
        <v>0.51046291321795101</v>
      </c>
      <c r="U9" s="11">
        <v>0.56116745451198902</v>
      </c>
      <c r="V9" s="11">
        <v>0.58707342595490897</v>
      </c>
      <c r="W9" s="11">
        <v>0.57258755892077895</v>
      </c>
      <c r="X9" s="11">
        <v>0.50506809751664306</v>
      </c>
      <c r="Y9" s="11"/>
      <c r="Z9" s="11">
        <v>0.626414908732703</v>
      </c>
      <c r="AA9" s="11">
        <v>0.56069205295135205</v>
      </c>
      <c r="AB9" s="11">
        <v>0.47631092697718602</v>
      </c>
      <c r="AC9" s="11">
        <v>0.45786427408346098</v>
      </c>
      <c r="AD9" s="11"/>
      <c r="AE9" s="11">
        <v>0.53321970147082098</v>
      </c>
      <c r="AF9" s="11">
        <v>0.50929817297193403</v>
      </c>
      <c r="AG9" s="11">
        <v>0.57662341621787805</v>
      </c>
      <c r="AH9" s="11">
        <v>0.54520547121384499</v>
      </c>
      <c r="AI9" s="11">
        <v>0.49371292007851297</v>
      </c>
      <c r="AJ9" s="11"/>
      <c r="AK9" s="11">
        <v>0.619721692992799</v>
      </c>
      <c r="AL9" s="11">
        <v>0.54563158074052798</v>
      </c>
      <c r="AM9" s="11">
        <v>0.420277023150329</v>
      </c>
      <c r="AN9" s="11">
        <v>0.44769106802750203</v>
      </c>
      <c r="AO9" s="11">
        <v>0.49162667295770701</v>
      </c>
      <c r="AP9" s="11">
        <v>0.27441132657219902</v>
      </c>
      <c r="AQ9" s="11"/>
      <c r="AR9" s="11">
        <v>0.57120658045997896</v>
      </c>
      <c r="AS9" s="11">
        <v>0.55698675070456205</v>
      </c>
      <c r="AT9" s="11">
        <v>0.44266221575396603</v>
      </c>
      <c r="AU9" s="11"/>
      <c r="AV9" s="11">
        <v>0.61181468565013097</v>
      </c>
      <c r="AW9" s="11">
        <v>0.48338771730055802</v>
      </c>
      <c r="AX9" s="11">
        <v>0.55265051539703403</v>
      </c>
      <c r="AY9" s="11">
        <v>0.64005659505963397</v>
      </c>
      <c r="AZ9" s="11">
        <v>0.473249300712068</v>
      </c>
      <c r="BA9" s="11"/>
      <c r="BB9" s="11">
        <v>0.60625668031225199</v>
      </c>
      <c r="BC9" s="11">
        <v>0.51842785948118097</v>
      </c>
      <c r="BD9" s="11">
        <v>0.52640789449237602</v>
      </c>
      <c r="BE9" s="11"/>
      <c r="BF9" s="11">
        <v>0.46458211465288701</v>
      </c>
      <c r="BG9" s="11">
        <v>0.55362952856623104</v>
      </c>
      <c r="BH9" s="11">
        <v>0.494717013496279</v>
      </c>
      <c r="BI9" s="11">
        <v>0.57344414186481496</v>
      </c>
      <c r="BJ9" s="11">
        <v>0.59681722668906201</v>
      </c>
      <c r="BK9" s="11">
        <v>0.54065720857063504</v>
      </c>
    </row>
    <row r="10" spans="2:63" x14ac:dyDescent="0.35">
      <c r="B10" s="14" t="s">
        <v>87</v>
      </c>
      <c r="C10" s="11">
        <v>0.363885838186154</v>
      </c>
      <c r="D10" s="11">
        <v>0.42061470161800002</v>
      </c>
      <c r="E10" s="11">
        <v>0.30764567296891498</v>
      </c>
      <c r="F10" s="11"/>
      <c r="G10" s="11">
        <v>0.27969277768866602</v>
      </c>
      <c r="H10" s="11">
        <v>0.31660057035432698</v>
      </c>
      <c r="I10" s="11">
        <v>0.347713802301444</v>
      </c>
      <c r="J10" s="11">
        <v>0.333288340131637</v>
      </c>
      <c r="K10" s="11">
        <v>0.41355784335472701</v>
      </c>
      <c r="L10" s="11">
        <v>0.45756594282634899</v>
      </c>
      <c r="M10" s="11"/>
      <c r="N10" s="11">
        <v>0.31562042833368598</v>
      </c>
      <c r="O10" s="11">
        <v>0.38177949016021301</v>
      </c>
      <c r="P10" s="11">
        <v>0.35117122390295402</v>
      </c>
      <c r="Q10" s="11">
        <v>0.41918605109190499</v>
      </c>
      <c r="R10" s="11">
        <v>0.37688914037025001</v>
      </c>
      <c r="S10" s="11">
        <v>0.35988400636914297</v>
      </c>
      <c r="T10" s="11">
        <v>0.29489467402713998</v>
      </c>
      <c r="U10" s="11">
        <v>0.35304154435877999</v>
      </c>
      <c r="V10" s="11">
        <v>0.41436463874629498</v>
      </c>
      <c r="W10" s="11">
        <v>0.35044315984276703</v>
      </c>
      <c r="X10" s="11">
        <v>0.37400135629438003</v>
      </c>
      <c r="Y10" s="11"/>
      <c r="Z10" s="11">
        <v>0.398572896433112</v>
      </c>
      <c r="AA10" s="11">
        <v>0.36297486235430199</v>
      </c>
      <c r="AB10" s="11">
        <v>0.34689684146993699</v>
      </c>
      <c r="AC10" s="11">
        <v>0.33497511706655703</v>
      </c>
      <c r="AD10" s="11"/>
      <c r="AE10" s="11">
        <v>0.36038452055912701</v>
      </c>
      <c r="AF10" s="11">
        <v>0.35278421200607202</v>
      </c>
      <c r="AG10" s="11">
        <v>0.379313107803886</v>
      </c>
      <c r="AH10" s="11">
        <v>0.367742128678756</v>
      </c>
      <c r="AI10" s="11">
        <v>0.31878298870792099</v>
      </c>
      <c r="AJ10" s="11"/>
      <c r="AK10" s="11">
        <v>0.42127222419951599</v>
      </c>
      <c r="AL10" s="11">
        <v>0.33937571252328802</v>
      </c>
      <c r="AM10" s="11">
        <v>0.28469291859857998</v>
      </c>
      <c r="AN10" s="11">
        <v>0.30680546509468198</v>
      </c>
      <c r="AO10" s="11">
        <v>0.375087974628457</v>
      </c>
      <c r="AP10" s="11">
        <v>0.210410807831483</v>
      </c>
      <c r="AQ10" s="11"/>
      <c r="AR10" s="11">
        <v>0.40943167702646799</v>
      </c>
      <c r="AS10" s="11">
        <v>0.36580511419912598</v>
      </c>
      <c r="AT10" s="11">
        <v>0.258240477181779</v>
      </c>
      <c r="AU10" s="11"/>
      <c r="AV10" s="11">
        <v>0.40592484404727602</v>
      </c>
      <c r="AW10" s="11">
        <v>0.362072584421542</v>
      </c>
      <c r="AX10" s="11">
        <v>0.37275461299240198</v>
      </c>
      <c r="AY10" s="11">
        <v>0.39838252206729502</v>
      </c>
      <c r="AZ10" s="11">
        <v>0.25289290570961798</v>
      </c>
      <c r="BA10" s="11"/>
      <c r="BB10" s="11">
        <v>0.42234839165983201</v>
      </c>
      <c r="BC10" s="11">
        <v>0.36221453066443698</v>
      </c>
      <c r="BD10" s="11">
        <v>0.42102022423841201</v>
      </c>
      <c r="BE10" s="11"/>
      <c r="BF10" s="11">
        <v>0.35689402820523802</v>
      </c>
      <c r="BG10" s="11">
        <v>0.37445612996772298</v>
      </c>
      <c r="BH10" s="11">
        <v>0.34969129840706797</v>
      </c>
      <c r="BI10" s="11">
        <v>0.37299906578787001</v>
      </c>
      <c r="BJ10" s="11">
        <v>0.34542565775088002</v>
      </c>
      <c r="BK10" s="11">
        <v>0.38347515790311798</v>
      </c>
    </row>
    <row r="11" spans="2:63" x14ac:dyDescent="0.35">
      <c r="B11" s="14" t="s">
        <v>88</v>
      </c>
      <c r="C11" s="11">
        <v>0.28393016094127899</v>
      </c>
      <c r="D11" s="11">
        <v>0.29869721776247399</v>
      </c>
      <c r="E11" s="11">
        <v>0.27002762583692302</v>
      </c>
      <c r="F11" s="11"/>
      <c r="G11" s="11">
        <v>0.26113756959524898</v>
      </c>
      <c r="H11" s="11">
        <v>0.32625126227165802</v>
      </c>
      <c r="I11" s="11">
        <v>0.27966910776814502</v>
      </c>
      <c r="J11" s="11">
        <v>0.24978607309971701</v>
      </c>
      <c r="K11" s="11">
        <v>0.30295415705404899</v>
      </c>
      <c r="L11" s="11">
        <v>0.28096503686109803</v>
      </c>
      <c r="M11" s="11"/>
      <c r="N11" s="11">
        <v>0.29122422401589299</v>
      </c>
      <c r="O11" s="11">
        <v>0.26096492962306</v>
      </c>
      <c r="P11" s="11">
        <v>0.28311277324956402</v>
      </c>
      <c r="Q11" s="11">
        <v>0.264975238378024</v>
      </c>
      <c r="R11" s="11">
        <v>0.27652603878179299</v>
      </c>
      <c r="S11" s="11">
        <v>0.27944027334281901</v>
      </c>
      <c r="T11" s="11">
        <v>0.27023743026873398</v>
      </c>
      <c r="U11" s="11">
        <v>0.32389473838070698</v>
      </c>
      <c r="V11" s="11">
        <v>0.30968611923410899</v>
      </c>
      <c r="W11" s="11">
        <v>0.30750802143630901</v>
      </c>
      <c r="X11" s="11">
        <v>0.275520207168578</v>
      </c>
      <c r="Y11" s="11"/>
      <c r="Z11" s="11">
        <v>0.26412272115955698</v>
      </c>
      <c r="AA11" s="11">
        <v>0.289914251329905</v>
      </c>
      <c r="AB11" s="11">
        <v>0.28863474440530301</v>
      </c>
      <c r="AC11" s="11">
        <v>0.30098342004127399</v>
      </c>
      <c r="AD11" s="11"/>
      <c r="AE11" s="11">
        <v>0.26006299252582399</v>
      </c>
      <c r="AF11" s="11">
        <v>0.30273479266800701</v>
      </c>
      <c r="AG11" s="11">
        <v>0.27901760743308501</v>
      </c>
      <c r="AH11" s="11">
        <v>0.30830203713843102</v>
      </c>
      <c r="AI11" s="11">
        <v>0.27254534510933698</v>
      </c>
      <c r="AJ11" s="11"/>
      <c r="AK11" s="11">
        <v>0.27505896273234998</v>
      </c>
      <c r="AL11" s="11">
        <v>0.28135630997593603</v>
      </c>
      <c r="AM11" s="11">
        <v>0.27774692574503101</v>
      </c>
      <c r="AN11" s="11">
        <v>0.33172449656721298</v>
      </c>
      <c r="AO11" s="11">
        <v>0.31956986960320899</v>
      </c>
      <c r="AP11" s="11">
        <v>0.23513051522124001</v>
      </c>
      <c r="AQ11" s="11"/>
      <c r="AR11" s="11">
        <v>0.29707729836485097</v>
      </c>
      <c r="AS11" s="11">
        <v>0.28324705162560299</v>
      </c>
      <c r="AT11" s="11">
        <v>0.28888874363987299</v>
      </c>
      <c r="AU11" s="11"/>
      <c r="AV11" s="11">
        <v>0.26927935363274402</v>
      </c>
      <c r="AW11" s="11">
        <v>0.31361237529337399</v>
      </c>
      <c r="AX11" s="11">
        <v>0.298979519963467</v>
      </c>
      <c r="AY11" s="11">
        <v>0.33686057640968398</v>
      </c>
      <c r="AZ11" s="11">
        <v>0.242118492268251</v>
      </c>
      <c r="BA11" s="11"/>
      <c r="BB11" s="11">
        <v>0.28691945840215499</v>
      </c>
      <c r="BC11" s="11">
        <v>0.29029932092386301</v>
      </c>
      <c r="BD11" s="11">
        <v>0.289163203247225</v>
      </c>
      <c r="BE11" s="11"/>
      <c r="BF11" s="11">
        <v>0.29914475834111398</v>
      </c>
      <c r="BG11" s="11">
        <v>0.296031402769319</v>
      </c>
      <c r="BH11" s="11">
        <v>0.28016326475908498</v>
      </c>
      <c r="BI11" s="11">
        <v>0.29279170787300601</v>
      </c>
      <c r="BJ11" s="11">
        <v>0.24537527285425301</v>
      </c>
      <c r="BK11" s="11">
        <v>0.250512389387121</v>
      </c>
    </row>
    <row r="12" spans="2:63" ht="29" x14ac:dyDescent="0.35">
      <c r="B12" s="14" t="s">
        <v>89</v>
      </c>
      <c r="C12" s="11">
        <v>0.24656980062127401</v>
      </c>
      <c r="D12" s="11">
        <v>0.26878627480567802</v>
      </c>
      <c r="E12" s="11">
        <v>0.22413266452686201</v>
      </c>
      <c r="F12" s="11"/>
      <c r="G12" s="11">
        <v>0.21167457037238399</v>
      </c>
      <c r="H12" s="11">
        <v>0.21387469058035299</v>
      </c>
      <c r="I12" s="11">
        <v>0.25330949355069998</v>
      </c>
      <c r="J12" s="11">
        <v>0.22314925447202799</v>
      </c>
      <c r="K12" s="11">
        <v>0.28895352132858398</v>
      </c>
      <c r="L12" s="11">
        <v>0.278817616856678</v>
      </c>
      <c r="M12" s="11"/>
      <c r="N12" s="11">
        <v>0.24233528337930699</v>
      </c>
      <c r="O12" s="11">
        <v>0.22090526038130601</v>
      </c>
      <c r="P12" s="11">
        <v>0.22735495496416999</v>
      </c>
      <c r="Q12" s="11">
        <v>0.28352488690012601</v>
      </c>
      <c r="R12" s="11">
        <v>0.24451829788718701</v>
      </c>
      <c r="S12" s="11">
        <v>0.238165732168762</v>
      </c>
      <c r="T12" s="11">
        <v>0.24475507033056501</v>
      </c>
      <c r="U12" s="11">
        <v>0.201196490070149</v>
      </c>
      <c r="V12" s="11">
        <v>0.26278714289523197</v>
      </c>
      <c r="W12" s="11">
        <v>0.27219825041753298</v>
      </c>
      <c r="X12" s="11">
        <v>0.26744563944295802</v>
      </c>
      <c r="Y12" s="11"/>
      <c r="Z12" s="11">
        <v>0.279627414458054</v>
      </c>
      <c r="AA12" s="11">
        <v>0.22017554703453199</v>
      </c>
      <c r="AB12" s="11">
        <v>0.24717126944899201</v>
      </c>
      <c r="AC12" s="11">
        <v>0.22882822523013199</v>
      </c>
      <c r="AD12" s="11"/>
      <c r="AE12" s="11">
        <v>0.21451345949825701</v>
      </c>
      <c r="AF12" s="11">
        <v>0.23754161917866101</v>
      </c>
      <c r="AG12" s="11">
        <v>0.27308619428097602</v>
      </c>
      <c r="AH12" s="11">
        <v>0.25740532220122198</v>
      </c>
      <c r="AI12" s="11">
        <v>0.34902846775667001</v>
      </c>
      <c r="AJ12" s="11"/>
      <c r="AK12" s="11">
        <v>0.29432732252577498</v>
      </c>
      <c r="AL12" s="11">
        <v>0.22701865089307799</v>
      </c>
      <c r="AM12" s="11">
        <v>0.19226703632093001</v>
      </c>
      <c r="AN12" s="11">
        <v>0.25652862443664598</v>
      </c>
      <c r="AO12" s="11">
        <v>0.209716440823567</v>
      </c>
      <c r="AP12" s="11">
        <v>0.14139363699531901</v>
      </c>
      <c r="AQ12" s="11"/>
      <c r="AR12" s="11">
        <v>0.25383610425809899</v>
      </c>
      <c r="AS12" s="11">
        <v>0.25209687878678799</v>
      </c>
      <c r="AT12" s="11">
        <v>0.211404525953266</v>
      </c>
      <c r="AU12" s="11"/>
      <c r="AV12" s="11">
        <v>0.264452499970386</v>
      </c>
      <c r="AW12" s="11">
        <v>0.24494792436901899</v>
      </c>
      <c r="AX12" s="11">
        <v>0.251669668482563</v>
      </c>
      <c r="AY12" s="11">
        <v>0.31300412773633901</v>
      </c>
      <c r="AZ12" s="11">
        <v>0.169160837404606</v>
      </c>
      <c r="BA12" s="11"/>
      <c r="BB12" s="11">
        <v>0.257368136256997</v>
      </c>
      <c r="BC12" s="11">
        <v>0.24385467289159399</v>
      </c>
      <c r="BD12" s="11">
        <v>0.26168685956513499</v>
      </c>
      <c r="BE12" s="11"/>
      <c r="BF12" s="11">
        <v>0.212000675495958</v>
      </c>
      <c r="BG12" s="11">
        <v>0.242742283319068</v>
      </c>
      <c r="BH12" s="11">
        <v>0.214769821966385</v>
      </c>
      <c r="BI12" s="11">
        <v>0.26022555829432298</v>
      </c>
      <c r="BJ12" s="11">
        <v>0.30638527720226499</v>
      </c>
      <c r="BK12" s="11">
        <v>0.24028995692809499</v>
      </c>
    </row>
    <row r="13" spans="2:63" x14ac:dyDescent="0.35">
      <c r="B13" s="14" t="s">
        <v>90</v>
      </c>
      <c r="C13" s="11">
        <v>0.20286228035488901</v>
      </c>
      <c r="D13" s="11">
        <v>0.213893993644002</v>
      </c>
      <c r="E13" s="11">
        <v>0.19182200666565799</v>
      </c>
      <c r="F13" s="11"/>
      <c r="G13" s="11">
        <v>0.25939198044447498</v>
      </c>
      <c r="H13" s="11">
        <v>0.236901164979196</v>
      </c>
      <c r="I13" s="11">
        <v>0.20042881733036499</v>
      </c>
      <c r="J13" s="11">
        <v>0.17274296293711999</v>
      </c>
      <c r="K13" s="11">
        <v>0.155013268326921</v>
      </c>
      <c r="L13" s="11">
        <v>0.195872399855989</v>
      </c>
      <c r="M13" s="11"/>
      <c r="N13" s="11">
        <v>0.25911910180188202</v>
      </c>
      <c r="O13" s="11">
        <v>0.170080445902281</v>
      </c>
      <c r="P13" s="11">
        <v>0.13337183264807601</v>
      </c>
      <c r="Q13" s="11">
        <v>0.21618559460865699</v>
      </c>
      <c r="R13" s="11">
        <v>0.20314375592793399</v>
      </c>
      <c r="S13" s="11">
        <v>0.214292258882646</v>
      </c>
      <c r="T13" s="11">
        <v>0.20445140464591199</v>
      </c>
      <c r="U13" s="11">
        <v>0.20414511998450199</v>
      </c>
      <c r="V13" s="11">
        <v>0.228957517000171</v>
      </c>
      <c r="W13" s="11">
        <v>0.19063544943306099</v>
      </c>
      <c r="X13" s="11">
        <v>0.188086061199121</v>
      </c>
      <c r="Y13" s="11"/>
      <c r="Z13" s="11">
        <v>0.20500694227720601</v>
      </c>
      <c r="AA13" s="11">
        <v>0.17655488668452901</v>
      </c>
      <c r="AB13" s="11">
        <v>0.22562876541711299</v>
      </c>
      <c r="AC13" s="11">
        <v>0.201737064602689</v>
      </c>
      <c r="AD13" s="11"/>
      <c r="AE13" s="11">
        <v>0.20750711732451099</v>
      </c>
      <c r="AF13" s="11">
        <v>0.18739696033624201</v>
      </c>
      <c r="AG13" s="11">
        <v>0.20136547615933001</v>
      </c>
      <c r="AH13" s="11">
        <v>0.226076625731811</v>
      </c>
      <c r="AI13" s="11">
        <v>0.230896023810195</v>
      </c>
      <c r="AJ13" s="11"/>
      <c r="AK13" s="11">
        <v>0.220476914400244</v>
      </c>
      <c r="AL13" s="11">
        <v>0.19074369705609501</v>
      </c>
      <c r="AM13" s="11">
        <v>0.23017697162342901</v>
      </c>
      <c r="AN13" s="11">
        <v>0.16460106545623099</v>
      </c>
      <c r="AO13" s="11">
        <v>0.18983271098378399</v>
      </c>
      <c r="AP13" s="11">
        <v>0.17102205007022001</v>
      </c>
      <c r="AQ13" s="11"/>
      <c r="AR13" s="11">
        <v>0.208284594005374</v>
      </c>
      <c r="AS13" s="11">
        <v>0.19642550770165901</v>
      </c>
      <c r="AT13" s="11">
        <v>0.202586949810726</v>
      </c>
      <c r="AU13" s="11"/>
      <c r="AV13" s="11">
        <v>0.21619121854235501</v>
      </c>
      <c r="AW13" s="11">
        <v>0.22381290066010701</v>
      </c>
      <c r="AX13" s="11">
        <v>0.162205616108963</v>
      </c>
      <c r="AY13" s="11">
        <v>0.27532016846763102</v>
      </c>
      <c r="AZ13" s="11">
        <v>0.171524020222555</v>
      </c>
      <c r="BA13" s="11"/>
      <c r="BB13" s="11">
        <v>0.22007083358693399</v>
      </c>
      <c r="BC13" s="11">
        <v>0.230687155306117</v>
      </c>
      <c r="BD13" s="11">
        <v>0.207615155250507</v>
      </c>
      <c r="BE13" s="11"/>
      <c r="BF13" s="11">
        <v>0.267195117824304</v>
      </c>
      <c r="BG13" s="11">
        <v>0.178873629788143</v>
      </c>
      <c r="BH13" s="11">
        <v>0.194474450083853</v>
      </c>
      <c r="BI13" s="11">
        <v>0.18664254237655301</v>
      </c>
      <c r="BJ13" s="11">
        <v>0.20839978912884999</v>
      </c>
      <c r="BK13" s="11">
        <v>0.17704865485590601</v>
      </c>
    </row>
    <row r="14" spans="2:63" ht="29" x14ac:dyDescent="0.35">
      <c r="B14" s="14" t="s">
        <v>91</v>
      </c>
      <c r="C14" s="11">
        <v>0.16911096323878699</v>
      </c>
      <c r="D14" s="11">
        <v>0.17856122828077201</v>
      </c>
      <c r="E14" s="11">
        <v>0.16008522482684001</v>
      </c>
      <c r="F14" s="11"/>
      <c r="G14" s="11">
        <v>0.21208043012620401</v>
      </c>
      <c r="H14" s="11">
        <v>0.19794248180041099</v>
      </c>
      <c r="I14" s="11">
        <v>0.17311627397997101</v>
      </c>
      <c r="J14" s="11">
        <v>0.170771293654946</v>
      </c>
      <c r="K14" s="11">
        <v>0.12850385154101099</v>
      </c>
      <c r="L14" s="11">
        <v>0.14145855328413601</v>
      </c>
      <c r="M14" s="11"/>
      <c r="N14" s="11">
        <v>0.14263771123451799</v>
      </c>
      <c r="O14" s="11">
        <v>0.16569679594130701</v>
      </c>
      <c r="P14" s="11">
        <v>0.194111281505046</v>
      </c>
      <c r="Q14" s="11">
        <v>0.14705685163430099</v>
      </c>
      <c r="R14" s="11">
        <v>0.19068900966886601</v>
      </c>
      <c r="S14" s="11">
        <v>0.18783256880979499</v>
      </c>
      <c r="T14" s="11">
        <v>0.16156052754526901</v>
      </c>
      <c r="U14" s="11">
        <v>0.193986011486351</v>
      </c>
      <c r="V14" s="11">
        <v>0.199593230431032</v>
      </c>
      <c r="W14" s="11">
        <v>0.17148290670229299</v>
      </c>
      <c r="X14" s="11">
        <v>9.8132052460123798E-2</v>
      </c>
      <c r="Y14" s="11"/>
      <c r="Z14" s="11">
        <v>0.16111197954249401</v>
      </c>
      <c r="AA14" s="11">
        <v>0.18440222769109299</v>
      </c>
      <c r="AB14" s="11">
        <v>0.15763060761469599</v>
      </c>
      <c r="AC14" s="11">
        <v>0.17648009472833201</v>
      </c>
      <c r="AD14" s="11"/>
      <c r="AE14" s="11">
        <v>0.143056346801328</v>
      </c>
      <c r="AF14" s="11">
        <v>0.16747430429516799</v>
      </c>
      <c r="AG14" s="11">
        <v>0.191047124515309</v>
      </c>
      <c r="AH14" s="11">
        <v>0.188479457537365</v>
      </c>
      <c r="AI14" s="11">
        <v>0.18870020028596499</v>
      </c>
      <c r="AJ14" s="11"/>
      <c r="AK14" s="11">
        <v>0.15288058483946401</v>
      </c>
      <c r="AL14" s="11">
        <v>0.16946628255882401</v>
      </c>
      <c r="AM14" s="11">
        <v>0.168998390003086</v>
      </c>
      <c r="AN14" s="11">
        <v>0.153025606176596</v>
      </c>
      <c r="AO14" s="11">
        <v>0.22407797610782501</v>
      </c>
      <c r="AP14" s="11">
        <v>0.16027210926461799</v>
      </c>
      <c r="AQ14" s="11"/>
      <c r="AR14" s="11">
        <v>0.16091877972211599</v>
      </c>
      <c r="AS14" s="11">
        <v>0.173547805689759</v>
      </c>
      <c r="AT14" s="11">
        <v>0.17028583776144399</v>
      </c>
      <c r="AU14" s="11"/>
      <c r="AV14" s="11">
        <v>0.15249401231534601</v>
      </c>
      <c r="AW14" s="11">
        <v>0.19394084619068699</v>
      </c>
      <c r="AX14" s="11">
        <v>0.19247542566499901</v>
      </c>
      <c r="AY14" s="11">
        <v>0.138836736843165</v>
      </c>
      <c r="AZ14" s="11">
        <v>0.14513135494846099</v>
      </c>
      <c r="BA14" s="11"/>
      <c r="BB14" s="11">
        <v>0.14677918861206901</v>
      </c>
      <c r="BC14" s="11">
        <v>0.185460074090292</v>
      </c>
      <c r="BD14" s="11">
        <v>0.18956761953156501</v>
      </c>
      <c r="BE14" s="11"/>
      <c r="BF14" s="11">
        <v>0.19916962321708501</v>
      </c>
      <c r="BG14" s="11">
        <v>0.16620501710794799</v>
      </c>
      <c r="BH14" s="11">
        <v>0.17776222467904301</v>
      </c>
      <c r="BI14" s="11">
        <v>0.18248282291693299</v>
      </c>
      <c r="BJ14" s="11">
        <v>0.12681698911258399</v>
      </c>
      <c r="BK14" s="11">
        <v>0.13244518995894</v>
      </c>
    </row>
    <row r="15" spans="2:63" ht="29" x14ac:dyDescent="0.35">
      <c r="B15" s="14" t="s">
        <v>92</v>
      </c>
      <c r="C15" s="11">
        <v>0.15511460613446901</v>
      </c>
      <c r="D15" s="11">
        <v>0.185928368787244</v>
      </c>
      <c r="E15" s="11">
        <v>0.122092521231878</v>
      </c>
      <c r="F15" s="11"/>
      <c r="G15" s="11">
        <v>0.167005634756972</v>
      </c>
      <c r="H15" s="11">
        <v>0.153647705239287</v>
      </c>
      <c r="I15" s="11">
        <v>0.14098079992690801</v>
      </c>
      <c r="J15" s="11">
        <v>0.12551313068567699</v>
      </c>
      <c r="K15" s="11">
        <v>0.17047248832299799</v>
      </c>
      <c r="L15" s="11">
        <v>0.171360943301469</v>
      </c>
      <c r="M15" s="11"/>
      <c r="N15" s="11">
        <v>0.167734292500414</v>
      </c>
      <c r="O15" s="11">
        <v>0.13386126010985799</v>
      </c>
      <c r="P15" s="11">
        <v>0.166717854754415</v>
      </c>
      <c r="Q15" s="11">
        <v>0.16678807511000801</v>
      </c>
      <c r="R15" s="11">
        <v>0.12432766102064199</v>
      </c>
      <c r="S15" s="11">
        <v>0.133103107241138</v>
      </c>
      <c r="T15" s="11">
        <v>0.14138711832932799</v>
      </c>
      <c r="U15" s="11">
        <v>0.188978066362289</v>
      </c>
      <c r="V15" s="11">
        <v>0.187230976245786</v>
      </c>
      <c r="W15" s="11">
        <v>0.166046680278681</v>
      </c>
      <c r="X15" s="11">
        <v>0.13489248295607301</v>
      </c>
      <c r="Y15" s="11"/>
      <c r="Z15" s="11">
        <v>0.172726184449911</v>
      </c>
      <c r="AA15" s="11">
        <v>0.14727174876631999</v>
      </c>
      <c r="AB15" s="11">
        <v>0.16698233922426101</v>
      </c>
      <c r="AC15" s="11">
        <v>0.123814730062154</v>
      </c>
      <c r="AD15" s="11"/>
      <c r="AE15" s="11">
        <v>0.12402646264842999</v>
      </c>
      <c r="AF15" s="11">
        <v>0.15028197962900799</v>
      </c>
      <c r="AG15" s="11">
        <v>0.16596444659604501</v>
      </c>
      <c r="AH15" s="11">
        <v>0.18172535618875399</v>
      </c>
      <c r="AI15" s="11">
        <v>0.302220284291154</v>
      </c>
      <c r="AJ15" s="11"/>
      <c r="AK15" s="11">
        <v>0.180045790555275</v>
      </c>
      <c r="AL15" s="11">
        <v>0.135627039672059</v>
      </c>
      <c r="AM15" s="11">
        <v>0.17772998817182301</v>
      </c>
      <c r="AN15" s="11">
        <v>0.15283370089578899</v>
      </c>
      <c r="AO15" s="11">
        <v>0.14504204541583601</v>
      </c>
      <c r="AP15" s="11">
        <v>7.7892805390958705E-2</v>
      </c>
      <c r="AQ15" s="11"/>
      <c r="AR15" s="11">
        <v>0.16387680848607999</v>
      </c>
      <c r="AS15" s="11">
        <v>0.160289501814779</v>
      </c>
      <c r="AT15" s="11">
        <v>0.10279604232705999</v>
      </c>
      <c r="AU15" s="11"/>
      <c r="AV15" s="11">
        <v>0.15429258703002899</v>
      </c>
      <c r="AW15" s="11">
        <v>0.16038714486810199</v>
      </c>
      <c r="AX15" s="11">
        <v>0.185606307440323</v>
      </c>
      <c r="AY15" s="11">
        <v>0.266760412755641</v>
      </c>
      <c r="AZ15" s="11">
        <v>0.118843132512107</v>
      </c>
      <c r="BA15" s="11"/>
      <c r="BB15" s="11">
        <v>0.15955854493157001</v>
      </c>
      <c r="BC15" s="11">
        <v>0.146056017043043</v>
      </c>
      <c r="BD15" s="11">
        <v>0.20024575861010899</v>
      </c>
      <c r="BE15" s="11"/>
      <c r="BF15" s="11">
        <v>0.19712132385164799</v>
      </c>
      <c r="BG15" s="11">
        <v>0.14091726014901401</v>
      </c>
      <c r="BH15" s="11">
        <v>0.17855330092942001</v>
      </c>
      <c r="BI15" s="11">
        <v>0.13912173102792599</v>
      </c>
      <c r="BJ15" s="11">
        <v>0.16478571748232901</v>
      </c>
      <c r="BK15" s="11">
        <v>8.5528972425067198E-2</v>
      </c>
    </row>
    <row r="16" spans="2:63" x14ac:dyDescent="0.35">
      <c r="B16" s="14" t="s">
        <v>93</v>
      </c>
      <c r="C16" s="11">
        <v>0.12158569034210701</v>
      </c>
      <c r="D16" s="11">
        <v>0.14893004533111701</v>
      </c>
      <c r="E16" s="11">
        <v>9.2971498185857093E-2</v>
      </c>
      <c r="F16" s="11"/>
      <c r="G16" s="11">
        <v>0.147391353570415</v>
      </c>
      <c r="H16" s="11">
        <v>0.170311848635604</v>
      </c>
      <c r="I16" s="11">
        <v>0.16582088656274899</v>
      </c>
      <c r="J16" s="11">
        <v>6.5720315316173394E-2</v>
      </c>
      <c r="K16" s="11">
        <v>8.6863005618512401E-2</v>
      </c>
      <c r="L16" s="11">
        <v>9.6952755431111301E-2</v>
      </c>
      <c r="M16" s="11"/>
      <c r="N16" s="11">
        <v>0.21975926762860701</v>
      </c>
      <c r="O16" s="11">
        <v>0.115456586617855</v>
      </c>
      <c r="P16" s="11">
        <v>0.10714181885269</v>
      </c>
      <c r="Q16" s="11">
        <v>0.106374087619242</v>
      </c>
      <c r="R16" s="11">
        <v>8.1165777034855793E-2</v>
      </c>
      <c r="S16" s="11">
        <v>9.4799019413868701E-2</v>
      </c>
      <c r="T16" s="11">
        <v>0.11584819255472401</v>
      </c>
      <c r="U16" s="11">
        <v>9.5653307831126605E-2</v>
      </c>
      <c r="V16" s="11">
        <v>0.13235836871908199</v>
      </c>
      <c r="W16" s="11">
        <v>8.1796167334631603E-2</v>
      </c>
      <c r="X16" s="11">
        <v>0.13724422008914</v>
      </c>
      <c r="Y16" s="11"/>
      <c r="Z16" s="11">
        <v>0.15346259976975901</v>
      </c>
      <c r="AA16" s="11">
        <v>8.7004429380614007E-2</v>
      </c>
      <c r="AB16" s="11">
        <v>0.127355805437391</v>
      </c>
      <c r="AC16" s="11">
        <v>0.11137730193275</v>
      </c>
      <c r="AD16" s="11"/>
      <c r="AE16" s="11">
        <v>7.7354771683607895E-2</v>
      </c>
      <c r="AF16" s="11">
        <v>0.10916543794000901</v>
      </c>
      <c r="AG16" s="11">
        <v>0.120014192760602</v>
      </c>
      <c r="AH16" s="11">
        <v>0.20390745604785501</v>
      </c>
      <c r="AI16" s="11">
        <v>0.32208292463509802</v>
      </c>
      <c r="AJ16" s="11"/>
      <c r="AK16" s="11">
        <v>0.124143479730873</v>
      </c>
      <c r="AL16" s="11">
        <v>0.14013028104188199</v>
      </c>
      <c r="AM16" s="11">
        <v>9.9768993543325898E-2</v>
      </c>
      <c r="AN16" s="11">
        <v>0.116746037510623</v>
      </c>
      <c r="AO16" s="11">
        <v>0.104972137647648</v>
      </c>
      <c r="AP16" s="11">
        <v>5.0481200889104398E-2</v>
      </c>
      <c r="AQ16" s="11"/>
      <c r="AR16" s="11">
        <v>0.108614533501608</v>
      </c>
      <c r="AS16" s="11">
        <v>0.145455971872715</v>
      </c>
      <c r="AT16" s="11">
        <v>8.2339964766154503E-2</v>
      </c>
      <c r="AU16" s="11"/>
      <c r="AV16" s="11">
        <v>0.104808185039547</v>
      </c>
      <c r="AW16" s="11">
        <v>0.147381481645012</v>
      </c>
      <c r="AX16" s="11">
        <v>0.193259697003658</v>
      </c>
      <c r="AY16" s="11">
        <v>0.15575606648714599</v>
      </c>
      <c r="AZ16" s="11">
        <v>6.4191496860998301E-2</v>
      </c>
      <c r="BA16" s="11"/>
      <c r="BB16" s="11">
        <v>0.109140866507555</v>
      </c>
      <c r="BC16" s="11">
        <v>0.14476836617504599</v>
      </c>
      <c r="BD16" s="11">
        <v>0.19911505684856201</v>
      </c>
      <c r="BE16" s="11"/>
      <c r="BF16" s="11">
        <v>0.219608204136959</v>
      </c>
      <c r="BG16" s="11">
        <v>0.101084423523998</v>
      </c>
      <c r="BH16" s="11">
        <v>0.12429740214676201</v>
      </c>
      <c r="BI16" s="11">
        <v>9.9594886758728102E-2</v>
      </c>
      <c r="BJ16" s="11">
        <v>8.4734358850891506E-2</v>
      </c>
      <c r="BK16" s="11">
        <v>8.5314782305296599E-2</v>
      </c>
    </row>
    <row r="17" spans="2:63" x14ac:dyDescent="0.35">
      <c r="B17" s="14" t="s">
        <v>94</v>
      </c>
      <c r="C17" s="11">
        <v>5.0695803183070202E-2</v>
      </c>
      <c r="D17" s="11">
        <v>3.1076129687377E-2</v>
      </c>
      <c r="E17" s="11">
        <v>6.9318328805097695E-2</v>
      </c>
      <c r="F17" s="11"/>
      <c r="G17" s="11">
        <v>9.3250315121022803E-2</v>
      </c>
      <c r="H17" s="11">
        <v>4.14981652448599E-2</v>
      </c>
      <c r="I17" s="11">
        <v>4.7842913003668497E-2</v>
      </c>
      <c r="J17" s="11">
        <v>5.6216294625000399E-2</v>
      </c>
      <c r="K17" s="11">
        <v>2.9353960681588999E-2</v>
      </c>
      <c r="L17" s="11">
        <v>4.3050882631567797E-2</v>
      </c>
      <c r="M17" s="11"/>
      <c r="N17" s="11">
        <v>5.2962204200943601E-2</v>
      </c>
      <c r="O17" s="11">
        <v>4.5653982042333299E-2</v>
      </c>
      <c r="P17" s="11">
        <v>6.3899757083763803E-2</v>
      </c>
      <c r="Q17" s="11">
        <v>4.3586821309681903E-2</v>
      </c>
      <c r="R17" s="11">
        <v>2.82220299467257E-2</v>
      </c>
      <c r="S17" s="11">
        <v>4.3290715494721098E-2</v>
      </c>
      <c r="T17" s="11">
        <v>5.3616922545601998E-2</v>
      </c>
      <c r="U17" s="11">
        <v>8.7418553050590597E-2</v>
      </c>
      <c r="V17" s="11">
        <v>5.1002390211930697E-2</v>
      </c>
      <c r="W17" s="11">
        <v>4.7638191926813803E-2</v>
      </c>
      <c r="X17" s="11">
        <v>6.7072647034225899E-2</v>
      </c>
      <c r="Y17" s="11"/>
      <c r="Z17" s="11">
        <v>2.8745355547406599E-2</v>
      </c>
      <c r="AA17" s="11">
        <v>5.8748418814275699E-2</v>
      </c>
      <c r="AB17" s="11">
        <v>6.2747992280320505E-2</v>
      </c>
      <c r="AC17" s="11">
        <v>5.9838909070881803E-2</v>
      </c>
      <c r="AD17" s="11"/>
      <c r="AE17" s="11">
        <v>5.9763791485158098E-2</v>
      </c>
      <c r="AF17" s="11">
        <v>5.32485752334328E-2</v>
      </c>
      <c r="AG17" s="11">
        <v>4.5397467678404198E-2</v>
      </c>
      <c r="AH17" s="11">
        <v>4.2517215735303697E-2</v>
      </c>
      <c r="AI17" s="11">
        <v>8.9979573876292109E-3</v>
      </c>
      <c r="AJ17" s="11"/>
      <c r="AK17" s="11">
        <v>3.37573435170423E-2</v>
      </c>
      <c r="AL17" s="11">
        <v>4.99674041260047E-2</v>
      </c>
      <c r="AM17" s="11">
        <v>5.5811592439723098E-2</v>
      </c>
      <c r="AN17" s="11">
        <v>8.0905511635156496E-2</v>
      </c>
      <c r="AO17" s="11">
        <v>6.6826447415814894E-2</v>
      </c>
      <c r="AP17" s="11">
        <v>9.3538365503274101E-2</v>
      </c>
      <c r="AQ17" s="11"/>
      <c r="AR17" s="11">
        <v>3.8229221651471398E-2</v>
      </c>
      <c r="AS17" s="11">
        <v>4.3461033369391097E-2</v>
      </c>
      <c r="AT17" s="11">
        <v>8.78383061384964E-2</v>
      </c>
      <c r="AU17" s="11"/>
      <c r="AV17" s="11">
        <v>3.15187440380316E-2</v>
      </c>
      <c r="AW17" s="11">
        <v>4.2510718869956797E-2</v>
      </c>
      <c r="AX17" s="11">
        <v>6.1451066867632298E-2</v>
      </c>
      <c r="AY17" s="11">
        <v>4.59450262915857E-2</v>
      </c>
      <c r="AZ17" s="11">
        <v>9.69650651291422E-2</v>
      </c>
      <c r="BA17" s="11"/>
      <c r="BB17" s="11">
        <v>3.7154172533490598E-2</v>
      </c>
      <c r="BC17" s="11">
        <v>4.4343799209774097E-2</v>
      </c>
      <c r="BD17" s="11">
        <v>3.6842742393141899E-2</v>
      </c>
      <c r="BE17" s="11"/>
      <c r="BF17" s="11">
        <v>3.9397449414742901E-2</v>
      </c>
      <c r="BG17" s="11">
        <v>5.3255610827729699E-2</v>
      </c>
      <c r="BH17" s="11">
        <v>5.8794791106432799E-2</v>
      </c>
      <c r="BI17" s="11">
        <v>5.5362037358364903E-2</v>
      </c>
      <c r="BJ17" s="11">
        <v>4.56940335086716E-2</v>
      </c>
      <c r="BK17" s="11">
        <v>5.1707710038720302E-2</v>
      </c>
    </row>
    <row r="18" spans="2:63" x14ac:dyDescent="0.35">
      <c r="B18" s="14" t="s">
        <v>95</v>
      </c>
      <c r="C18" s="11">
        <v>3.89060549862104E-2</v>
      </c>
      <c r="D18" s="11">
        <v>3.6163266645862897E-2</v>
      </c>
      <c r="E18" s="11">
        <v>4.1622598514364798E-2</v>
      </c>
      <c r="F18" s="11"/>
      <c r="G18" s="11">
        <v>7.2931585683546393E-2</v>
      </c>
      <c r="H18" s="11">
        <v>7.55211499182772E-2</v>
      </c>
      <c r="I18" s="11">
        <v>4.2270332097449001E-2</v>
      </c>
      <c r="J18" s="11">
        <v>2.5639494769571801E-2</v>
      </c>
      <c r="K18" s="11">
        <v>2.33585240710634E-2</v>
      </c>
      <c r="L18" s="11">
        <v>5.6680254628935396E-3</v>
      </c>
      <c r="M18" s="11"/>
      <c r="N18" s="11">
        <v>6.7882657553154702E-2</v>
      </c>
      <c r="O18" s="11">
        <v>3.7973595471772002E-2</v>
      </c>
      <c r="P18" s="11">
        <v>5.5960973590887801E-2</v>
      </c>
      <c r="Q18" s="11">
        <v>2.9497707624746301E-2</v>
      </c>
      <c r="R18" s="11">
        <v>1.84018770873615E-2</v>
      </c>
      <c r="S18" s="11">
        <v>5.8828544546661803E-2</v>
      </c>
      <c r="T18" s="11">
        <v>5.5236380018978501E-2</v>
      </c>
      <c r="U18" s="11">
        <v>3.5425021829881997E-2</v>
      </c>
      <c r="V18" s="11">
        <v>1.78006201585399E-2</v>
      </c>
      <c r="W18" s="11">
        <v>1.9092075854361699E-2</v>
      </c>
      <c r="X18" s="11">
        <v>1.38695718399312E-2</v>
      </c>
      <c r="Y18" s="11"/>
      <c r="Z18" s="11">
        <v>3.2872692735030698E-2</v>
      </c>
      <c r="AA18" s="11">
        <v>3.5055012486584602E-2</v>
      </c>
      <c r="AB18" s="11">
        <v>3.3592839828948798E-2</v>
      </c>
      <c r="AC18" s="11">
        <v>5.8537629947927002E-2</v>
      </c>
      <c r="AD18" s="11"/>
      <c r="AE18" s="11">
        <v>3.3363223328878797E-2</v>
      </c>
      <c r="AF18" s="11">
        <v>3.89526112708974E-2</v>
      </c>
      <c r="AG18" s="11">
        <v>3.27587384736618E-2</v>
      </c>
      <c r="AH18" s="11">
        <v>5.4560763313081302E-2</v>
      </c>
      <c r="AI18" s="11">
        <v>8.6653950341716995E-2</v>
      </c>
      <c r="AJ18" s="11"/>
      <c r="AK18" s="11">
        <v>2.00261002622533E-2</v>
      </c>
      <c r="AL18" s="11">
        <v>4.61346962251852E-2</v>
      </c>
      <c r="AM18" s="11">
        <v>5.2153036661274903E-2</v>
      </c>
      <c r="AN18" s="11">
        <v>9.0111608923836406E-2</v>
      </c>
      <c r="AO18" s="11">
        <v>4.3149027455152499E-2</v>
      </c>
      <c r="AP18" s="11">
        <v>5.2800629742954602E-2</v>
      </c>
      <c r="AQ18" s="11"/>
      <c r="AR18" s="11">
        <v>2.6510921022801101E-2</v>
      </c>
      <c r="AS18" s="11">
        <v>4.1341035898096297E-2</v>
      </c>
      <c r="AT18" s="11">
        <v>6.7384308610037594E-2</v>
      </c>
      <c r="AU18" s="11"/>
      <c r="AV18" s="11">
        <v>2.9734156465489499E-2</v>
      </c>
      <c r="AW18" s="11">
        <v>4.3374949320409299E-2</v>
      </c>
      <c r="AX18" s="11">
        <v>4.5482896418085103E-2</v>
      </c>
      <c r="AY18" s="11">
        <v>5.4625687372269797E-2</v>
      </c>
      <c r="AZ18" s="11">
        <v>5.3967643730969898E-2</v>
      </c>
      <c r="BA18" s="11"/>
      <c r="BB18" s="11">
        <v>3.1085472072745399E-2</v>
      </c>
      <c r="BC18" s="11">
        <v>4.86316344706594E-2</v>
      </c>
      <c r="BD18" s="11">
        <v>5.3476990018000901E-2</v>
      </c>
      <c r="BE18" s="11"/>
      <c r="BF18" s="11">
        <v>5.9346065989802799E-2</v>
      </c>
      <c r="BG18" s="11">
        <v>3.2127648361508901E-2</v>
      </c>
      <c r="BH18" s="11">
        <v>4.5623450882463397E-2</v>
      </c>
      <c r="BI18" s="11">
        <v>3.1903150331620403E-2</v>
      </c>
      <c r="BJ18" s="11">
        <v>2.8829663196065499E-2</v>
      </c>
      <c r="BK18" s="11">
        <v>4.2927887923514298E-2</v>
      </c>
    </row>
    <row r="19" spans="2:63" ht="43.5" x14ac:dyDescent="0.35">
      <c r="B19" s="14" t="s">
        <v>96</v>
      </c>
      <c r="C19" s="11">
        <v>3.7955542247684299E-2</v>
      </c>
      <c r="D19" s="11">
        <v>2.2693325336946599E-2</v>
      </c>
      <c r="E19" s="11">
        <v>5.3250580789769998E-2</v>
      </c>
      <c r="F19" s="11"/>
      <c r="G19" s="11">
        <v>8.9227517355027097E-2</v>
      </c>
      <c r="H19" s="11">
        <v>4.5511591119564099E-2</v>
      </c>
      <c r="I19" s="11">
        <v>3.1170644848616799E-2</v>
      </c>
      <c r="J19" s="11">
        <v>2.4289904868819E-2</v>
      </c>
      <c r="K19" s="11">
        <v>2.9699586432671499E-2</v>
      </c>
      <c r="L19" s="11">
        <v>1.9992694953449599E-2</v>
      </c>
      <c r="M19" s="11"/>
      <c r="N19" s="11">
        <v>4.2794776522704699E-2</v>
      </c>
      <c r="O19" s="11">
        <v>3.1173824284834801E-2</v>
      </c>
      <c r="P19" s="11">
        <v>3.31135853432196E-2</v>
      </c>
      <c r="Q19" s="11">
        <v>5.6287232982102101E-2</v>
      </c>
      <c r="R19" s="11">
        <v>4.6673473049240501E-2</v>
      </c>
      <c r="S19" s="11">
        <v>4.5957194762845197E-2</v>
      </c>
      <c r="T19" s="11">
        <v>4.7800957572427298E-2</v>
      </c>
      <c r="U19" s="11">
        <v>3.2982067190181499E-2</v>
      </c>
      <c r="V19" s="11">
        <v>2.20297867913717E-2</v>
      </c>
      <c r="W19" s="11">
        <v>3.58156791079417E-2</v>
      </c>
      <c r="X19" s="11">
        <v>2.08704292398426E-2</v>
      </c>
      <c r="Y19" s="11"/>
      <c r="Z19" s="11">
        <v>2.50886836723405E-2</v>
      </c>
      <c r="AA19" s="11">
        <v>3.4786393549528699E-2</v>
      </c>
      <c r="AB19" s="11">
        <v>4.2219822485227702E-2</v>
      </c>
      <c r="AC19" s="11">
        <v>5.6650831537782699E-2</v>
      </c>
      <c r="AD19" s="11"/>
      <c r="AE19" s="11">
        <v>4.9371314606866203E-2</v>
      </c>
      <c r="AF19" s="11">
        <v>4.43881802675022E-2</v>
      </c>
      <c r="AG19" s="11">
        <v>3.1431075838858402E-2</v>
      </c>
      <c r="AH19" s="11">
        <v>1.4145682099633799E-2</v>
      </c>
      <c r="AI19" s="11">
        <v>1.6500582231148302E-2</v>
      </c>
      <c r="AJ19" s="11"/>
      <c r="AK19" s="11">
        <v>2.3464101844673499E-2</v>
      </c>
      <c r="AL19" s="11">
        <v>2.4365451790261401E-2</v>
      </c>
      <c r="AM19" s="11">
        <v>6.8364035532439499E-2</v>
      </c>
      <c r="AN19" s="11">
        <v>3.2499566338158398E-2</v>
      </c>
      <c r="AO19" s="11">
        <v>2.9623052932082401E-2</v>
      </c>
      <c r="AP19" s="11">
        <v>0.25198368000495103</v>
      </c>
      <c r="AQ19" s="11"/>
      <c r="AR19" s="11">
        <v>3.2523707136907297E-2</v>
      </c>
      <c r="AS19" s="11">
        <v>2.4764080430860699E-2</v>
      </c>
      <c r="AT19" s="11">
        <v>5.1532316401287401E-2</v>
      </c>
      <c r="AU19" s="11"/>
      <c r="AV19" s="11">
        <v>2.85920250996974E-2</v>
      </c>
      <c r="AW19" s="11">
        <v>3.6989063555478097E-2</v>
      </c>
      <c r="AX19" s="11">
        <v>2.00292067844439E-2</v>
      </c>
      <c r="AY19" s="11">
        <v>1.3744092416320601E-2</v>
      </c>
      <c r="AZ19" s="11">
        <v>6.4124991720930793E-2</v>
      </c>
      <c r="BA19" s="11"/>
      <c r="BB19" s="11">
        <v>2.4012020717241001E-2</v>
      </c>
      <c r="BC19" s="11">
        <v>3.7671343623010202E-2</v>
      </c>
      <c r="BD19" s="11">
        <v>4.2381608634138902E-2</v>
      </c>
      <c r="BE19" s="11"/>
      <c r="BF19" s="11">
        <v>3.03046674331558E-2</v>
      </c>
      <c r="BG19" s="11">
        <v>4.2023671244665203E-2</v>
      </c>
      <c r="BH19" s="11">
        <v>5.78236709139167E-2</v>
      </c>
      <c r="BI19" s="11">
        <v>3.16822620499633E-2</v>
      </c>
      <c r="BJ19" s="11">
        <v>3.4678846144247197E-2</v>
      </c>
      <c r="BK19" s="11">
        <v>3.1352903460440902E-2</v>
      </c>
    </row>
    <row r="20" spans="2:63" x14ac:dyDescent="0.35">
      <c r="B20" s="14" t="s">
        <v>97</v>
      </c>
      <c r="C20" s="11">
        <v>2.1359846748697599E-2</v>
      </c>
      <c r="D20" s="11">
        <v>1.6210298132138899E-2</v>
      </c>
      <c r="E20" s="11">
        <v>2.6040653963616801E-2</v>
      </c>
      <c r="F20" s="11"/>
      <c r="G20" s="11">
        <v>3.7379865010331602E-2</v>
      </c>
      <c r="H20" s="11">
        <v>1.2821320462559E-2</v>
      </c>
      <c r="I20" s="11">
        <v>2.0999072930706599E-2</v>
      </c>
      <c r="J20" s="11">
        <v>2.47075653613235E-2</v>
      </c>
      <c r="K20" s="11">
        <v>1.15559966970466E-2</v>
      </c>
      <c r="L20" s="11">
        <v>2.2198810433099601E-2</v>
      </c>
      <c r="M20" s="11"/>
      <c r="N20" s="11">
        <v>1.31483164571002E-2</v>
      </c>
      <c r="O20" s="11">
        <v>1.9112980243297401E-2</v>
      </c>
      <c r="P20" s="11">
        <v>3.2651431940913203E-2</v>
      </c>
      <c r="Q20" s="11">
        <v>2.2131954308313499E-2</v>
      </c>
      <c r="R20" s="11">
        <v>2.84042131134307E-2</v>
      </c>
      <c r="S20" s="11">
        <v>2.0704810526458901E-2</v>
      </c>
      <c r="T20" s="11">
        <v>3.0616271966906399E-2</v>
      </c>
      <c r="U20" s="11">
        <v>1.6074473884069899E-2</v>
      </c>
      <c r="V20" s="11">
        <v>1.28046484665288E-2</v>
      </c>
      <c r="W20" s="11">
        <v>2.0275829068911601E-2</v>
      </c>
      <c r="X20" s="11">
        <v>2.7653054938450699E-2</v>
      </c>
      <c r="Y20" s="11"/>
      <c r="Z20" s="11">
        <v>1.6815765490065099E-2</v>
      </c>
      <c r="AA20" s="11">
        <v>1.54805870339379E-2</v>
      </c>
      <c r="AB20" s="11">
        <v>2.91165033608464E-2</v>
      </c>
      <c r="AC20" s="11">
        <v>2.6704791484032601E-2</v>
      </c>
      <c r="AD20" s="11"/>
      <c r="AE20" s="11">
        <v>2.9714550976987001E-2</v>
      </c>
      <c r="AF20" s="11">
        <v>2.4906299998804199E-2</v>
      </c>
      <c r="AG20" s="11">
        <v>1.09982952530232E-2</v>
      </c>
      <c r="AH20" s="11">
        <v>2.3728197231164001E-2</v>
      </c>
      <c r="AI20" s="11">
        <v>7.6464712859589902E-3</v>
      </c>
      <c r="AJ20" s="11"/>
      <c r="AK20" s="11">
        <v>2.2993299361437E-2</v>
      </c>
      <c r="AL20" s="11">
        <v>1.7048979084005499E-2</v>
      </c>
      <c r="AM20" s="11">
        <v>2.7692716044369299E-2</v>
      </c>
      <c r="AN20" s="11">
        <v>1.53595988495427E-2</v>
      </c>
      <c r="AO20" s="11">
        <v>1.1280123513285299E-2</v>
      </c>
      <c r="AP20" s="11">
        <v>4.84153630334608E-2</v>
      </c>
      <c r="AQ20" s="11"/>
      <c r="AR20" s="11">
        <v>1.35419392667337E-2</v>
      </c>
      <c r="AS20" s="11">
        <v>2.2569260653323001E-2</v>
      </c>
      <c r="AT20" s="11">
        <v>2.5213974274599101E-2</v>
      </c>
      <c r="AU20" s="11"/>
      <c r="AV20" s="11">
        <v>1.8394595110400602E-2</v>
      </c>
      <c r="AW20" s="11">
        <v>1.8816610720568901E-2</v>
      </c>
      <c r="AX20" s="11">
        <v>8.31905254873932E-3</v>
      </c>
      <c r="AY20" s="11">
        <v>0</v>
      </c>
      <c r="AZ20" s="11">
        <v>2.5202302877102799E-2</v>
      </c>
      <c r="BA20" s="11"/>
      <c r="BB20" s="11">
        <v>1.6417148376124801E-2</v>
      </c>
      <c r="BC20" s="11">
        <v>1.8061911129063999E-2</v>
      </c>
      <c r="BD20" s="11">
        <v>1.30275653250527E-2</v>
      </c>
      <c r="BE20" s="11"/>
      <c r="BF20" s="11">
        <v>1.20665344527095E-2</v>
      </c>
      <c r="BG20" s="11">
        <v>2.7702429163593702E-2</v>
      </c>
      <c r="BH20" s="11">
        <v>2.9501431248934E-2</v>
      </c>
      <c r="BI20" s="11">
        <v>2.1478078247115201E-2</v>
      </c>
      <c r="BJ20" s="11">
        <v>1.68074131336639E-2</v>
      </c>
      <c r="BK20" s="11">
        <v>1.45790895016696E-2</v>
      </c>
    </row>
    <row r="21" spans="2:63" x14ac:dyDescent="0.35">
      <c r="B21" s="14" t="s">
        <v>98</v>
      </c>
      <c r="C21" s="12">
        <v>4.7119975053980502E-2</v>
      </c>
      <c r="D21" s="12">
        <v>5.3497686238519498E-2</v>
      </c>
      <c r="E21" s="12">
        <v>4.11503375414237E-2</v>
      </c>
      <c r="F21" s="12"/>
      <c r="G21" s="12">
        <v>6.6751389253909103E-3</v>
      </c>
      <c r="H21" s="12">
        <v>2.0698012876224799E-2</v>
      </c>
      <c r="I21" s="12">
        <v>3.9032508208394302E-2</v>
      </c>
      <c r="J21" s="12">
        <v>5.2232145787868597E-2</v>
      </c>
      <c r="K21" s="12">
        <v>6.4096921325406606E-2</v>
      </c>
      <c r="L21" s="12">
        <v>8.5158125431599702E-2</v>
      </c>
      <c r="M21" s="12"/>
      <c r="N21" s="12">
        <v>1.2256729541748401E-2</v>
      </c>
      <c r="O21" s="12">
        <v>5.0114444160405398E-2</v>
      </c>
      <c r="P21" s="12">
        <v>8.8583619643441705E-2</v>
      </c>
      <c r="Q21" s="12">
        <v>4.1041228280348799E-2</v>
      </c>
      <c r="R21" s="12">
        <v>4.4580021270733301E-2</v>
      </c>
      <c r="S21" s="12">
        <v>4.71963604582347E-2</v>
      </c>
      <c r="T21" s="12">
        <v>6.2548789198757504E-2</v>
      </c>
      <c r="U21" s="12">
        <v>1.80344340105432E-2</v>
      </c>
      <c r="V21" s="12">
        <v>3.8000333298506897E-2</v>
      </c>
      <c r="W21" s="12">
        <v>6.5783142108589598E-2</v>
      </c>
      <c r="X21" s="12">
        <v>5.3108353125628199E-2</v>
      </c>
      <c r="Y21" s="12"/>
      <c r="Z21" s="12">
        <v>5.1189174565510101E-2</v>
      </c>
      <c r="AA21" s="12">
        <v>5.8290106322110402E-2</v>
      </c>
      <c r="AB21" s="12">
        <v>4.3363002222233001E-2</v>
      </c>
      <c r="AC21" s="12">
        <v>3.1558890120794103E-2</v>
      </c>
      <c r="AD21" s="12"/>
      <c r="AE21" s="12">
        <v>5.6237309748489402E-2</v>
      </c>
      <c r="AF21" s="12">
        <v>3.7028215548400398E-2</v>
      </c>
      <c r="AG21" s="12">
        <v>5.2345301225183501E-2</v>
      </c>
      <c r="AH21" s="12">
        <v>3.9784066836582498E-2</v>
      </c>
      <c r="AI21" s="12">
        <v>7.7619238585675807E-2</v>
      </c>
      <c r="AJ21" s="12"/>
      <c r="AK21" s="12">
        <v>6.0705268453717098E-2</v>
      </c>
      <c r="AL21" s="12">
        <v>4.24680980357433E-2</v>
      </c>
      <c r="AM21" s="12">
        <v>2.7902662468737901E-2</v>
      </c>
      <c r="AN21" s="12">
        <v>4.8030595617473998E-2</v>
      </c>
      <c r="AO21" s="12">
        <v>4.2672332388685799E-2</v>
      </c>
      <c r="AP21" s="12">
        <v>7.0977500930848201E-3</v>
      </c>
      <c r="AQ21" s="12"/>
      <c r="AR21" s="12">
        <v>5.5030855560362697E-2</v>
      </c>
      <c r="AS21" s="12">
        <v>4.7867960969605799E-2</v>
      </c>
      <c r="AT21" s="12">
        <v>3.4673824305911399E-2</v>
      </c>
      <c r="AU21" s="12"/>
      <c r="AV21" s="12">
        <v>5.6426389105421498E-2</v>
      </c>
      <c r="AW21" s="12">
        <v>3.2392805457497099E-2</v>
      </c>
      <c r="AX21" s="12">
        <v>6.3888625291206994E-2</v>
      </c>
      <c r="AY21" s="12">
        <v>5.4719952545313998E-2</v>
      </c>
      <c r="AZ21" s="12">
        <v>4.3522323831086798E-2</v>
      </c>
      <c r="BA21" s="12"/>
      <c r="BB21" s="12">
        <v>5.67100217188755E-2</v>
      </c>
      <c r="BC21" s="12">
        <v>3.3155611089819403E-2</v>
      </c>
      <c r="BD21" s="12">
        <v>6.3093819376781393E-2</v>
      </c>
      <c r="BE21" s="12"/>
      <c r="BF21" s="12">
        <v>1.8827003080115201E-2</v>
      </c>
      <c r="BG21" s="12">
        <v>4.6366493369149497E-2</v>
      </c>
      <c r="BH21" s="12">
        <v>3.6777126764926803E-2</v>
      </c>
      <c r="BI21" s="12">
        <v>4.6660819442930303E-2</v>
      </c>
      <c r="BJ21" s="12">
        <v>6.1534039980244801E-2</v>
      </c>
      <c r="BK21" s="12">
        <v>0.112379832332102</v>
      </c>
    </row>
    <row r="22" spans="2:63" x14ac:dyDescent="0.35">
      <c r="B22" s="46" t="s">
        <v>454</v>
      </c>
    </row>
    <row r="23" spans="2:63" x14ac:dyDescent="0.35">
      <c r="B23" t="s">
        <v>68</v>
      </c>
    </row>
    <row r="24" spans="2:63" x14ac:dyDescent="0.35">
      <c r="B24" t="s">
        <v>69</v>
      </c>
    </row>
    <row r="26" spans="2:63" x14ac:dyDescent="0.35">
      <c r="B26"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BK18"/>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105</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100</v>
      </c>
      <c r="C9" s="11">
        <v>0.54091755540008102</v>
      </c>
      <c r="D9" s="11">
        <v>0.62565043113187002</v>
      </c>
      <c r="E9" s="11">
        <v>0.45970968468203999</v>
      </c>
      <c r="F9" s="11"/>
      <c r="G9" s="11">
        <v>0.38504535236536003</v>
      </c>
      <c r="H9" s="11">
        <v>0.42465973168312499</v>
      </c>
      <c r="I9" s="11">
        <v>0.45864708854733499</v>
      </c>
      <c r="J9" s="11">
        <v>0.55146665925079696</v>
      </c>
      <c r="K9" s="11">
        <v>0.63497343271992102</v>
      </c>
      <c r="L9" s="11">
        <v>0.73688730838709504</v>
      </c>
      <c r="M9" s="11"/>
      <c r="N9" s="11">
        <v>0.485073948195129</v>
      </c>
      <c r="O9" s="11">
        <v>0.52465822270910001</v>
      </c>
      <c r="P9" s="11">
        <v>0.59400880646648802</v>
      </c>
      <c r="Q9" s="11">
        <v>0.55184945792621998</v>
      </c>
      <c r="R9" s="11">
        <v>0.55648914486992196</v>
      </c>
      <c r="S9" s="11">
        <v>0.52469106501477303</v>
      </c>
      <c r="T9" s="11">
        <v>0.50917810610860403</v>
      </c>
      <c r="U9" s="11">
        <v>0.50939289750622396</v>
      </c>
      <c r="V9" s="11">
        <v>0.56023185436893097</v>
      </c>
      <c r="W9" s="11">
        <v>0.59836065782375703</v>
      </c>
      <c r="X9" s="11">
        <v>0.57258030258987902</v>
      </c>
      <c r="Y9" s="11"/>
      <c r="Z9" s="11">
        <v>0.64881669233832795</v>
      </c>
      <c r="AA9" s="11">
        <v>0.52176270765728905</v>
      </c>
      <c r="AB9" s="11">
        <v>0.51617893812354398</v>
      </c>
      <c r="AC9" s="11">
        <v>0.467180787618455</v>
      </c>
      <c r="AD9" s="11"/>
      <c r="AE9" s="11">
        <v>0.54169899506512398</v>
      </c>
      <c r="AF9" s="11">
        <v>0.49581404801646201</v>
      </c>
      <c r="AG9" s="11">
        <v>0.57536726758934098</v>
      </c>
      <c r="AH9" s="11">
        <v>0.58370658390568797</v>
      </c>
      <c r="AI9" s="11">
        <v>0.62634381687723595</v>
      </c>
      <c r="AJ9" s="11"/>
      <c r="AK9" s="11">
        <v>0.68767978473531299</v>
      </c>
      <c r="AL9" s="11">
        <v>0.51089041552807701</v>
      </c>
      <c r="AM9" s="11">
        <v>0.402896201567503</v>
      </c>
      <c r="AN9" s="11">
        <v>0.43996054897147402</v>
      </c>
      <c r="AO9" s="11">
        <v>0.42961220452041798</v>
      </c>
      <c r="AP9" s="11">
        <v>0.39099868758068002</v>
      </c>
      <c r="AQ9" s="11"/>
      <c r="AR9" s="11">
        <v>0.58775394024952299</v>
      </c>
      <c r="AS9" s="11">
        <v>0.60264209454890505</v>
      </c>
      <c r="AT9" s="11">
        <v>0.298613268625609</v>
      </c>
      <c r="AU9" s="11"/>
      <c r="AV9" s="11">
        <v>0.62781316507455498</v>
      </c>
      <c r="AW9" s="11">
        <v>0.49819220447535101</v>
      </c>
      <c r="AX9" s="11">
        <v>0.64009357400133104</v>
      </c>
      <c r="AY9" s="11">
        <v>0.54205083722647995</v>
      </c>
      <c r="AZ9" s="11">
        <v>0.34926803423251701</v>
      </c>
      <c r="BA9" s="11"/>
      <c r="BB9" s="11">
        <v>0.62408170567256904</v>
      </c>
      <c r="BC9" s="11">
        <v>0.50907638961967705</v>
      </c>
      <c r="BD9" s="11">
        <v>0.57730276992706997</v>
      </c>
      <c r="BE9" s="11"/>
      <c r="BF9" s="11">
        <v>0.50641834379032602</v>
      </c>
      <c r="BG9" s="11">
        <v>0.54803542227351598</v>
      </c>
      <c r="BH9" s="11">
        <v>0.48582572625194698</v>
      </c>
      <c r="BI9" s="11">
        <v>0.55869151199783595</v>
      </c>
      <c r="BJ9" s="11">
        <v>0.58949528266545403</v>
      </c>
      <c r="BK9" s="11">
        <v>0.59011848444236303</v>
      </c>
    </row>
    <row r="10" spans="2:63" x14ac:dyDescent="0.35">
      <c r="B10" s="14" t="s">
        <v>101</v>
      </c>
      <c r="C10" s="11">
        <v>0.27913071083931401</v>
      </c>
      <c r="D10" s="11">
        <v>0.242448239271119</v>
      </c>
      <c r="E10" s="11">
        <v>0.31648715252559101</v>
      </c>
      <c r="F10" s="11"/>
      <c r="G10" s="11">
        <v>0.25539832948531199</v>
      </c>
      <c r="H10" s="11">
        <v>0.33815319115832898</v>
      </c>
      <c r="I10" s="11">
        <v>0.32158703548365097</v>
      </c>
      <c r="J10" s="11">
        <v>0.302388009107038</v>
      </c>
      <c r="K10" s="11">
        <v>0.265245953197698</v>
      </c>
      <c r="L10" s="11">
        <v>0.20278786148236499</v>
      </c>
      <c r="M10" s="11"/>
      <c r="N10" s="11">
        <v>0.28677465976599897</v>
      </c>
      <c r="O10" s="11">
        <v>0.28948154526252201</v>
      </c>
      <c r="P10" s="11">
        <v>0.28199094072696101</v>
      </c>
      <c r="Q10" s="11">
        <v>0.29286097299649999</v>
      </c>
      <c r="R10" s="11">
        <v>0.23693305190958899</v>
      </c>
      <c r="S10" s="11">
        <v>0.28704130671349898</v>
      </c>
      <c r="T10" s="11">
        <v>0.30620780456186802</v>
      </c>
      <c r="U10" s="11">
        <v>0.27363260994924099</v>
      </c>
      <c r="V10" s="11">
        <v>0.27843893006739701</v>
      </c>
      <c r="W10" s="11">
        <v>0.244863894267002</v>
      </c>
      <c r="X10" s="11">
        <v>0.27073181258425699</v>
      </c>
      <c r="Y10" s="11"/>
      <c r="Z10" s="11">
        <v>0.249198384971</v>
      </c>
      <c r="AA10" s="11">
        <v>0.283052708123126</v>
      </c>
      <c r="AB10" s="11">
        <v>0.294771229517233</v>
      </c>
      <c r="AC10" s="11">
        <v>0.293070444179728</v>
      </c>
      <c r="AD10" s="11"/>
      <c r="AE10" s="11">
        <v>0.267796623421306</v>
      </c>
      <c r="AF10" s="11">
        <v>0.29972494986097797</v>
      </c>
      <c r="AG10" s="11">
        <v>0.27488479970177399</v>
      </c>
      <c r="AH10" s="11">
        <v>0.26095337632426402</v>
      </c>
      <c r="AI10" s="11">
        <v>0.27463570577548402</v>
      </c>
      <c r="AJ10" s="11"/>
      <c r="AK10" s="11">
        <v>0.22477632735387401</v>
      </c>
      <c r="AL10" s="11">
        <v>0.311479614342073</v>
      </c>
      <c r="AM10" s="11">
        <v>0.34331344359322102</v>
      </c>
      <c r="AN10" s="11">
        <v>0.32968847171711602</v>
      </c>
      <c r="AO10" s="11">
        <v>0.30163600944367502</v>
      </c>
      <c r="AP10" s="11">
        <v>0.27425519320907998</v>
      </c>
      <c r="AQ10" s="11"/>
      <c r="AR10" s="11">
        <v>0.282498736270969</v>
      </c>
      <c r="AS10" s="11">
        <v>0.265452601474503</v>
      </c>
      <c r="AT10" s="11">
        <v>0.34093115170940502</v>
      </c>
      <c r="AU10" s="11"/>
      <c r="AV10" s="11">
        <v>0.26862006642622499</v>
      </c>
      <c r="AW10" s="11">
        <v>0.306099961491475</v>
      </c>
      <c r="AX10" s="11">
        <v>0.23109415873118599</v>
      </c>
      <c r="AY10" s="11">
        <v>0.31871983018858002</v>
      </c>
      <c r="AZ10" s="11">
        <v>0.28263922744554598</v>
      </c>
      <c r="BA10" s="11"/>
      <c r="BB10" s="11">
        <v>0.26798827483940202</v>
      </c>
      <c r="BC10" s="11">
        <v>0.29248524060815201</v>
      </c>
      <c r="BD10" s="11">
        <v>0.28087655117869798</v>
      </c>
      <c r="BE10" s="11"/>
      <c r="BF10" s="11">
        <v>0.25612180265679102</v>
      </c>
      <c r="BG10" s="11">
        <v>0.28863732980095602</v>
      </c>
      <c r="BH10" s="11">
        <v>0.33783897908552701</v>
      </c>
      <c r="BI10" s="11">
        <v>0.25341362369695902</v>
      </c>
      <c r="BJ10" s="11">
        <v>0.28076941459653598</v>
      </c>
      <c r="BK10" s="11">
        <v>0.27061305659638901</v>
      </c>
    </row>
    <row r="11" spans="2:63" x14ac:dyDescent="0.35">
      <c r="B11" s="14" t="s">
        <v>102</v>
      </c>
      <c r="C11" s="11">
        <v>9.5063703421259693E-2</v>
      </c>
      <c r="D11" s="11">
        <v>6.3924637091513803E-2</v>
      </c>
      <c r="E11" s="11">
        <v>0.12359514997514399</v>
      </c>
      <c r="F11" s="11"/>
      <c r="G11" s="11">
        <v>0.19218795080645301</v>
      </c>
      <c r="H11" s="11">
        <v>0.11879347757773601</v>
      </c>
      <c r="I11" s="11">
        <v>0.116267256596398</v>
      </c>
      <c r="J11" s="11">
        <v>7.0554106514425605E-2</v>
      </c>
      <c r="K11" s="11">
        <v>5.64442958321646E-2</v>
      </c>
      <c r="L11" s="11">
        <v>3.8431325132443697E-2</v>
      </c>
      <c r="M11" s="11"/>
      <c r="N11" s="11">
        <v>0.13407392172955601</v>
      </c>
      <c r="O11" s="11">
        <v>9.5906433324663004E-2</v>
      </c>
      <c r="P11" s="11">
        <v>7.0377039219903098E-2</v>
      </c>
      <c r="Q11" s="11">
        <v>7.2973567374084294E-2</v>
      </c>
      <c r="R11" s="11">
        <v>8.9809147627273295E-2</v>
      </c>
      <c r="S11" s="11">
        <v>9.7329221407384495E-2</v>
      </c>
      <c r="T11" s="11">
        <v>9.35967990985032E-2</v>
      </c>
      <c r="U11" s="11">
        <v>8.5577509269562396E-2</v>
      </c>
      <c r="V11" s="11">
        <v>6.99459777157974E-2</v>
      </c>
      <c r="W11" s="11">
        <v>0.105590014280756</v>
      </c>
      <c r="X11" s="11">
        <v>0.112311152920826</v>
      </c>
      <c r="Y11" s="11"/>
      <c r="Z11" s="11">
        <v>5.4576252786177698E-2</v>
      </c>
      <c r="AA11" s="11">
        <v>0.111380079413856</v>
      </c>
      <c r="AB11" s="11">
        <v>9.9867960427682007E-2</v>
      </c>
      <c r="AC11" s="11">
        <v>0.11591038390403099</v>
      </c>
      <c r="AD11" s="11"/>
      <c r="AE11" s="11">
        <v>8.9862207483915199E-2</v>
      </c>
      <c r="AF11" s="11">
        <v>0.11569987967734301</v>
      </c>
      <c r="AG11" s="11">
        <v>7.78661839430356E-2</v>
      </c>
      <c r="AH11" s="11">
        <v>9.3790149157867195E-2</v>
      </c>
      <c r="AI11" s="11">
        <v>4.5867599768246302E-2</v>
      </c>
      <c r="AJ11" s="11"/>
      <c r="AK11" s="11">
        <v>4.6149240185652099E-2</v>
      </c>
      <c r="AL11" s="11">
        <v>0.101564559869084</v>
      </c>
      <c r="AM11" s="11">
        <v>0.13752568071332499</v>
      </c>
      <c r="AN11" s="11">
        <v>0.13276845122962599</v>
      </c>
      <c r="AO11" s="11">
        <v>0.13762086910975199</v>
      </c>
      <c r="AP11" s="11">
        <v>0.158551506242157</v>
      </c>
      <c r="AQ11" s="11"/>
      <c r="AR11" s="11">
        <v>6.9052008772330503E-2</v>
      </c>
      <c r="AS11" s="11">
        <v>7.5415087026389202E-2</v>
      </c>
      <c r="AT11" s="11">
        <v>0.189028571897704</v>
      </c>
      <c r="AU11" s="11"/>
      <c r="AV11" s="11">
        <v>6.0927113776790297E-2</v>
      </c>
      <c r="AW11" s="11">
        <v>9.9666771115714703E-2</v>
      </c>
      <c r="AX11" s="11">
        <v>7.5711595415026797E-2</v>
      </c>
      <c r="AY11" s="11">
        <v>9.0934131914785193E-2</v>
      </c>
      <c r="AZ11" s="11">
        <v>0.16877541526345999</v>
      </c>
      <c r="BA11" s="11"/>
      <c r="BB11" s="11">
        <v>6.2720965100450304E-2</v>
      </c>
      <c r="BC11" s="11">
        <v>9.7383526071593202E-2</v>
      </c>
      <c r="BD11" s="11">
        <v>9.0578512082652399E-2</v>
      </c>
      <c r="BE11" s="11"/>
      <c r="BF11" s="11">
        <v>0.11798148466180799</v>
      </c>
      <c r="BG11" s="11">
        <v>8.49317370498609E-2</v>
      </c>
      <c r="BH11" s="11">
        <v>8.2094400764326003E-2</v>
      </c>
      <c r="BI11" s="11">
        <v>0.101449348761588</v>
      </c>
      <c r="BJ11" s="11">
        <v>8.7180308127595793E-2</v>
      </c>
      <c r="BK11" s="11">
        <v>8.0606105539438505E-2</v>
      </c>
    </row>
    <row r="12" spans="2:63" x14ac:dyDescent="0.35">
      <c r="B12" s="14" t="s">
        <v>103</v>
      </c>
      <c r="C12" s="11">
        <v>6.4359446021547403E-2</v>
      </c>
      <c r="D12" s="11">
        <v>5.1367480293384199E-2</v>
      </c>
      <c r="E12" s="11">
        <v>7.5954689839728598E-2</v>
      </c>
      <c r="F12" s="11"/>
      <c r="G12" s="11">
        <v>0.133806397193965</v>
      </c>
      <c r="H12" s="11">
        <v>9.2156410041017406E-2</v>
      </c>
      <c r="I12" s="11">
        <v>7.8402868897883102E-2</v>
      </c>
      <c r="J12" s="11">
        <v>5.3061441643154801E-2</v>
      </c>
      <c r="K12" s="11">
        <v>3.17853059154206E-2</v>
      </c>
      <c r="L12" s="11">
        <v>1.41804182367548E-2</v>
      </c>
      <c r="M12" s="11"/>
      <c r="N12" s="11">
        <v>7.23734259632383E-2</v>
      </c>
      <c r="O12" s="11">
        <v>7.0222139021824101E-2</v>
      </c>
      <c r="P12" s="11">
        <v>3.7871894574880799E-2</v>
      </c>
      <c r="Q12" s="11">
        <v>7.0140395767296901E-2</v>
      </c>
      <c r="R12" s="11">
        <v>8.7842343615605695E-2</v>
      </c>
      <c r="S12" s="11">
        <v>5.4802450943813599E-2</v>
      </c>
      <c r="T12" s="11">
        <v>5.88177151484051E-2</v>
      </c>
      <c r="U12" s="11">
        <v>0.119482287050469</v>
      </c>
      <c r="V12" s="11">
        <v>7.7578455419667194E-2</v>
      </c>
      <c r="W12" s="11">
        <v>3.3706029122026998E-2</v>
      </c>
      <c r="X12" s="11">
        <v>3.3760985801707201E-2</v>
      </c>
      <c r="Y12" s="11"/>
      <c r="Z12" s="11">
        <v>3.7077525049282099E-2</v>
      </c>
      <c r="AA12" s="11">
        <v>6.4723163990774102E-2</v>
      </c>
      <c r="AB12" s="11">
        <v>7.4582184833290197E-2</v>
      </c>
      <c r="AC12" s="11">
        <v>8.5970419520176602E-2</v>
      </c>
      <c r="AD12" s="11"/>
      <c r="AE12" s="11">
        <v>7.7107945783590495E-2</v>
      </c>
      <c r="AF12" s="11">
        <v>7.3391550594890997E-2</v>
      </c>
      <c r="AG12" s="11">
        <v>5.4829665497706598E-2</v>
      </c>
      <c r="AH12" s="11">
        <v>4.6503955451318302E-2</v>
      </c>
      <c r="AI12" s="11">
        <v>2.2962966211596499E-2</v>
      </c>
      <c r="AJ12" s="11"/>
      <c r="AK12" s="11">
        <v>2.8142050085911099E-2</v>
      </c>
      <c r="AL12" s="11">
        <v>5.8690010595256699E-2</v>
      </c>
      <c r="AM12" s="11">
        <v>0.10015991190623599</v>
      </c>
      <c r="AN12" s="11">
        <v>8.35573006084874E-2</v>
      </c>
      <c r="AO12" s="11">
        <v>0.101725286261571</v>
      </c>
      <c r="AP12" s="11">
        <v>0.12210842453102599</v>
      </c>
      <c r="AQ12" s="11"/>
      <c r="AR12" s="11">
        <v>4.7135167177006901E-2</v>
      </c>
      <c r="AS12" s="11">
        <v>4.4185861834491198E-2</v>
      </c>
      <c r="AT12" s="11">
        <v>0.12746657769643099</v>
      </c>
      <c r="AU12" s="11"/>
      <c r="AV12" s="11">
        <v>3.4675102121336003E-2</v>
      </c>
      <c r="AW12" s="11">
        <v>7.5441715364232304E-2</v>
      </c>
      <c r="AX12" s="11">
        <v>5.3100671852455199E-2</v>
      </c>
      <c r="AY12" s="11">
        <v>3.4273621346173497E-2</v>
      </c>
      <c r="AZ12" s="11">
        <v>0.134691798046365</v>
      </c>
      <c r="BA12" s="11"/>
      <c r="BB12" s="11">
        <v>3.9137120681131399E-2</v>
      </c>
      <c r="BC12" s="11">
        <v>8.4597543845508702E-2</v>
      </c>
      <c r="BD12" s="11">
        <v>4.1651435580252298E-2</v>
      </c>
      <c r="BE12" s="11"/>
      <c r="BF12" s="11">
        <v>8.3979700107769797E-2</v>
      </c>
      <c r="BG12" s="11">
        <v>5.91998475725352E-2</v>
      </c>
      <c r="BH12" s="11">
        <v>7.7590524856739299E-2</v>
      </c>
      <c r="BI12" s="11">
        <v>6.6078835714586198E-2</v>
      </c>
      <c r="BJ12" s="11">
        <v>3.4104028906181499E-2</v>
      </c>
      <c r="BK12" s="11">
        <v>4.9705987400570799E-2</v>
      </c>
    </row>
    <row r="13" spans="2:63" x14ac:dyDescent="0.35">
      <c r="B13" s="14" t="s">
        <v>104</v>
      </c>
      <c r="C13" s="12">
        <v>2.05285843177982E-2</v>
      </c>
      <c r="D13" s="12">
        <v>1.66092122121137E-2</v>
      </c>
      <c r="E13" s="12">
        <v>2.4253322977497001E-2</v>
      </c>
      <c r="F13" s="12"/>
      <c r="G13" s="12">
        <v>3.3561970148909999E-2</v>
      </c>
      <c r="H13" s="12">
        <v>2.6237189539792899E-2</v>
      </c>
      <c r="I13" s="12">
        <v>2.50957504747325E-2</v>
      </c>
      <c r="J13" s="12">
        <v>2.25297834845842E-2</v>
      </c>
      <c r="K13" s="12">
        <v>1.1551012334795401E-2</v>
      </c>
      <c r="L13" s="12">
        <v>7.7130867613416001E-3</v>
      </c>
      <c r="M13" s="12"/>
      <c r="N13" s="12">
        <v>2.1704044346077998E-2</v>
      </c>
      <c r="O13" s="12">
        <v>1.9731659681890699E-2</v>
      </c>
      <c r="P13" s="12">
        <v>1.5751319011767299E-2</v>
      </c>
      <c r="Q13" s="12">
        <v>1.2175605935899199E-2</v>
      </c>
      <c r="R13" s="12">
        <v>2.892631197761E-2</v>
      </c>
      <c r="S13" s="12">
        <v>3.6135955920529698E-2</v>
      </c>
      <c r="T13" s="12">
        <v>3.2199575082619898E-2</v>
      </c>
      <c r="U13" s="12">
        <v>1.19146962245044E-2</v>
      </c>
      <c r="V13" s="12">
        <v>1.3804782428207801E-2</v>
      </c>
      <c r="W13" s="12">
        <v>1.74794045064573E-2</v>
      </c>
      <c r="X13" s="12">
        <v>1.06157461033312E-2</v>
      </c>
      <c r="Y13" s="12"/>
      <c r="Z13" s="12">
        <v>1.0331144855212601E-2</v>
      </c>
      <c r="AA13" s="12">
        <v>1.9081340814954301E-2</v>
      </c>
      <c r="AB13" s="12">
        <v>1.4599687098251501E-2</v>
      </c>
      <c r="AC13" s="12">
        <v>3.7867964777610098E-2</v>
      </c>
      <c r="AD13" s="12"/>
      <c r="AE13" s="12">
        <v>2.3534228246064201E-2</v>
      </c>
      <c r="AF13" s="12">
        <v>1.5369571850325101E-2</v>
      </c>
      <c r="AG13" s="12">
        <v>1.7052083268142601E-2</v>
      </c>
      <c r="AH13" s="12">
        <v>1.50459351608628E-2</v>
      </c>
      <c r="AI13" s="12">
        <v>3.01899113674368E-2</v>
      </c>
      <c r="AJ13" s="12"/>
      <c r="AK13" s="12">
        <v>1.3252597639250401E-2</v>
      </c>
      <c r="AL13" s="12">
        <v>1.7375399665509401E-2</v>
      </c>
      <c r="AM13" s="12">
        <v>1.6104762219713999E-2</v>
      </c>
      <c r="AN13" s="12">
        <v>1.4025227473297401E-2</v>
      </c>
      <c r="AO13" s="12">
        <v>2.94056306645838E-2</v>
      </c>
      <c r="AP13" s="12">
        <v>5.4086188437057398E-2</v>
      </c>
      <c r="AQ13" s="12"/>
      <c r="AR13" s="12">
        <v>1.35601475301706E-2</v>
      </c>
      <c r="AS13" s="12">
        <v>1.23043551157111E-2</v>
      </c>
      <c r="AT13" s="12">
        <v>4.3960430070850903E-2</v>
      </c>
      <c r="AU13" s="12"/>
      <c r="AV13" s="12">
        <v>7.9645526010934994E-3</v>
      </c>
      <c r="AW13" s="12">
        <v>2.0599347553226899E-2</v>
      </c>
      <c r="AX13" s="12">
        <v>0</v>
      </c>
      <c r="AY13" s="12">
        <v>1.40215793239809E-2</v>
      </c>
      <c r="AZ13" s="12">
        <v>6.4625525012111801E-2</v>
      </c>
      <c r="BA13" s="12"/>
      <c r="BB13" s="12">
        <v>6.0719337064473102E-3</v>
      </c>
      <c r="BC13" s="12">
        <v>1.6457299855069499E-2</v>
      </c>
      <c r="BD13" s="12">
        <v>9.5907312313273201E-3</v>
      </c>
      <c r="BE13" s="12"/>
      <c r="BF13" s="12">
        <v>3.54986687833048E-2</v>
      </c>
      <c r="BG13" s="12">
        <v>1.91956633031313E-2</v>
      </c>
      <c r="BH13" s="12">
        <v>1.6650369041461201E-2</v>
      </c>
      <c r="BI13" s="12">
        <v>2.03666798290301E-2</v>
      </c>
      <c r="BJ13" s="12">
        <v>8.4509657042323699E-3</v>
      </c>
      <c r="BK13" s="12">
        <v>8.9563660212388096E-3</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BK23"/>
  <sheetViews>
    <sheetView showGridLines="0" topLeftCell="A13" workbookViewId="0">
      <pane xSplit="2" topLeftCell="C1" activePane="topRight" state="frozen"/>
      <selection pane="topRight" activeCell="B23" sqref="B2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114</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3179</v>
      </c>
      <c r="D7" s="6">
        <v>1500</v>
      </c>
      <c r="E7" s="6">
        <v>1664</v>
      </c>
      <c r="F7" s="6"/>
      <c r="G7" s="6">
        <v>338</v>
      </c>
      <c r="H7" s="6">
        <v>522</v>
      </c>
      <c r="I7" s="6">
        <v>571</v>
      </c>
      <c r="J7" s="6">
        <v>575</v>
      </c>
      <c r="K7" s="6">
        <v>542</v>
      </c>
      <c r="L7" s="6">
        <v>631</v>
      </c>
      <c r="M7" s="6"/>
      <c r="N7" s="6">
        <v>347</v>
      </c>
      <c r="O7" s="6">
        <v>467</v>
      </c>
      <c r="P7" s="6">
        <v>285</v>
      </c>
      <c r="Q7" s="6">
        <v>294</v>
      </c>
      <c r="R7" s="6">
        <v>260</v>
      </c>
      <c r="S7" s="6">
        <v>305</v>
      </c>
      <c r="T7" s="6">
        <v>271</v>
      </c>
      <c r="U7" s="6">
        <v>137</v>
      </c>
      <c r="V7" s="6">
        <v>372</v>
      </c>
      <c r="W7" s="6">
        <v>263</v>
      </c>
      <c r="X7" s="6">
        <v>178</v>
      </c>
      <c r="Y7" s="6"/>
      <c r="Z7" s="6">
        <v>1133</v>
      </c>
      <c r="AA7" s="6">
        <v>931</v>
      </c>
      <c r="AB7" s="6">
        <v>522</v>
      </c>
      <c r="AC7" s="6">
        <v>576</v>
      </c>
      <c r="AD7" s="6"/>
      <c r="AE7" s="6">
        <v>678</v>
      </c>
      <c r="AF7" s="6">
        <v>962</v>
      </c>
      <c r="AG7" s="6">
        <v>955</v>
      </c>
      <c r="AH7" s="6">
        <v>417</v>
      </c>
      <c r="AI7" s="6">
        <v>82</v>
      </c>
      <c r="AJ7" s="6"/>
      <c r="AK7" s="6">
        <v>1261</v>
      </c>
      <c r="AL7" s="6">
        <v>974</v>
      </c>
      <c r="AM7" s="6">
        <v>194</v>
      </c>
      <c r="AN7" s="6">
        <v>189</v>
      </c>
      <c r="AO7" s="6">
        <v>423</v>
      </c>
      <c r="AP7" s="6">
        <v>89</v>
      </c>
      <c r="AQ7" s="6"/>
      <c r="AR7" s="6">
        <v>1269</v>
      </c>
      <c r="AS7" s="6">
        <v>1439</v>
      </c>
      <c r="AT7" s="6">
        <v>295</v>
      </c>
      <c r="AU7" s="6"/>
      <c r="AV7" s="6">
        <v>1307</v>
      </c>
      <c r="AW7" s="6">
        <v>850</v>
      </c>
      <c r="AX7" s="6">
        <v>277</v>
      </c>
      <c r="AY7" s="6">
        <v>48</v>
      </c>
      <c r="AZ7" s="6">
        <v>296</v>
      </c>
      <c r="BA7" s="6"/>
      <c r="BB7" s="6">
        <v>1030</v>
      </c>
      <c r="BC7" s="6">
        <v>801</v>
      </c>
      <c r="BD7" s="6">
        <v>231</v>
      </c>
      <c r="BE7" s="6"/>
      <c r="BF7" s="6">
        <v>523</v>
      </c>
      <c r="BG7" s="6">
        <v>898</v>
      </c>
      <c r="BH7" s="6">
        <v>393</v>
      </c>
      <c r="BI7" s="6">
        <v>698</v>
      </c>
      <c r="BJ7" s="6">
        <v>456</v>
      </c>
      <c r="BK7" s="6">
        <v>209</v>
      </c>
    </row>
    <row r="8" spans="2:63" ht="30" customHeight="1" x14ac:dyDescent="0.35">
      <c r="B8" s="7" t="s">
        <v>9</v>
      </c>
      <c r="C8" s="7">
        <v>3191</v>
      </c>
      <c r="D8" s="7">
        <v>1571</v>
      </c>
      <c r="E8" s="7">
        <v>1605</v>
      </c>
      <c r="F8" s="7"/>
      <c r="G8" s="7">
        <v>413</v>
      </c>
      <c r="H8" s="7">
        <v>530</v>
      </c>
      <c r="I8" s="7">
        <v>526</v>
      </c>
      <c r="J8" s="7">
        <v>528</v>
      </c>
      <c r="K8" s="7">
        <v>479</v>
      </c>
      <c r="L8" s="7">
        <v>715</v>
      </c>
      <c r="M8" s="7"/>
      <c r="N8" s="7">
        <v>356</v>
      </c>
      <c r="O8" s="7">
        <v>462</v>
      </c>
      <c r="P8" s="7">
        <v>281</v>
      </c>
      <c r="Q8" s="7">
        <v>295</v>
      </c>
      <c r="R8" s="7">
        <v>249</v>
      </c>
      <c r="S8" s="7">
        <v>302</v>
      </c>
      <c r="T8" s="7">
        <v>265</v>
      </c>
      <c r="U8" s="7">
        <v>134</v>
      </c>
      <c r="V8" s="7">
        <v>375</v>
      </c>
      <c r="W8" s="7">
        <v>296</v>
      </c>
      <c r="X8" s="7">
        <v>176</v>
      </c>
      <c r="Y8" s="7"/>
      <c r="Z8" s="7">
        <v>941</v>
      </c>
      <c r="AA8" s="7">
        <v>828</v>
      </c>
      <c r="AB8" s="7">
        <v>754</v>
      </c>
      <c r="AC8" s="7">
        <v>651</v>
      </c>
      <c r="AD8" s="7"/>
      <c r="AE8" s="7">
        <v>735</v>
      </c>
      <c r="AF8" s="7">
        <v>1009</v>
      </c>
      <c r="AG8" s="7">
        <v>892</v>
      </c>
      <c r="AH8" s="7">
        <v>383</v>
      </c>
      <c r="AI8" s="7">
        <v>73</v>
      </c>
      <c r="AJ8" s="7"/>
      <c r="AK8" s="7">
        <v>1274</v>
      </c>
      <c r="AL8" s="7">
        <v>918</v>
      </c>
      <c r="AM8" s="7">
        <v>219</v>
      </c>
      <c r="AN8" s="7">
        <v>203</v>
      </c>
      <c r="AO8" s="7">
        <v>430</v>
      </c>
      <c r="AP8" s="7">
        <v>93</v>
      </c>
      <c r="AQ8" s="7"/>
      <c r="AR8" s="7">
        <v>1298</v>
      </c>
      <c r="AS8" s="7">
        <v>1400</v>
      </c>
      <c r="AT8" s="7">
        <v>297</v>
      </c>
      <c r="AU8" s="7"/>
      <c r="AV8" s="7">
        <v>1313</v>
      </c>
      <c r="AW8" s="7">
        <v>860</v>
      </c>
      <c r="AX8" s="7">
        <v>255</v>
      </c>
      <c r="AY8" s="7">
        <v>55</v>
      </c>
      <c r="AZ8" s="7">
        <v>304</v>
      </c>
      <c r="BA8" s="7"/>
      <c r="BB8" s="7">
        <v>1040</v>
      </c>
      <c r="BC8" s="7">
        <v>805</v>
      </c>
      <c r="BD8" s="7">
        <v>224</v>
      </c>
      <c r="BE8" s="7"/>
      <c r="BF8" s="7">
        <v>529</v>
      </c>
      <c r="BG8" s="7">
        <v>874</v>
      </c>
      <c r="BH8" s="7">
        <v>405</v>
      </c>
      <c r="BI8" s="7">
        <v>708</v>
      </c>
      <c r="BJ8" s="7">
        <v>454</v>
      </c>
      <c r="BK8" s="7">
        <v>216</v>
      </c>
    </row>
    <row r="9" spans="2:63" ht="43.5" x14ac:dyDescent="0.35">
      <c r="B9" s="14" t="s">
        <v>106</v>
      </c>
      <c r="C9" s="11">
        <v>0.29780097776215902</v>
      </c>
      <c r="D9" s="11">
        <v>0.31621176979145799</v>
      </c>
      <c r="E9" s="11">
        <v>0.281161660640665</v>
      </c>
      <c r="F9" s="11"/>
      <c r="G9" s="11">
        <v>0.32257354074636901</v>
      </c>
      <c r="H9" s="11">
        <v>0.31551494777647598</v>
      </c>
      <c r="I9" s="11">
        <v>0.280472376350621</v>
      </c>
      <c r="J9" s="11">
        <v>0.28685300271785702</v>
      </c>
      <c r="K9" s="11">
        <v>0.30782386639592402</v>
      </c>
      <c r="L9" s="11">
        <v>0.28449149342374302</v>
      </c>
      <c r="M9" s="11"/>
      <c r="N9" s="11">
        <v>0.30249057470320101</v>
      </c>
      <c r="O9" s="11">
        <v>0.28169382476293697</v>
      </c>
      <c r="P9" s="11">
        <v>0.242972540048708</v>
      </c>
      <c r="Q9" s="11">
        <v>0.24886608840331101</v>
      </c>
      <c r="R9" s="11">
        <v>0.30797772199451101</v>
      </c>
      <c r="S9" s="11">
        <v>0.30315871996343602</v>
      </c>
      <c r="T9" s="11">
        <v>0.281739383146142</v>
      </c>
      <c r="U9" s="11">
        <v>0.32186489843301502</v>
      </c>
      <c r="V9" s="11">
        <v>0.33275538809447602</v>
      </c>
      <c r="W9" s="11">
        <v>0.32476310942935499</v>
      </c>
      <c r="X9" s="11">
        <v>0.36277611780823099</v>
      </c>
      <c r="Y9" s="11"/>
      <c r="Z9" s="11">
        <v>0.36366277348410803</v>
      </c>
      <c r="AA9" s="11">
        <v>0.29699633259689401</v>
      </c>
      <c r="AB9" s="11">
        <v>0.26870862490943798</v>
      </c>
      <c r="AC9" s="11">
        <v>0.23853222292871201</v>
      </c>
      <c r="AD9" s="11"/>
      <c r="AE9" s="11">
        <v>0.23414370748576499</v>
      </c>
      <c r="AF9" s="11">
        <v>0.28972260615526602</v>
      </c>
      <c r="AG9" s="11">
        <v>0.33943613429669101</v>
      </c>
      <c r="AH9" s="11">
        <v>0.36882818698321201</v>
      </c>
      <c r="AI9" s="11">
        <v>0.30389860699261301</v>
      </c>
      <c r="AJ9" s="11"/>
      <c r="AK9" s="11">
        <v>0.30742515357626399</v>
      </c>
      <c r="AL9" s="11">
        <v>0.33342555705042498</v>
      </c>
      <c r="AM9" s="11">
        <v>0.233654029488333</v>
      </c>
      <c r="AN9" s="11">
        <v>0.27653997969602701</v>
      </c>
      <c r="AO9" s="11">
        <v>0.26621209654058198</v>
      </c>
      <c r="AP9" s="11">
        <v>0.21031687221156101</v>
      </c>
      <c r="AQ9" s="11"/>
      <c r="AR9" s="11">
        <v>0.268789130805276</v>
      </c>
      <c r="AS9" s="11">
        <v>0.32677980373883297</v>
      </c>
      <c r="AT9" s="11">
        <v>0.27731961254582099</v>
      </c>
      <c r="AU9" s="11"/>
      <c r="AV9" s="11">
        <v>0.28005251511346602</v>
      </c>
      <c r="AW9" s="11">
        <v>0.33242164425605703</v>
      </c>
      <c r="AX9" s="11">
        <v>0.29342145537254399</v>
      </c>
      <c r="AY9" s="11">
        <v>0.32095529601994699</v>
      </c>
      <c r="AZ9" s="11">
        <v>0.27503355654665002</v>
      </c>
      <c r="BA9" s="11"/>
      <c r="BB9" s="11">
        <v>0.28433078845572701</v>
      </c>
      <c r="BC9" s="11">
        <v>0.329645733926066</v>
      </c>
      <c r="BD9" s="11">
        <v>0.26892830276811303</v>
      </c>
      <c r="BE9" s="11"/>
      <c r="BF9" s="11">
        <v>0.308190778143903</v>
      </c>
      <c r="BG9" s="11">
        <v>0.31969408749484202</v>
      </c>
      <c r="BH9" s="11">
        <v>0.30802346561756899</v>
      </c>
      <c r="BI9" s="11">
        <v>0.279460488067937</v>
      </c>
      <c r="BJ9" s="11">
        <v>0.28891622983259002</v>
      </c>
      <c r="BK9" s="11">
        <v>0.24826593691307799</v>
      </c>
    </row>
    <row r="10" spans="2:63" ht="29" x14ac:dyDescent="0.35">
      <c r="B10" s="14" t="s">
        <v>107</v>
      </c>
      <c r="C10" s="11">
        <v>0.29733158818497402</v>
      </c>
      <c r="D10" s="11">
        <v>0.323405968693047</v>
      </c>
      <c r="E10" s="11">
        <v>0.272974274501328</v>
      </c>
      <c r="F10" s="11"/>
      <c r="G10" s="11">
        <v>0.23529968906287799</v>
      </c>
      <c r="H10" s="11">
        <v>0.293356812198453</v>
      </c>
      <c r="I10" s="11">
        <v>0.27392548260069699</v>
      </c>
      <c r="J10" s="11">
        <v>0.29725728826924103</v>
      </c>
      <c r="K10" s="11">
        <v>0.32990354776680902</v>
      </c>
      <c r="L10" s="11">
        <v>0.33156449404884902</v>
      </c>
      <c r="M10" s="11"/>
      <c r="N10" s="11">
        <v>0.28427936142793298</v>
      </c>
      <c r="O10" s="11">
        <v>0.29005138050496498</v>
      </c>
      <c r="P10" s="11">
        <v>0.32277461985748201</v>
      </c>
      <c r="Q10" s="11">
        <v>0.29482125583234797</v>
      </c>
      <c r="R10" s="11">
        <v>0.30147421033618699</v>
      </c>
      <c r="S10" s="11">
        <v>0.26762562005409402</v>
      </c>
      <c r="T10" s="11">
        <v>0.26943315037084198</v>
      </c>
      <c r="U10" s="11">
        <v>0.27614056443884599</v>
      </c>
      <c r="V10" s="11">
        <v>0.32215490253307799</v>
      </c>
      <c r="W10" s="11">
        <v>0.31663827814503998</v>
      </c>
      <c r="X10" s="11">
        <v>0.32437186668801499</v>
      </c>
      <c r="Y10" s="11"/>
      <c r="Z10" s="11">
        <v>0.38349372835784501</v>
      </c>
      <c r="AA10" s="11">
        <v>0.301063703299083</v>
      </c>
      <c r="AB10" s="11">
        <v>0.231122127874929</v>
      </c>
      <c r="AC10" s="11">
        <v>0.24752292262282499</v>
      </c>
      <c r="AD10" s="11"/>
      <c r="AE10" s="11">
        <v>0.23058754941205301</v>
      </c>
      <c r="AF10" s="11">
        <v>0.283952730710745</v>
      </c>
      <c r="AG10" s="11">
        <v>0.33789735608103899</v>
      </c>
      <c r="AH10" s="11">
        <v>0.36983874697076402</v>
      </c>
      <c r="AI10" s="11">
        <v>0.48133801379672497</v>
      </c>
      <c r="AJ10" s="11"/>
      <c r="AK10" s="11">
        <v>0.345194970987795</v>
      </c>
      <c r="AL10" s="11">
        <v>0.312752109330169</v>
      </c>
      <c r="AM10" s="11">
        <v>0.23349980993616101</v>
      </c>
      <c r="AN10" s="11">
        <v>0.21044973264452799</v>
      </c>
      <c r="AO10" s="11">
        <v>0.20738590178947899</v>
      </c>
      <c r="AP10" s="11">
        <v>0.30411686913063102</v>
      </c>
      <c r="AQ10" s="11"/>
      <c r="AR10" s="11">
        <v>0.288955100985272</v>
      </c>
      <c r="AS10" s="11">
        <v>0.34538264725502699</v>
      </c>
      <c r="AT10" s="11">
        <v>0.18140994161642801</v>
      </c>
      <c r="AU10" s="11"/>
      <c r="AV10" s="11">
        <v>0.31425003556639503</v>
      </c>
      <c r="AW10" s="11">
        <v>0.28139357611453297</v>
      </c>
      <c r="AX10" s="11">
        <v>0.40608686717672099</v>
      </c>
      <c r="AY10" s="11">
        <v>0.23144743239549101</v>
      </c>
      <c r="AZ10" s="11">
        <v>0.19106961638148701</v>
      </c>
      <c r="BA10" s="11"/>
      <c r="BB10" s="11">
        <v>0.30505727105234598</v>
      </c>
      <c r="BC10" s="11">
        <v>0.29967386345286301</v>
      </c>
      <c r="BD10" s="11">
        <v>0.31841472540676902</v>
      </c>
      <c r="BE10" s="11"/>
      <c r="BF10" s="11">
        <v>0.31927669196175301</v>
      </c>
      <c r="BG10" s="11">
        <v>0.32685476370815603</v>
      </c>
      <c r="BH10" s="11">
        <v>0.282311779943059</v>
      </c>
      <c r="BI10" s="11">
        <v>0.24999931726175401</v>
      </c>
      <c r="BJ10" s="11">
        <v>0.31186614677582603</v>
      </c>
      <c r="BK10" s="11">
        <v>0.28178366379013098</v>
      </c>
    </row>
    <row r="11" spans="2:63" ht="29" x14ac:dyDescent="0.35">
      <c r="B11" s="14" t="s">
        <v>108</v>
      </c>
      <c r="C11" s="11">
        <v>0.26768313322054499</v>
      </c>
      <c r="D11" s="11">
        <v>0.28126279407820598</v>
      </c>
      <c r="E11" s="11">
        <v>0.253630036886351</v>
      </c>
      <c r="F11" s="11"/>
      <c r="G11" s="11">
        <v>0.30328813400407301</v>
      </c>
      <c r="H11" s="11">
        <v>0.30935100951366301</v>
      </c>
      <c r="I11" s="11">
        <v>0.30242766354679401</v>
      </c>
      <c r="J11" s="11">
        <v>0.245883363424168</v>
      </c>
      <c r="K11" s="11">
        <v>0.230195991576368</v>
      </c>
      <c r="L11" s="11">
        <v>0.23191771784287299</v>
      </c>
      <c r="M11" s="11"/>
      <c r="N11" s="11">
        <v>0.27990161131063301</v>
      </c>
      <c r="O11" s="11">
        <v>0.25816949247363802</v>
      </c>
      <c r="P11" s="11">
        <v>0.29617237103042598</v>
      </c>
      <c r="Q11" s="11">
        <v>0.28001124087753698</v>
      </c>
      <c r="R11" s="11">
        <v>0.26609454789666898</v>
      </c>
      <c r="S11" s="11">
        <v>0.261560812969025</v>
      </c>
      <c r="T11" s="11">
        <v>0.25451272173894401</v>
      </c>
      <c r="U11" s="11">
        <v>0.21681159412867801</v>
      </c>
      <c r="V11" s="11">
        <v>0.272835779007991</v>
      </c>
      <c r="W11" s="11">
        <v>0.275361558166551</v>
      </c>
      <c r="X11" s="11">
        <v>0.24915128173356299</v>
      </c>
      <c r="Y11" s="11"/>
      <c r="Z11" s="11">
        <v>0.26492926325237898</v>
      </c>
      <c r="AA11" s="11">
        <v>0.28264444429237601</v>
      </c>
      <c r="AB11" s="11">
        <v>0.25841648989396498</v>
      </c>
      <c r="AC11" s="11">
        <v>0.26601533729307097</v>
      </c>
      <c r="AD11" s="11"/>
      <c r="AE11" s="11">
        <v>0.258857034304806</v>
      </c>
      <c r="AF11" s="11">
        <v>0.279947559739608</v>
      </c>
      <c r="AG11" s="11">
        <v>0.27112659578141901</v>
      </c>
      <c r="AH11" s="11">
        <v>0.267259291798636</v>
      </c>
      <c r="AI11" s="11">
        <v>0.27561582483162</v>
      </c>
      <c r="AJ11" s="11"/>
      <c r="AK11" s="11">
        <v>0.247746992397055</v>
      </c>
      <c r="AL11" s="11">
        <v>0.29227947732597498</v>
      </c>
      <c r="AM11" s="11">
        <v>0.23138478065499199</v>
      </c>
      <c r="AN11" s="11">
        <v>0.29995509577109702</v>
      </c>
      <c r="AO11" s="11">
        <v>0.27777576363900502</v>
      </c>
      <c r="AP11" s="11">
        <v>0.31404435965699301</v>
      </c>
      <c r="AQ11" s="11"/>
      <c r="AR11" s="11">
        <v>0.27062067686576602</v>
      </c>
      <c r="AS11" s="11">
        <v>0.26231198141985101</v>
      </c>
      <c r="AT11" s="11">
        <v>0.237354540450431</v>
      </c>
      <c r="AU11" s="11"/>
      <c r="AV11" s="11">
        <v>0.27052283199535199</v>
      </c>
      <c r="AW11" s="11">
        <v>0.26685720088053</v>
      </c>
      <c r="AX11" s="11">
        <v>0.28379585690773701</v>
      </c>
      <c r="AY11" s="11">
        <v>0.35621722078974</v>
      </c>
      <c r="AZ11" s="11">
        <v>0.24373384266140499</v>
      </c>
      <c r="BA11" s="11"/>
      <c r="BB11" s="11">
        <v>0.25808345496523499</v>
      </c>
      <c r="BC11" s="11">
        <v>0.26575151239295502</v>
      </c>
      <c r="BD11" s="11">
        <v>0.27244896203736302</v>
      </c>
      <c r="BE11" s="11"/>
      <c r="BF11" s="11">
        <v>0.27917782256198498</v>
      </c>
      <c r="BG11" s="11">
        <v>0.26763594497765297</v>
      </c>
      <c r="BH11" s="11">
        <v>0.31391219282314797</v>
      </c>
      <c r="BI11" s="11">
        <v>0.25184558626180098</v>
      </c>
      <c r="BJ11" s="11">
        <v>0.25148419854297599</v>
      </c>
      <c r="BK11" s="11">
        <v>0.24325163209526601</v>
      </c>
    </row>
    <row r="12" spans="2:63" ht="29" x14ac:dyDescent="0.35">
      <c r="B12" s="14" t="s">
        <v>109</v>
      </c>
      <c r="C12" s="11">
        <v>0.21307030072866401</v>
      </c>
      <c r="D12" s="11">
        <v>0.24001694219613501</v>
      </c>
      <c r="E12" s="11">
        <v>0.188050058311624</v>
      </c>
      <c r="F12" s="11"/>
      <c r="G12" s="11">
        <v>0.16873356736928</v>
      </c>
      <c r="H12" s="11">
        <v>0.162312816993083</v>
      </c>
      <c r="I12" s="11">
        <v>0.23268562019185099</v>
      </c>
      <c r="J12" s="11">
        <v>0.209671374780218</v>
      </c>
      <c r="K12" s="11">
        <v>0.25220310486585901</v>
      </c>
      <c r="L12" s="11">
        <v>0.23814362511305801</v>
      </c>
      <c r="M12" s="11"/>
      <c r="N12" s="11">
        <v>0.212527321934283</v>
      </c>
      <c r="O12" s="11">
        <v>0.24308030885610099</v>
      </c>
      <c r="P12" s="11">
        <v>0.19404604962358599</v>
      </c>
      <c r="Q12" s="11">
        <v>0.208113364036805</v>
      </c>
      <c r="R12" s="11">
        <v>0.20166610740532001</v>
      </c>
      <c r="S12" s="11">
        <v>0.199844015522289</v>
      </c>
      <c r="T12" s="11">
        <v>0.16669202778688699</v>
      </c>
      <c r="U12" s="11">
        <v>0.18242942119113101</v>
      </c>
      <c r="V12" s="11">
        <v>0.25111528048705101</v>
      </c>
      <c r="W12" s="11">
        <v>0.235126198911838</v>
      </c>
      <c r="X12" s="11">
        <v>0.18775511188060601</v>
      </c>
      <c r="Y12" s="11"/>
      <c r="Z12" s="11">
        <v>0.311135756229305</v>
      </c>
      <c r="AA12" s="11">
        <v>0.20669272476387399</v>
      </c>
      <c r="AB12" s="11">
        <v>0.151771383468432</v>
      </c>
      <c r="AC12" s="11">
        <v>0.15105718920110101</v>
      </c>
      <c r="AD12" s="11"/>
      <c r="AE12" s="11">
        <v>0.164581267679004</v>
      </c>
      <c r="AF12" s="11">
        <v>0.18311763395442501</v>
      </c>
      <c r="AG12" s="11">
        <v>0.26260432252009602</v>
      </c>
      <c r="AH12" s="11">
        <v>0.28581995999572202</v>
      </c>
      <c r="AI12" s="11">
        <v>0.36157446551604</v>
      </c>
      <c r="AJ12" s="11"/>
      <c r="AK12" s="11">
        <v>0.25085108303256898</v>
      </c>
      <c r="AL12" s="11">
        <v>0.23206029405031001</v>
      </c>
      <c r="AM12" s="11">
        <v>0.190348163637337</v>
      </c>
      <c r="AN12" s="11">
        <v>0.11795256513538201</v>
      </c>
      <c r="AO12" s="11">
        <v>0.14619300164934201</v>
      </c>
      <c r="AP12" s="11">
        <v>0.15361612415110601</v>
      </c>
      <c r="AQ12" s="11"/>
      <c r="AR12" s="11">
        <v>0.207211191684923</v>
      </c>
      <c r="AS12" s="11">
        <v>0.24448206043126899</v>
      </c>
      <c r="AT12" s="11">
        <v>0.13452206375380599</v>
      </c>
      <c r="AU12" s="11"/>
      <c r="AV12" s="11">
        <v>0.237432694147097</v>
      </c>
      <c r="AW12" s="11">
        <v>0.179660125757786</v>
      </c>
      <c r="AX12" s="11">
        <v>0.31520764103439203</v>
      </c>
      <c r="AY12" s="11">
        <v>0.16551719594474701</v>
      </c>
      <c r="AZ12" s="11">
        <v>0.14811408294305101</v>
      </c>
      <c r="BA12" s="11"/>
      <c r="BB12" s="11">
        <v>0.22329268623735801</v>
      </c>
      <c r="BC12" s="11">
        <v>0.19579390602255201</v>
      </c>
      <c r="BD12" s="11">
        <v>0.28669416343752202</v>
      </c>
      <c r="BE12" s="11"/>
      <c r="BF12" s="11">
        <v>0.25982151213090798</v>
      </c>
      <c r="BG12" s="11">
        <v>0.21999497290846201</v>
      </c>
      <c r="BH12" s="11">
        <v>0.17789210601226199</v>
      </c>
      <c r="BI12" s="11">
        <v>0.19721860981779199</v>
      </c>
      <c r="BJ12" s="11">
        <v>0.197937900986799</v>
      </c>
      <c r="BK12" s="11">
        <v>0.22378143362408701</v>
      </c>
    </row>
    <row r="13" spans="2:63" ht="43.5" x14ac:dyDescent="0.35">
      <c r="B13" s="14" t="s">
        <v>110</v>
      </c>
      <c r="C13" s="11">
        <v>0.207222182455047</v>
      </c>
      <c r="D13" s="11">
        <v>0.20619123956677299</v>
      </c>
      <c r="E13" s="11">
        <v>0.20780805444400599</v>
      </c>
      <c r="F13" s="11"/>
      <c r="G13" s="11">
        <v>0.23429979009582999</v>
      </c>
      <c r="H13" s="11">
        <v>0.261866310529072</v>
      </c>
      <c r="I13" s="11">
        <v>0.21373425394757201</v>
      </c>
      <c r="J13" s="11">
        <v>0.190722276779415</v>
      </c>
      <c r="K13" s="11">
        <v>0.19239475500271999</v>
      </c>
      <c r="L13" s="11">
        <v>0.168437688568183</v>
      </c>
      <c r="M13" s="11"/>
      <c r="N13" s="11">
        <v>0.25736163677030399</v>
      </c>
      <c r="O13" s="11">
        <v>0.190284036612001</v>
      </c>
      <c r="P13" s="11">
        <v>0.199440670286435</v>
      </c>
      <c r="Q13" s="11">
        <v>0.18400290730108201</v>
      </c>
      <c r="R13" s="11">
        <v>0.26632038838012301</v>
      </c>
      <c r="S13" s="11">
        <v>0.23958362998065399</v>
      </c>
      <c r="T13" s="11">
        <v>0.16162603970762299</v>
      </c>
      <c r="U13" s="11">
        <v>0.23397415895540299</v>
      </c>
      <c r="V13" s="11">
        <v>0.212833331320083</v>
      </c>
      <c r="W13" s="11">
        <v>0.143742021169422</v>
      </c>
      <c r="X13" s="11">
        <v>0.205813934854536</v>
      </c>
      <c r="Y13" s="11"/>
      <c r="Z13" s="11">
        <v>0.227915543360144</v>
      </c>
      <c r="AA13" s="11">
        <v>0.20754688921418701</v>
      </c>
      <c r="AB13" s="11">
        <v>0.19088291338861099</v>
      </c>
      <c r="AC13" s="11">
        <v>0.19478077065378199</v>
      </c>
      <c r="AD13" s="11"/>
      <c r="AE13" s="11">
        <v>0.17388197276690501</v>
      </c>
      <c r="AF13" s="11">
        <v>0.20888981339318599</v>
      </c>
      <c r="AG13" s="11">
        <v>0.23868879755014499</v>
      </c>
      <c r="AH13" s="11">
        <v>0.22341123650146999</v>
      </c>
      <c r="AI13" s="11">
        <v>0.241014056990736</v>
      </c>
      <c r="AJ13" s="11"/>
      <c r="AK13" s="11">
        <v>0.190639195030544</v>
      </c>
      <c r="AL13" s="11">
        <v>0.21726314937220301</v>
      </c>
      <c r="AM13" s="11">
        <v>0.20025416179237501</v>
      </c>
      <c r="AN13" s="11">
        <v>0.28683061193385601</v>
      </c>
      <c r="AO13" s="11">
        <v>0.206894641088603</v>
      </c>
      <c r="AP13" s="11">
        <v>0.16947342730663101</v>
      </c>
      <c r="AQ13" s="11"/>
      <c r="AR13" s="11">
        <v>0.181149060810332</v>
      </c>
      <c r="AS13" s="11">
        <v>0.23541126072947</v>
      </c>
      <c r="AT13" s="11">
        <v>0.176175435122229</v>
      </c>
      <c r="AU13" s="11"/>
      <c r="AV13" s="11">
        <v>0.189730515149476</v>
      </c>
      <c r="AW13" s="11">
        <v>0.24704192158146901</v>
      </c>
      <c r="AX13" s="11">
        <v>0.255385256613547</v>
      </c>
      <c r="AY13" s="11">
        <v>0.200401178427914</v>
      </c>
      <c r="AZ13" s="11">
        <v>0.174709095101615</v>
      </c>
      <c r="BA13" s="11"/>
      <c r="BB13" s="11">
        <v>0.189009684530732</v>
      </c>
      <c r="BC13" s="11">
        <v>0.236530242449984</v>
      </c>
      <c r="BD13" s="11">
        <v>0.222840125778062</v>
      </c>
      <c r="BE13" s="11"/>
      <c r="BF13" s="11">
        <v>0.26828592417255598</v>
      </c>
      <c r="BG13" s="11">
        <v>0.192159423954012</v>
      </c>
      <c r="BH13" s="11">
        <v>0.19226351055167201</v>
      </c>
      <c r="BI13" s="11">
        <v>0.176703308923471</v>
      </c>
      <c r="BJ13" s="11">
        <v>0.221367334988365</v>
      </c>
      <c r="BK13" s="11">
        <v>0.22031214885528499</v>
      </c>
    </row>
    <row r="14" spans="2:63" ht="29" x14ac:dyDescent="0.35">
      <c r="B14" s="14" t="s">
        <v>111</v>
      </c>
      <c r="C14" s="11">
        <v>0.20491915359142299</v>
      </c>
      <c r="D14" s="11">
        <v>0.20837164046752399</v>
      </c>
      <c r="E14" s="11">
        <v>0.20162868526838201</v>
      </c>
      <c r="F14" s="11"/>
      <c r="G14" s="11">
        <v>0.18559534673990999</v>
      </c>
      <c r="H14" s="11">
        <v>0.24310854812983501</v>
      </c>
      <c r="I14" s="11">
        <v>0.214412326256225</v>
      </c>
      <c r="J14" s="11">
        <v>0.21399919413621801</v>
      </c>
      <c r="K14" s="11">
        <v>0.201875711025023</v>
      </c>
      <c r="L14" s="11">
        <v>0.176130252267093</v>
      </c>
      <c r="M14" s="11"/>
      <c r="N14" s="11">
        <v>0.270875117042359</v>
      </c>
      <c r="O14" s="11">
        <v>0.193049664311776</v>
      </c>
      <c r="P14" s="11">
        <v>0.149738813463446</v>
      </c>
      <c r="Q14" s="11">
        <v>0.21347895171221701</v>
      </c>
      <c r="R14" s="11">
        <v>0.20913019243311801</v>
      </c>
      <c r="S14" s="11">
        <v>0.15418231627057399</v>
      </c>
      <c r="T14" s="11">
        <v>0.19450454174905701</v>
      </c>
      <c r="U14" s="11">
        <v>0.16983221401901899</v>
      </c>
      <c r="V14" s="11">
        <v>0.18752239956245501</v>
      </c>
      <c r="W14" s="11">
        <v>0.27524246222438498</v>
      </c>
      <c r="X14" s="11">
        <v>0.21867147039292201</v>
      </c>
      <c r="Y14" s="11"/>
      <c r="Z14" s="11">
        <v>0.25290400993560902</v>
      </c>
      <c r="AA14" s="11">
        <v>0.19440332398457499</v>
      </c>
      <c r="AB14" s="11">
        <v>0.18161824538802501</v>
      </c>
      <c r="AC14" s="11">
        <v>0.17809054942489499</v>
      </c>
      <c r="AD14" s="11"/>
      <c r="AE14" s="11">
        <v>0.17244132292008099</v>
      </c>
      <c r="AF14" s="11">
        <v>0.18868071108210399</v>
      </c>
      <c r="AG14" s="11">
        <v>0.23298581906690999</v>
      </c>
      <c r="AH14" s="11">
        <v>0.27265667695123103</v>
      </c>
      <c r="AI14" s="11">
        <v>0.25298663237916202</v>
      </c>
      <c r="AJ14" s="11"/>
      <c r="AK14" s="11">
        <v>0.206936001030121</v>
      </c>
      <c r="AL14" s="11">
        <v>0.23713336671925</v>
      </c>
      <c r="AM14" s="11">
        <v>0.20216239094031899</v>
      </c>
      <c r="AN14" s="11">
        <v>0.16152009230018899</v>
      </c>
      <c r="AO14" s="11">
        <v>0.180625949461963</v>
      </c>
      <c r="AP14" s="11">
        <v>0.13580384950671301</v>
      </c>
      <c r="AQ14" s="11"/>
      <c r="AR14" s="11">
        <v>0.184161767964242</v>
      </c>
      <c r="AS14" s="11">
        <v>0.235401418782616</v>
      </c>
      <c r="AT14" s="11">
        <v>0.17384279773629099</v>
      </c>
      <c r="AU14" s="11"/>
      <c r="AV14" s="11">
        <v>0.194877517044799</v>
      </c>
      <c r="AW14" s="11">
        <v>0.20321910356938899</v>
      </c>
      <c r="AX14" s="11">
        <v>0.26326219287431002</v>
      </c>
      <c r="AY14" s="11">
        <v>0.17511967916021501</v>
      </c>
      <c r="AZ14" s="11">
        <v>0.16762020729243399</v>
      </c>
      <c r="BA14" s="11"/>
      <c r="BB14" s="11">
        <v>0.18977383067890699</v>
      </c>
      <c r="BC14" s="11">
        <v>0.21105406444406999</v>
      </c>
      <c r="BD14" s="11">
        <v>0.22511865105907999</v>
      </c>
      <c r="BE14" s="11"/>
      <c r="BF14" s="11">
        <v>0.27061560176613397</v>
      </c>
      <c r="BG14" s="11">
        <v>0.21036669231605801</v>
      </c>
      <c r="BH14" s="11">
        <v>0.17965592700351701</v>
      </c>
      <c r="BI14" s="11">
        <v>0.19095256818679099</v>
      </c>
      <c r="BJ14" s="11">
        <v>0.19119740572392399</v>
      </c>
      <c r="BK14" s="11">
        <v>0.147434873112886</v>
      </c>
    </row>
    <row r="15" spans="2:63" ht="29" x14ac:dyDescent="0.35">
      <c r="B15" s="14" t="s">
        <v>112</v>
      </c>
      <c r="C15" s="11">
        <v>0.189643576828742</v>
      </c>
      <c r="D15" s="11">
        <v>0.20585852313778699</v>
      </c>
      <c r="E15" s="11">
        <v>0.17369271623900101</v>
      </c>
      <c r="F15" s="11"/>
      <c r="G15" s="11">
        <v>0.18745891020997699</v>
      </c>
      <c r="H15" s="11">
        <v>0.21712951735029401</v>
      </c>
      <c r="I15" s="11">
        <v>0.22131080105144499</v>
      </c>
      <c r="J15" s="11">
        <v>0.16876663545708701</v>
      </c>
      <c r="K15" s="11">
        <v>0.17918612683303101</v>
      </c>
      <c r="L15" s="11">
        <v>0.169685053179297</v>
      </c>
      <c r="M15" s="11"/>
      <c r="N15" s="11">
        <v>0.23955913311869501</v>
      </c>
      <c r="O15" s="11">
        <v>0.180922555895214</v>
      </c>
      <c r="P15" s="11">
        <v>0.15514242579962301</v>
      </c>
      <c r="Q15" s="11">
        <v>0.16240292856154701</v>
      </c>
      <c r="R15" s="11">
        <v>0.198825389587795</v>
      </c>
      <c r="S15" s="11">
        <v>0.18516464481601799</v>
      </c>
      <c r="T15" s="11">
        <v>0.18204252310471999</v>
      </c>
      <c r="U15" s="11">
        <v>0.23401615481683699</v>
      </c>
      <c r="V15" s="11">
        <v>0.202408433471194</v>
      </c>
      <c r="W15" s="11">
        <v>0.18378170316124301</v>
      </c>
      <c r="X15" s="11">
        <v>0.167420850631437</v>
      </c>
      <c r="Y15" s="11"/>
      <c r="Z15" s="11">
        <v>0.19481314841427899</v>
      </c>
      <c r="AA15" s="11">
        <v>0.18360261559617599</v>
      </c>
      <c r="AB15" s="11">
        <v>0.19600513821316501</v>
      </c>
      <c r="AC15" s="11">
        <v>0.18095532989852101</v>
      </c>
      <c r="AD15" s="11"/>
      <c r="AE15" s="11">
        <v>0.15522130625390701</v>
      </c>
      <c r="AF15" s="11">
        <v>0.200196600547525</v>
      </c>
      <c r="AG15" s="11">
        <v>0.208248634100173</v>
      </c>
      <c r="AH15" s="11">
        <v>0.19215537768924501</v>
      </c>
      <c r="AI15" s="11">
        <v>0.2280544599238</v>
      </c>
      <c r="AJ15" s="11"/>
      <c r="AK15" s="11">
        <v>0.19373526783711401</v>
      </c>
      <c r="AL15" s="11">
        <v>0.17950294727082999</v>
      </c>
      <c r="AM15" s="11">
        <v>0.237677476372465</v>
      </c>
      <c r="AN15" s="11">
        <v>0.15422966186607101</v>
      </c>
      <c r="AO15" s="11">
        <v>0.21110218917668</v>
      </c>
      <c r="AP15" s="11">
        <v>0.16262956215037</v>
      </c>
      <c r="AQ15" s="11"/>
      <c r="AR15" s="11">
        <v>0.20230935655913501</v>
      </c>
      <c r="AS15" s="11">
        <v>0.19118719929685299</v>
      </c>
      <c r="AT15" s="11">
        <v>0.16481760769882101</v>
      </c>
      <c r="AU15" s="11"/>
      <c r="AV15" s="11">
        <v>0.19783990632398701</v>
      </c>
      <c r="AW15" s="11">
        <v>0.21297336924622401</v>
      </c>
      <c r="AX15" s="11">
        <v>0.16561603942841499</v>
      </c>
      <c r="AY15" s="11">
        <v>0.21081925196217299</v>
      </c>
      <c r="AZ15" s="11">
        <v>0.148664413768542</v>
      </c>
      <c r="BA15" s="11"/>
      <c r="BB15" s="11">
        <v>0.20237533757283699</v>
      </c>
      <c r="BC15" s="11">
        <v>0.23069277144622699</v>
      </c>
      <c r="BD15" s="11">
        <v>0.17693548129241801</v>
      </c>
      <c r="BE15" s="11"/>
      <c r="BF15" s="11">
        <v>0.25652362574057003</v>
      </c>
      <c r="BG15" s="11">
        <v>0.19501058057510501</v>
      </c>
      <c r="BH15" s="11">
        <v>0.17031569641035399</v>
      </c>
      <c r="BI15" s="11">
        <v>0.16529255287167499</v>
      </c>
      <c r="BJ15" s="11">
        <v>0.149233537081815</v>
      </c>
      <c r="BK15" s="11">
        <v>0.19951234994637701</v>
      </c>
    </row>
    <row r="16" spans="2:63" ht="58" x14ac:dyDescent="0.35">
      <c r="B16" s="14" t="s">
        <v>113</v>
      </c>
      <c r="C16" s="11">
        <v>0.11369194747174401</v>
      </c>
      <c r="D16" s="11">
        <v>0.1158742335875</v>
      </c>
      <c r="E16" s="11">
        <v>0.112086057459814</v>
      </c>
      <c r="F16" s="11"/>
      <c r="G16" s="11">
        <v>5.0754819842394001E-2</v>
      </c>
      <c r="H16" s="11">
        <v>6.2446371487761297E-2</v>
      </c>
      <c r="I16" s="11">
        <v>9.5608644597837897E-2</v>
      </c>
      <c r="J16" s="11">
        <v>0.16713953034526399</v>
      </c>
      <c r="K16" s="11">
        <v>0.150492535153225</v>
      </c>
      <c r="L16" s="11">
        <v>0.13714507236519199</v>
      </c>
      <c r="M16" s="11"/>
      <c r="N16" s="11">
        <v>6.0498942443436197E-2</v>
      </c>
      <c r="O16" s="11">
        <v>0.10451852703022201</v>
      </c>
      <c r="P16" s="11">
        <v>0.14781155722544401</v>
      </c>
      <c r="Q16" s="11">
        <v>0.16920972596315201</v>
      </c>
      <c r="R16" s="11">
        <v>0.10478708579689799</v>
      </c>
      <c r="S16" s="11">
        <v>0.119131160198233</v>
      </c>
      <c r="T16" s="11">
        <v>0.12950497940744399</v>
      </c>
      <c r="U16" s="11">
        <v>9.8072867820333406E-2</v>
      </c>
      <c r="V16" s="11">
        <v>0.108024013243601</v>
      </c>
      <c r="W16" s="11">
        <v>0.1094964043408</v>
      </c>
      <c r="X16" s="11">
        <v>0.108211986561942</v>
      </c>
      <c r="Y16" s="11"/>
      <c r="Z16" s="11">
        <v>7.6174271640810504E-2</v>
      </c>
      <c r="AA16" s="11">
        <v>0.11853636528084401</v>
      </c>
      <c r="AB16" s="11">
        <v>0.136378373414757</v>
      </c>
      <c r="AC16" s="11">
        <v>0.13536833449014499</v>
      </c>
      <c r="AD16" s="11"/>
      <c r="AE16" s="11">
        <v>0.15836313298754501</v>
      </c>
      <c r="AF16" s="11">
        <v>0.118973178935125</v>
      </c>
      <c r="AG16" s="11">
        <v>8.4581184005011106E-2</v>
      </c>
      <c r="AH16" s="11">
        <v>5.8063199484833003E-2</v>
      </c>
      <c r="AI16" s="11">
        <v>8.5372730705148295E-2</v>
      </c>
      <c r="AJ16" s="11"/>
      <c r="AK16" s="11">
        <v>0.11923214600420801</v>
      </c>
      <c r="AL16" s="11">
        <v>9.9960379964443596E-2</v>
      </c>
      <c r="AM16" s="11">
        <v>0.11066532022315401</v>
      </c>
      <c r="AN16" s="11">
        <v>0.13730955984501</v>
      </c>
      <c r="AO16" s="11">
        <v>0.12774215634007</v>
      </c>
      <c r="AP16" s="11">
        <v>0.107738248682474</v>
      </c>
      <c r="AQ16" s="11"/>
      <c r="AR16" s="11">
        <v>0.17649464782303001</v>
      </c>
      <c r="AS16" s="11">
        <v>5.62166482430125E-2</v>
      </c>
      <c r="AT16" s="11">
        <v>0.12532363331819599</v>
      </c>
      <c r="AU16" s="11"/>
      <c r="AV16" s="11">
        <v>0.139102951361676</v>
      </c>
      <c r="AW16" s="11">
        <v>7.8638392884461297E-2</v>
      </c>
      <c r="AX16" s="11">
        <v>6.2829574062138197E-2</v>
      </c>
      <c r="AY16" s="11">
        <v>0.16327526390299499</v>
      </c>
      <c r="AZ16" s="11">
        <v>0.166313765748443</v>
      </c>
      <c r="BA16" s="11"/>
      <c r="BB16" s="11">
        <v>0.124904689884529</v>
      </c>
      <c r="BC16" s="11">
        <v>7.0271250215922995E-2</v>
      </c>
      <c r="BD16" s="11">
        <v>0.10367804711171601</v>
      </c>
      <c r="BE16" s="11"/>
      <c r="BF16" s="11">
        <v>6.0751300874632298E-2</v>
      </c>
      <c r="BG16" s="11">
        <v>9.2565900283955893E-2</v>
      </c>
      <c r="BH16" s="11">
        <v>0.109848118723942</v>
      </c>
      <c r="BI16" s="11">
        <v>0.16312745556951899</v>
      </c>
      <c r="BJ16" s="11">
        <v>0.13787081691344399</v>
      </c>
      <c r="BK16" s="11">
        <v>0.124859705114024</v>
      </c>
    </row>
    <row r="17" spans="2:63" x14ac:dyDescent="0.35">
      <c r="B17" s="14" t="s">
        <v>98</v>
      </c>
      <c r="C17" s="11">
        <v>4.0942485354522599E-2</v>
      </c>
      <c r="D17" s="11">
        <v>5.1721264611194903E-2</v>
      </c>
      <c r="E17" s="11">
        <v>3.07500144367946E-2</v>
      </c>
      <c r="F17" s="11"/>
      <c r="G17" s="11">
        <v>7.9561976220382108E-3</v>
      </c>
      <c r="H17" s="11">
        <v>1.2362946445965899E-2</v>
      </c>
      <c r="I17" s="11">
        <v>3.2384506641722703E-2</v>
      </c>
      <c r="J17" s="11">
        <v>4.3242242857644997E-2</v>
      </c>
      <c r="K17" s="11">
        <v>6.2552927637865297E-2</v>
      </c>
      <c r="L17" s="11">
        <v>7.1288451291882896E-2</v>
      </c>
      <c r="M17" s="11"/>
      <c r="N17" s="11">
        <v>1.7093004528841101E-2</v>
      </c>
      <c r="O17" s="11">
        <v>5.3894675707845702E-2</v>
      </c>
      <c r="P17" s="11">
        <v>4.6565955518291499E-2</v>
      </c>
      <c r="Q17" s="11">
        <v>5.7609637604118198E-2</v>
      </c>
      <c r="R17" s="11">
        <v>3.9106938882378102E-2</v>
      </c>
      <c r="S17" s="11">
        <v>3.0702869640335299E-2</v>
      </c>
      <c r="T17" s="11">
        <v>3.4957877673773903E-2</v>
      </c>
      <c r="U17" s="11">
        <v>2.8052669048244699E-2</v>
      </c>
      <c r="V17" s="11">
        <v>4.4893118112886397E-2</v>
      </c>
      <c r="W17" s="11">
        <v>4.8172316529754802E-2</v>
      </c>
      <c r="X17" s="11">
        <v>3.6595834887766701E-2</v>
      </c>
      <c r="Y17" s="11"/>
      <c r="Z17" s="11">
        <v>5.8410943244313097E-2</v>
      </c>
      <c r="AA17" s="11">
        <v>4.1470180674727498E-2</v>
      </c>
      <c r="AB17" s="11">
        <v>3.4749923161622599E-2</v>
      </c>
      <c r="AC17" s="11">
        <v>1.8863677610143102E-2</v>
      </c>
      <c r="AD17" s="11"/>
      <c r="AE17" s="11">
        <v>4.4657997193954899E-2</v>
      </c>
      <c r="AF17" s="11">
        <v>2.2517701181702401E-2</v>
      </c>
      <c r="AG17" s="11">
        <v>5.5514854103124303E-2</v>
      </c>
      <c r="AH17" s="11">
        <v>3.4102537110541203E-2</v>
      </c>
      <c r="AI17" s="11">
        <v>9.8808873942078795E-2</v>
      </c>
      <c r="AJ17" s="11"/>
      <c r="AK17" s="11">
        <v>5.5600021979881398E-2</v>
      </c>
      <c r="AL17" s="11">
        <v>3.5776662844530703E-2</v>
      </c>
      <c r="AM17" s="11">
        <v>2.09878273423229E-2</v>
      </c>
      <c r="AN17" s="11">
        <v>3.4170504720222199E-2</v>
      </c>
      <c r="AO17" s="11">
        <v>2.9538118300102001E-2</v>
      </c>
      <c r="AP17" s="11">
        <v>1.6022558249343899E-2</v>
      </c>
      <c r="AQ17" s="11"/>
      <c r="AR17" s="11">
        <v>4.7180969784912201E-2</v>
      </c>
      <c r="AS17" s="11">
        <v>4.5010921811401199E-2</v>
      </c>
      <c r="AT17" s="11">
        <v>1.51050725103742E-2</v>
      </c>
      <c r="AU17" s="11"/>
      <c r="AV17" s="11">
        <v>4.7082096050566499E-2</v>
      </c>
      <c r="AW17" s="11">
        <v>2.8321262330593702E-2</v>
      </c>
      <c r="AX17" s="11">
        <v>7.1502089373977895E-2</v>
      </c>
      <c r="AY17" s="11">
        <v>5.9291980363065801E-2</v>
      </c>
      <c r="AZ17" s="11">
        <v>2.3005644070209001E-2</v>
      </c>
      <c r="BA17" s="11"/>
      <c r="BB17" s="11">
        <v>4.4717320562761197E-2</v>
      </c>
      <c r="BC17" s="11">
        <v>2.7173898968221401E-2</v>
      </c>
      <c r="BD17" s="11">
        <v>7.30179230584347E-2</v>
      </c>
      <c r="BE17" s="11"/>
      <c r="BF17" s="11">
        <v>1.9406265899003301E-2</v>
      </c>
      <c r="BG17" s="11">
        <v>3.9505494891171902E-2</v>
      </c>
      <c r="BH17" s="11">
        <v>2.51684677829659E-2</v>
      </c>
      <c r="BI17" s="11">
        <v>4.3459956042558902E-2</v>
      </c>
      <c r="BJ17" s="11">
        <v>6.2492785451274298E-2</v>
      </c>
      <c r="BK17" s="11">
        <v>6.8935437268032806E-2</v>
      </c>
    </row>
    <row r="18" spans="2:63" x14ac:dyDescent="0.35">
      <c r="B18" s="14" t="s">
        <v>104</v>
      </c>
      <c r="C18" s="12">
        <v>0.14720467784383801</v>
      </c>
      <c r="D18" s="12">
        <v>0.112248378492245</v>
      </c>
      <c r="E18" s="12">
        <v>0.18073680210322601</v>
      </c>
      <c r="F18" s="12"/>
      <c r="G18" s="12">
        <v>0.12528443334104999</v>
      </c>
      <c r="H18" s="12">
        <v>7.8406604837025801E-2</v>
      </c>
      <c r="I18" s="12">
        <v>0.139765371323433</v>
      </c>
      <c r="J18" s="12">
        <v>0.152546642982645</v>
      </c>
      <c r="K18" s="12">
        <v>0.17878592723963199</v>
      </c>
      <c r="L18" s="12">
        <v>0.19119890903481099</v>
      </c>
      <c r="M18" s="12"/>
      <c r="N18" s="12">
        <v>8.4992934968432202E-2</v>
      </c>
      <c r="O18" s="12">
        <v>0.16495121612684599</v>
      </c>
      <c r="P18" s="12">
        <v>0.13960193326423501</v>
      </c>
      <c r="Q18" s="12">
        <v>0.17355332237388399</v>
      </c>
      <c r="R18" s="12">
        <v>0.15792180827229499</v>
      </c>
      <c r="S18" s="12">
        <v>0.13997276300745901</v>
      </c>
      <c r="T18" s="12">
        <v>0.18565782445357301</v>
      </c>
      <c r="U18" s="12">
        <v>0.18587948357228701</v>
      </c>
      <c r="V18" s="12">
        <v>0.13459682914735999</v>
      </c>
      <c r="W18" s="12">
        <v>0.12393410371632201</v>
      </c>
      <c r="X18" s="12">
        <v>0.170305241748962</v>
      </c>
      <c r="Y18" s="12"/>
      <c r="Z18" s="12">
        <v>0.101751070739814</v>
      </c>
      <c r="AA18" s="12">
        <v>0.168897977668682</v>
      </c>
      <c r="AB18" s="12">
        <v>0.146838357342125</v>
      </c>
      <c r="AC18" s="12">
        <v>0.18805634442062399</v>
      </c>
      <c r="AD18" s="12"/>
      <c r="AE18" s="12">
        <v>0.209681714581609</v>
      </c>
      <c r="AF18" s="12">
        <v>0.148714106999429</v>
      </c>
      <c r="AG18" s="12">
        <v>0.11659560838767601</v>
      </c>
      <c r="AH18" s="12">
        <v>7.1105197916336904E-2</v>
      </c>
      <c r="AI18" s="12">
        <v>1.7560789030742499E-2</v>
      </c>
      <c r="AJ18" s="12"/>
      <c r="AK18" s="12">
        <v>0.15517960945578399</v>
      </c>
      <c r="AL18" s="12">
        <v>0.12141695425507</v>
      </c>
      <c r="AM18" s="12">
        <v>0.13341145155731801</v>
      </c>
      <c r="AN18" s="12">
        <v>0.171534530558586</v>
      </c>
      <c r="AO18" s="12">
        <v>0.120303450482388</v>
      </c>
      <c r="AP18" s="12">
        <v>0.24415058706783299</v>
      </c>
      <c r="AQ18" s="12"/>
      <c r="AR18" s="12">
        <v>0.14200554174108501</v>
      </c>
      <c r="AS18" s="12">
        <v>0.128402644251432</v>
      </c>
      <c r="AT18" s="12">
        <v>0.23077476178235201</v>
      </c>
      <c r="AU18" s="12"/>
      <c r="AV18" s="12">
        <v>0.138010640483403</v>
      </c>
      <c r="AW18" s="12">
        <v>0.11439981992942699</v>
      </c>
      <c r="AX18" s="12">
        <v>0.13118386649691399</v>
      </c>
      <c r="AY18" s="12">
        <v>7.7156063797892804E-2</v>
      </c>
      <c r="AZ18" s="12">
        <v>0.23694748610675201</v>
      </c>
      <c r="BA18" s="12"/>
      <c r="BB18" s="12">
        <v>0.14493752331891899</v>
      </c>
      <c r="BC18" s="12">
        <v>0.103134807218798</v>
      </c>
      <c r="BD18" s="12">
        <v>0.101000362644746</v>
      </c>
      <c r="BE18" s="12"/>
      <c r="BF18" s="12">
        <v>8.2880088366350996E-2</v>
      </c>
      <c r="BG18" s="12">
        <v>0.16633951601069699</v>
      </c>
      <c r="BH18" s="12">
        <v>0.123028543482056</v>
      </c>
      <c r="BI18" s="12">
        <v>0.168592492058357</v>
      </c>
      <c r="BJ18" s="12">
        <v>0.17255045214141701</v>
      </c>
      <c r="BK18" s="12">
        <v>0.151626280131091</v>
      </c>
    </row>
    <row r="19" spans="2:63" x14ac:dyDescent="0.35">
      <c r="B19" s="46" t="s">
        <v>459</v>
      </c>
    </row>
    <row r="20" spans="2:63" x14ac:dyDescent="0.35">
      <c r="B20" t="s">
        <v>68</v>
      </c>
    </row>
    <row r="21" spans="2:63" x14ac:dyDescent="0.35">
      <c r="B21" t="s">
        <v>69</v>
      </c>
    </row>
    <row r="23" spans="2:63" x14ac:dyDescent="0.35">
      <c r="B23"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BK19"/>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121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115</v>
      </c>
      <c r="C9" s="11">
        <v>0.26166051598969903</v>
      </c>
      <c r="D9" s="11">
        <v>0.28777085104302702</v>
      </c>
      <c r="E9" s="11">
        <v>0.235490703490815</v>
      </c>
      <c r="F9" s="11"/>
      <c r="G9" s="11">
        <v>0.220732994698321</v>
      </c>
      <c r="H9" s="11">
        <v>0.195695998063563</v>
      </c>
      <c r="I9" s="11">
        <v>0.17813306967037401</v>
      </c>
      <c r="J9" s="11">
        <v>0.23565798564583801</v>
      </c>
      <c r="K9" s="11">
        <v>0.28861248611282703</v>
      </c>
      <c r="L9" s="11">
        <v>0.41442744839721102</v>
      </c>
      <c r="M9" s="11"/>
      <c r="N9" s="11">
        <v>0.157285074625896</v>
      </c>
      <c r="O9" s="11">
        <v>0.25128960932918798</v>
      </c>
      <c r="P9" s="11">
        <v>0.25369517193084001</v>
      </c>
      <c r="Q9" s="11">
        <v>0.35890032637935398</v>
      </c>
      <c r="R9" s="11">
        <v>0.33253423879073701</v>
      </c>
      <c r="S9" s="11">
        <v>0.244063576860855</v>
      </c>
      <c r="T9" s="11">
        <v>0.28962288237807998</v>
      </c>
      <c r="U9" s="11">
        <v>0.197879362015278</v>
      </c>
      <c r="V9" s="11">
        <v>0.22787164385581099</v>
      </c>
      <c r="W9" s="11">
        <v>0.30220158012758103</v>
      </c>
      <c r="X9" s="11">
        <v>0.35867803951565003</v>
      </c>
      <c r="Y9" s="11"/>
      <c r="Z9" s="11">
        <v>0.38881457034707301</v>
      </c>
      <c r="AA9" s="11">
        <v>0.22321543102561101</v>
      </c>
      <c r="AB9" s="11">
        <v>0.25450792622856799</v>
      </c>
      <c r="AC9" s="11">
        <v>0.17400230533139399</v>
      </c>
      <c r="AD9" s="11"/>
      <c r="AE9" s="11">
        <v>0.23412500136711101</v>
      </c>
      <c r="AF9" s="11">
        <v>0.230270078033814</v>
      </c>
      <c r="AG9" s="11">
        <v>0.29531262462138003</v>
      </c>
      <c r="AH9" s="11">
        <v>0.304840773724811</v>
      </c>
      <c r="AI9" s="11">
        <v>0.45306533953337402</v>
      </c>
      <c r="AJ9" s="11"/>
      <c r="AK9" s="11">
        <v>0.42059530194530598</v>
      </c>
      <c r="AL9" s="11">
        <v>0.27201927918996999</v>
      </c>
      <c r="AM9" s="11">
        <v>8.4672551578505603E-2</v>
      </c>
      <c r="AN9" s="11">
        <v>4.1044248232702703E-2</v>
      </c>
      <c r="AO9" s="11">
        <v>0.112839419830533</v>
      </c>
      <c r="AP9" s="11">
        <v>0.21665114105714101</v>
      </c>
      <c r="AQ9" s="11"/>
      <c r="AR9" s="11">
        <v>0.27333875524391099</v>
      </c>
      <c r="AS9" s="11">
        <v>0.28816990913950502</v>
      </c>
      <c r="AT9" s="11">
        <v>0.16019545024972401</v>
      </c>
      <c r="AU9" s="11"/>
      <c r="AV9" s="11">
        <v>0.361727999002664</v>
      </c>
      <c r="AW9" s="11">
        <v>0.17412871653270601</v>
      </c>
      <c r="AX9" s="11">
        <v>0.31467548910155502</v>
      </c>
      <c r="AY9" s="11">
        <v>0.23198002191983599</v>
      </c>
      <c r="AZ9" s="11">
        <v>0.14106299166542599</v>
      </c>
      <c r="BA9" s="11"/>
      <c r="BB9" s="11">
        <v>0.35792258808041899</v>
      </c>
      <c r="BC9" s="11">
        <v>0.180851651164842</v>
      </c>
      <c r="BD9" s="11">
        <v>0.34255587146614902</v>
      </c>
      <c r="BE9" s="11"/>
      <c r="BF9" s="11">
        <v>0.18521298630270699</v>
      </c>
      <c r="BG9" s="11">
        <v>0.22711894966541801</v>
      </c>
      <c r="BH9" s="11">
        <v>0.189679615066569</v>
      </c>
      <c r="BI9" s="11">
        <v>0.28991079868956399</v>
      </c>
      <c r="BJ9" s="11">
        <v>0.38145986488777001</v>
      </c>
      <c r="BK9" s="11">
        <v>0.49157058259018599</v>
      </c>
    </row>
    <row r="10" spans="2:63" x14ac:dyDescent="0.35">
      <c r="B10" s="14" t="s">
        <v>116</v>
      </c>
      <c r="C10" s="11">
        <v>0.33036695241410402</v>
      </c>
      <c r="D10" s="11">
        <v>0.31351888494635499</v>
      </c>
      <c r="E10" s="11">
        <v>0.34782142148327599</v>
      </c>
      <c r="F10" s="11"/>
      <c r="G10" s="11">
        <v>0.37766884762268699</v>
      </c>
      <c r="H10" s="11">
        <v>0.34716727730887997</v>
      </c>
      <c r="I10" s="11">
        <v>0.339344054649936</v>
      </c>
      <c r="J10" s="11">
        <v>0.31692856028059002</v>
      </c>
      <c r="K10" s="11">
        <v>0.33791815312074602</v>
      </c>
      <c r="L10" s="11">
        <v>0.28303633489831798</v>
      </c>
      <c r="M10" s="11"/>
      <c r="N10" s="11">
        <v>0.253811387654924</v>
      </c>
      <c r="O10" s="11">
        <v>0.33759496971354502</v>
      </c>
      <c r="P10" s="11">
        <v>0.363417265900293</v>
      </c>
      <c r="Q10" s="11">
        <v>0.28850517241178703</v>
      </c>
      <c r="R10" s="11">
        <v>0.39850534002028998</v>
      </c>
      <c r="S10" s="11">
        <v>0.359612664999378</v>
      </c>
      <c r="T10" s="11">
        <v>0.36854828225061598</v>
      </c>
      <c r="U10" s="11">
        <v>0.399336115530743</v>
      </c>
      <c r="V10" s="11">
        <v>0.40244991091454901</v>
      </c>
      <c r="W10" s="11">
        <v>0.24508314198333001</v>
      </c>
      <c r="X10" s="11">
        <v>0.279356845247973</v>
      </c>
      <c r="Y10" s="11"/>
      <c r="Z10" s="11">
        <v>0.29872138516073299</v>
      </c>
      <c r="AA10" s="11">
        <v>0.32393733750509202</v>
      </c>
      <c r="AB10" s="11">
        <v>0.39374873538882499</v>
      </c>
      <c r="AC10" s="11">
        <v>0.31381715055415099</v>
      </c>
      <c r="AD10" s="11"/>
      <c r="AE10" s="11">
        <v>0.33459407354374099</v>
      </c>
      <c r="AF10" s="11">
        <v>0.365196088910758</v>
      </c>
      <c r="AG10" s="11">
        <v>0.31327178680940998</v>
      </c>
      <c r="AH10" s="11">
        <v>0.29804220458921798</v>
      </c>
      <c r="AI10" s="11">
        <v>0.26142893813712398</v>
      </c>
      <c r="AJ10" s="11"/>
      <c r="AK10" s="11">
        <v>0.30923151629404699</v>
      </c>
      <c r="AL10" s="11">
        <v>0.39244230737383301</v>
      </c>
      <c r="AM10" s="11">
        <v>0.38338227775110001</v>
      </c>
      <c r="AN10" s="11">
        <v>0.28545996862456902</v>
      </c>
      <c r="AO10" s="11">
        <v>0.24776321878535501</v>
      </c>
      <c r="AP10" s="11">
        <v>0.43976977717641602</v>
      </c>
      <c r="AQ10" s="11"/>
      <c r="AR10" s="11">
        <v>0.346729877566466</v>
      </c>
      <c r="AS10" s="11">
        <v>0.31785417881217898</v>
      </c>
      <c r="AT10" s="11">
        <v>0.294516329816636</v>
      </c>
      <c r="AU10" s="11"/>
      <c r="AV10" s="11">
        <v>0.31708104658421399</v>
      </c>
      <c r="AW10" s="11">
        <v>0.350484468000621</v>
      </c>
      <c r="AX10" s="11">
        <v>0.28967330405189601</v>
      </c>
      <c r="AY10" s="11">
        <v>0.37929484717002199</v>
      </c>
      <c r="AZ10" s="11">
        <v>0.33958535375043303</v>
      </c>
      <c r="BA10" s="11"/>
      <c r="BB10" s="11">
        <v>0.31247450627508999</v>
      </c>
      <c r="BC10" s="11">
        <v>0.35417677452506202</v>
      </c>
      <c r="BD10" s="11">
        <v>0.287544437885972</v>
      </c>
      <c r="BE10" s="11"/>
      <c r="BF10" s="11">
        <v>0.23168557738472201</v>
      </c>
      <c r="BG10" s="11">
        <v>0.395686835076968</v>
      </c>
      <c r="BH10" s="11">
        <v>0.339942521549573</v>
      </c>
      <c r="BI10" s="11">
        <v>0.34705377537286197</v>
      </c>
      <c r="BJ10" s="11">
        <v>0.35232681458417398</v>
      </c>
      <c r="BK10" s="11">
        <v>0.25853006882671098</v>
      </c>
    </row>
    <row r="11" spans="2:63" x14ac:dyDescent="0.35">
      <c r="B11" s="14" t="s">
        <v>117</v>
      </c>
      <c r="C11" s="11">
        <v>0.200489655457917</v>
      </c>
      <c r="D11" s="11">
        <v>0.18196267590353399</v>
      </c>
      <c r="E11" s="11">
        <v>0.21864394869652801</v>
      </c>
      <c r="F11" s="11"/>
      <c r="G11" s="11">
        <v>0.16946388319887601</v>
      </c>
      <c r="H11" s="11">
        <v>0.21702293128036099</v>
      </c>
      <c r="I11" s="11">
        <v>0.262088965922537</v>
      </c>
      <c r="J11" s="11">
        <v>0.20626663841581899</v>
      </c>
      <c r="K11" s="11">
        <v>0.20363971603238301</v>
      </c>
      <c r="L11" s="11">
        <v>0.151067598533627</v>
      </c>
      <c r="M11" s="11"/>
      <c r="N11" s="11">
        <v>0.18100782963765599</v>
      </c>
      <c r="O11" s="11">
        <v>0.220457816726079</v>
      </c>
      <c r="P11" s="11">
        <v>0.19953577862105501</v>
      </c>
      <c r="Q11" s="11">
        <v>0.21091566706470199</v>
      </c>
      <c r="R11" s="11">
        <v>0.150700895973641</v>
      </c>
      <c r="S11" s="11">
        <v>0.207514846393199</v>
      </c>
      <c r="T11" s="11">
        <v>0.20093820021617401</v>
      </c>
      <c r="U11" s="11">
        <v>0.27189351235929299</v>
      </c>
      <c r="V11" s="11">
        <v>0.220118532961734</v>
      </c>
      <c r="W11" s="11">
        <v>0.1478538155778</v>
      </c>
      <c r="X11" s="11">
        <v>0.23673745834812701</v>
      </c>
      <c r="Y11" s="11"/>
      <c r="Z11" s="11">
        <v>0.16018601591686399</v>
      </c>
      <c r="AA11" s="11">
        <v>0.21822122662621199</v>
      </c>
      <c r="AB11" s="11">
        <v>0.201000401732986</v>
      </c>
      <c r="AC11" s="11">
        <v>0.22618363895750301</v>
      </c>
      <c r="AD11" s="11"/>
      <c r="AE11" s="11">
        <v>0.22130537159692501</v>
      </c>
      <c r="AF11" s="11">
        <v>0.207654061318887</v>
      </c>
      <c r="AG11" s="11">
        <v>0.19354334602972301</v>
      </c>
      <c r="AH11" s="11">
        <v>0.17408707374301299</v>
      </c>
      <c r="AI11" s="11">
        <v>0.100067962374891</v>
      </c>
      <c r="AJ11" s="11"/>
      <c r="AK11" s="11">
        <v>0.15617199640267301</v>
      </c>
      <c r="AL11" s="11">
        <v>0.224892498273188</v>
      </c>
      <c r="AM11" s="11">
        <v>0.22512452455248999</v>
      </c>
      <c r="AN11" s="11">
        <v>0.245108060584556</v>
      </c>
      <c r="AO11" s="11">
        <v>0.22415878256705499</v>
      </c>
      <c r="AP11" s="11">
        <v>0.23256914342542301</v>
      </c>
      <c r="AQ11" s="11"/>
      <c r="AR11" s="11">
        <v>0.20690925232048499</v>
      </c>
      <c r="AS11" s="11">
        <v>0.19329842287189999</v>
      </c>
      <c r="AT11" s="11">
        <v>0.22746433270043301</v>
      </c>
      <c r="AU11" s="11"/>
      <c r="AV11" s="11">
        <v>0.16982446039176999</v>
      </c>
      <c r="AW11" s="11">
        <v>0.25048582207853298</v>
      </c>
      <c r="AX11" s="11">
        <v>0.15830559777015299</v>
      </c>
      <c r="AY11" s="11">
        <v>0.24042915513277499</v>
      </c>
      <c r="AZ11" s="11">
        <v>0.21909918065858699</v>
      </c>
      <c r="BA11" s="11"/>
      <c r="BB11" s="11">
        <v>0.17341400350810701</v>
      </c>
      <c r="BC11" s="11">
        <v>0.23590444642268599</v>
      </c>
      <c r="BD11" s="11">
        <v>0.16122175496206301</v>
      </c>
      <c r="BE11" s="11"/>
      <c r="BF11" s="11">
        <v>0.22838532457945501</v>
      </c>
      <c r="BG11" s="11">
        <v>0.18837823746211901</v>
      </c>
      <c r="BH11" s="11">
        <v>0.24874645391966799</v>
      </c>
      <c r="BI11" s="11">
        <v>0.20287562956913399</v>
      </c>
      <c r="BJ11" s="11">
        <v>0.166398487781063</v>
      </c>
      <c r="BK11" s="11">
        <v>0.117142172489042</v>
      </c>
    </row>
    <row r="12" spans="2:63" x14ac:dyDescent="0.35">
      <c r="B12" s="14" t="s">
        <v>118</v>
      </c>
      <c r="C12" s="11">
        <v>0.18591717666244201</v>
      </c>
      <c r="D12" s="11">
        <v>0.19402219662408901</v>
      </c>
      <c r="E12" s="11">
        <v>0.17830168857708201</v>
      </c>
      <c r="F12" s="11"/>
      <c r="G12" s="11">
        <v>0.17581282855793401</v>
      </c>
      <c r="H12" s="11">
        <v>0.21714370285925899</v>
      </c>
      <c r="I12" s="11">
        <v>0.20685305722796701</v>
      </c>
      <c r="J12" s="11">
        <v>0.225163221450706</v>
      </c>
      <c r="K12" s="11">
        <v>0.159490067881844</v>
      </c>
      <c r="L12" s="11">
        <v>0.13603884980117101</v>
      </c>
      <c r="M12" s="11"/>
      <c r="N12" s="11">
        <v>0.37963501911051101</v>
      </c>
      <c r="O12" s="11">
        <v>0.17592434530158599</v>
      </c>
      <c r="P12" s="11">
        <v>0.15852273539449899</v>
      </c>
      <c r="Q12" s="11">
        <v>0.116061562253871</v>
      </c>
      <c r="R12" s="11">
        <v>9.18349377766733E-2</v>
      </c>
      <c r="S12" s="11">
        <v>0.15589812154090599</v>
      </c>
      <c r="T12" s="11">
        <v>0.133153751430441</v>
      </c>
      <c r="U12" s="11">
        <v>0.10489915245949399</v>
      </c>
      <c r="V12" s="11">
        <v>0.144483536109519</v>
      </c>
      <c r="W12" s="11">
        <v>0.27877912992548098</v>
      </c>
      <c r="X12" s="11">
        <v>9.7776892611917507E-2</v>
      </c>
      <c r="Y12" s="11"/>
      <c r="Z12" s="11">
        <v>0.14461999594393299</v>
      </c>
      <c r="AA12" s="11">
        <v>0.22122426500869399</v>
      </c>
      <c r="AB12" s="11">
        <v>0.13773196382170999</v>
      </c>
      <c r="AC12" s="11">
        <v>0.232897206298353</v>
      </c>
      <c r="AD12" s="11"/>
      <c r="AE12" s="11">
        <v>0.18227843009365699</v>
      </c>
      <c r="AF12" s="11">
        <v>0.18085994282551501</v>
      </c>
      <c r="AG12" s="11">
        <v>0.182663937493903</v>
      </c>
      <c r="AH12" s="11">
        <v>0.20442294173762601</v>
      </c>
      <c r="AI12" s="11">
        <v>0.18543775995461001</v>
      </c>
      <c r="AJ12" s="11"/>
      <c r="AK12" s="11">
        <v>9.6708407884469993E-2</v>
      </c>
      <c r="AL12" s="11">
        <v>0.100764460916314</v>
      </c>
      <c r="AM12" s="11">
        <v>0.27444190910668198</v>
      </c>
      <c r="AN12" s="11">
        <v>0.41436562390477799</v>
      </c>
      <c r="AO12" s="11">
        <v>0.38827988191733998</v>
      </c>
      <c r="AP12" s="11">
        <v>6.7957831192628104E-2</v>
      </c>
      <c r="AQ12" s="11"/>
      <c r="AR12" s="11">
        <v>0.15907824008725699</v>
      </c>
      <c r="AS12" s="11">
        <v>0.18654657486274501</v>
      </c>
      <c r="AT12" s="11">
        <v>0.269692236745805</v>
      </c>
      <c r="AU12" s="11"/>
      <c r="AV12" s="11">
        <v>0.138954786437988</v>
      </c>
      <c r="AW12" s="11">
        <v>0.20312913004608199</v>
      </c>
      <c r="AX12" s="11">
        <v>0.22633345765854401</v>
      </c>
      <c r="AY12" s="11">
        <v>0.127317889661657</v>
      </c>
      <c r="AZ12" s="11">
        <v>0.25224280031069901</v>
      </c>
      <c r="BA12" s="11"/>
      <c r="BB12" s="11">
        <v>0.14196039165965399</v>
      </c>
      <c r="BC12" s="11">
        <v>0.20963932082283901</v>
      </c>
      <c r="BD12" s="11">
        <v>0.208677935685817</v>
      </c>
      <c r="BE12" s="11"/>
      <c r="BF12" s="11">
        <v>0.32822326327707901</v>
      </c>
      <c r="BG12" s="11">
        <v>0.176452644097671</v>
      </c>
      <c r="BH12" s="11">
        <v>0.19420002986115401</v>
      </c>
      <c r="BI12" s="11">
        <v>0.149802546001193</v>
      </c>
      <c r="BJ12" s="11">
        <v>7.0345868369997497E-2</v>
      </c>
      <c r="BK12" s="11">
        <v>8.4453462453215597E-2</v>
      </c>
    </row>
    <row r="13" spans="2:63" x14ac:dyDescent="0.35">
      <c r="B13" s="14" t="s">
        <v>119</v>
      </c>
      <c r="C13" s="11">
        <v>1.24909678965942E-2</v>
      </c>
      <c r="D13" s="11">
        <v>1.20791830113936E-2</v>
      </c>
      <c r="E13" s="11">
        <v>1.20832606571571E-2</v>
      </c>
      <c r="F13" s="11"/>
      <c r="G13" s="11">
        <v>2.07851185554246E-2</v>
      </c>
      <c r="H13" s="11">
        <v>1.3570526115741E-2</v>
      </c>
      <c r="I13" s="11">
        <v>4.9373050124227403E-3</v>
      </c>
      <c r="J13" s="11">
        <v>1.0209044709351699E-2</v>
      </c>
      <c r="K13" s="11">
        <v>1.0339576852199699E-2</v>
      </c>
      <c r="L13" s="11">
        <v>1.54297683696732E-2</v>
      </c>
      <c r="M13" s="11"/>
      <c r="N13" s="11">
        <v>1.4487859326379899E-2</v>
      </c>
      <c r="O13" s="11">
        <v>1.21785154524426E-2</v>
      </c>
      <c r="P13" s="11">
        <v>2.4829048153312602E-2</v>
      </c>
      <c r="Q13" s="11">
        <v>2.0666430178559399E-2</v>
      </c>
      <c r="R13" s="11">
        <v>1.22035775032894E-2</v>
      </c>
      <c r="S13" s="11">
        <v>8.1160926440212496E-3</v>
      </c>
      <c r="T13" s="11">
        <v>2.1646837263390099E-3</v>
      </c>
      <c r="U13" s="11">
        <v>1.1414495649250201E-2</v>
      </c>
      <c r="V13" s="11">
        <v>3.3349940231147302E-3</v>
      </c>
      <c r="W13" s="11">
        <v>1.1344352007822E-2</v>
      </c>
      <c r="X13" s="11">
        <v>2.1092870418901899E-2</v>
      </c>
      <c r="Y13" s="11"/>
      <c r="Z13" s="11">
        <v>3.7327625070391699E-3</v>
      </c>
      <c r="AA13" s="11">
        <v>4.8663630426099697E-3</v>
      </c>
      <c r="AB13" s="11">
        <v>8.0212109630020505E-3</v>
      </c>
      <c r="AC13" s="11">
        <v>3.4096758254364298E-2</v>
      </c>
      <c r="AD13" s="11"/>
      <c r="AE13" s="11">
        <v>1.8310382700364902E-2</v>
      </c>
      <c r="AF13" s="11">
        <v>1.00065072516903E-2</v>
      </c>
      <c r="AG13" s="11">
        <v>9.5313827602863197E-3</v>
      </c>
      <c r="AH13" s="11">
        <v>3.5784237378292199E-3</v>
      </c>
      <c r="AI13" s="11">
        <v>0</v>
      </c>
      <c r="AJ13" s="11"/>
      <c r="AK13" s="11">
        <v>1.33382642590702E-2</v>
      </c>
      <c r="AL13" s="11">
        <v>3.1178271558530701E-3</v>
      </c>
      <c r="AM13" s="11">
        <v>2.0254296538549699E-2</v>
      </c>
      <c r="AN13" s="11">
        <v>1.4022098653393799E-2</v>
      </c>
      <c r="AO13" s="11">
        <v>1.77604607882694E-2</v>
      </c>
      <c r="AP13" s="11">
        <v>1.7135199962254301E-2</v>
      </c>
      <c r="AQ13" s="11"/>
      <c r="AR13" s="11">
        <v>1.30632542951148E-2</v>
      </c>
      <c r="AS13" s="11">
        <v>8.6636834740601906E-3</v>
      </c>
      <c r="AT13" s="11">
        <v>2.7124082949448802E-2</v>
      </c>
      <c r="AU13" s="11"/>
      <c r="AV13" s="11">
        <v>1.1993839182560801E-2</v>
      </c>
      <c r="AW13" s="11">
        <v>1.05641493499283E-2</v>
      </c>
      <c r="AX13" s="11">
        <v>1.1012151417852599E-2</v>
      </c>
      <c r="AY13" s="11">
        <v>2.0978086115710198E-2</v>
      </c>
      <c r="AZ13" s="11">
        <v>2.6824707050824601E-2</v>
      </c>
      <c r="BA13" s="11"/>
      <c r="BB13" s="11">
        <v>1.21850756253419E-2</v>
      </c>
      <c r="BC13" s="11">
        <v>9.4434903063032698E-3</v>
      </c>
      <c r="BD13" s="11">
        <v>0</v>
      </c>
      <c r="BE13" s="11"/>
      <c r="BF13" s="11">
        <v>9.3559531654814603E-3</v>
      </c>
      <c r="BG13" s="11">
        <v>6.0572804550408999E-3</v>
      </c>
      <c r="BH13" s="11">
        <v>2.12564536721092E-2</v>
      </c>
      <c r="BI13" s="11">
        <v>5.5881565024652902E-3</v>
      </c>
      <c r="BJ13" s="11">
        <v>1.9013356548412099E-2</v>
      </c>
      <c r="BK13" s="11">
        <v>3.6730999010712501E-2</v>
      </c>
    </row>
    <row r="14" spans="2:63" x14ac:dyDescent="0.35">
      <c r="B14" s="14" t="s">
        <v>120</v>
      </c>
      <c r="C14" s="12">
        <v>9.0747315792437892E-3</v>
      </c>
      <c r="D14" s="12">
        <v>1.0646208471601E-2</v>
      </c>
      <c r="E14" s="12">
        <v>7.6589770951423497E-3</v>
      </c>
      <c r="F14" s="12"/>
      <c r="G14" s="12">
        <v>3.5536327366757402E-2</v>
      </c>
      <c r="H14" s="12">
        <v>9.3995643721957699E-3</v>
      </c>
      <c r="I14" s="12">
        <v>8.6435475167640999E-3</v>
      </c>
      <c r="J14" s="12">
        <v>5.7745494976961199E-3</v>
      </c>
      <c r="K14" s="12">
        <v>0</v>
      </c>
      <c r="L14" s="12">
        <v>0</v>
      </c>
      <c r="M14" s="12"/>
      <c r="N14" s="12">
        <v>1.3772829644632801E-2</v>
      </c>
      <c r="O14" s="12">
        <v>2.5547434771600202E-3</v>
      </c>
      <c r="P14" s="12">
        <v>0</v>
      </c>
      <c r="Q14" s="12">
        <v>4.9508417117261304E-3</v>
      </c>
      <c r="R14" s="12">
        <v>1.42210099353688E-2</v>
      </c>
      <c r="S14" s="12">
        <v>2.4794697561642001E-2</v>
      </c>
      <c r="T14" s="12">
        <v>5.5721999983495696E-3</v>
      </c>
      <c r="U14" s="12">
        <v>1.45773619859419E-2</v>
      </c>
      <c r="V14" s="12">
        <v>1.74138213527186E-3</v>
      </c>
      <c r="W14" s="12">
        <v>1.4737980377985601E-2</v>
      </c>
      <c r="X14" s="12">
        <v>6.35789385743127E-3</v>
      </c>
      <c r="Y14" s="12"/>
      <c r="Z14" s="12">
        <v>3.9252701243566498E-3</v>
      </c>
      <c r="AA14" s="12">
        <v>8.5353767917815803E-3</v>
      </c>
      <c r="AB14" s="12">
        <v>4.9897618649085498E-3</v>
      </c>
      <c r="AC14" s="12">
        <v>1.9002940604234402E-2</v>
      </c>
      <c r="AD14" s="12"/>
      <c r="AE14" s="12">
        <v>9.3867406982012305E-3</v>
      </c>
      <c r="AF14" s="12">
        <v>6.0133216593351501E-3</v>
      </c>
      <c r="AG14" s="12">
        <v>5.6769222852979598E-3</v>
      </c>
      <c r="AH14" s="12">
        <v>1.50285824675019E-2</v>
      </c>
      <c r="AI14" s="12">
        <v>0</v>
      </c>
      <c r="AJ14" s="12"/>
      <c r="AK14" s="12">
        <v>3.9545132144345298E-3</v>
      </c>
      <c r="AL14" s="12">
        <v>6.7636270908418197E-3</v>
      </c>
      <c r="AM14" s="12">
        <v>1.21244404726728E-2</v>
      </c>
      <c r="AN14" s="12">
        <v>0</v>
      </c>
      <c r="AO14" s="12">
        <v>9.1982361114475008E-3</v>
      </c>
      <c r="AP14" s="12">
        <v>2.5916907186136699E-2</v>
      </c>
      <c r="AQ14" s="12"/>
      <c r="AR14" s="12">
        <v>8.8062048676567197E-4</v>
      </c>
      <c r="AS14" s="12">
        <v>5.4672308396106397E-3</v>
      </c>
      <c r="AT14" s="12">
        <v>2.10075675379531E-2</v>
      </c>
      <c r="AU14" s="12"/>
      <c r="AV14" s="12">
        <v>4.1786840080291598E-4</v>
      </c>
      <c r="AW14" s="12">
        <v>1.12077139921302E-2</v>
      </c>
      <c r="AX14" s="12">
        <v>0</v>
      </c>
      <c r="AY14" s="12">
        <v>0</v>
      </c>
      <c r="AZ14" s="12">
        <v>2.1184966564029899E-2</v>
      </c>
      <c r="BA14" s="12"/>
      <c r="BB14" s="12">
        <v>2.0434348513883199E-3</v>
      </c>
      <c r="BC14" s="12">
        <v>9.9843167582673795E-3</v>
      </c>
      <c r="BD14" s="12">
        <v>0</v>
      </c>
      <c r="BE14" s="12"/>
      <c r="BF14" s="12">
        <v>1.7136895290555999E-2</v>
      </c>
      <c r="BG14" s="12">
        <v>6.3060532427825101E-3</v>
      </c>
      <c r="BH14" s="12">
        <v>6.1749259309260797E-3</v>
      </c>
      <c r="BI14" s="12">
        <v>4.7690938647823502E-3</v>
      </c>
      <c r="BJ14" s="12">
        <v>1.0455607828583E-2</v>
      </c>
      <c r="BK14" s="12">
        <v>1.15727146301334E-2</v>
      </c>
    </row>
    <row r="15" spans="2:63" x14ac:dyDescent="0.35">
      <c r="B15" s="15"/>
    </row>
    <row r="16" spans="2:63" x14ac:dyDescent="0.35">
      <c r="B16" t="s">
        <v>68</v>
      </c>
    </row>
    <row r="17" spans="2:2" x14ac:dyDescent="0.35">
      <c r="B17" t="s">
        <v>69</v>
      </c>
    </row>
    <row r="19" spans="2:2" x14ac:dyDescent="0.35">
      <c r="B19"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BK19"/>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123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122</v>
      </c>
      <c r="C9" s="11">
        <v>7.7358322060033799E-3</v>
      </c>
      <c r="D9" s="11">
        <v>8.3071248641655108E-3</v>
      </c>
      <c r="E9" s="11">
        <v>6.9132393845595099E-3</v>
      </c>
      <c r="F9" s="11"/>
      <c r="G9" s="11">
        <v>1.94439565121854E-2</v>
      </c>
      <c r="H9" s="11">
        <v>1.05708785053369E-2</v>
      </c>
      <c r="I9" s="11">
        <v>6.5688990623662498E-3</v>
      </c>
      <c r="J9" s="11">
        <v>7.4530767458222298E-3</v>
      </c>
      <c r="K9" s="11">
        <v>2.4127387900224799E-3</v>
      </c>
      <c r="L9" s="11">
        <v>2.2339731835505998E-3</v>
      </c>
      <c r="M9" s="11"/>
      <c r="N9" s="11">
        <v>2.5329509654008701E-2</v>
      </c>
      <c r="O9" s="11">
        <v>8.4564958960216992E-3</v>
      </c>
      <c r="P9" s="11">
        <v>6.7366330964049601E-3</v>
      </c>
      <c r="Q9" s="11">
        <v>9.2259271357372896E-3</v>
      </c>
      <c r="R9" s="11">
        <v>4.0691369830900799E-3</v>
      </c>
      <c r="S9" s="11">
        <v>6.2184234329043398E-3</v>
      </c>
      <c r="T9" s="11">
        <v>3.34835793086424E-3</v>
      </c>
      <c r="U9" s="11">
        <v>0</v>
      </c>
      <c r="V9" s="11">
        <v>1.9432215679165499E-3</v>
      </c>
      <c r="W9" s="11">
        <v>0</v>
      </c>
      <c r="X9" s="11">
        <v>3.23379346106566E-3</v>
      </c>
      <c r="Y9" s="11"/>
      <c r="Z9" s="11">
        <v>2.9381418103280898E-3</v>
      </c>
      <c r="AA9" s="11">
        <v>9.2943306924931201E-3</v>
      </c>
      <c r="AB9" s="11">
        <v>3.0719095769386699E-3</v>
      </c>
      <c r="AC9" s="11">
        <v>1.5581689264581099E-2</v>
      </c>
      <c r="AD9" s="11"/>
      <c r="AE9" s="11">
        <v>7.1586997658122297E-3</v>
      </c>
      <c r="AF9" s="11">
        <v>1.0160507025862501E-2</v>
      </c>
      <c r="AG9" s="11">
        <v>4.9225066127563796E-3</v>
      </c>
      <c r="AH9" s="11">
        <v>9.0652080489307604E-3</v>
      </c>
      <c r="AI9" s="11">
        <v>0</v>
      </c>
      <c r="AJ9" s="11"/>
      <c r="AK9" s="11">
        <v>3.3691591538146299E-3</v>
      </c>
      <c r="AL9" s="11">
        <v>2.65931306193007E-3</v>
      </c>
      <c r="AM9" s="11">
        <v>7.4241377831589196E-3</v>
      </c>
      <c r="AN9" s="11">
        <v>8.9408718159358705E-3</v>
      </c>
      <c r="AO9" s="11">
        <v>2.3077658699263599E-2</v>
      </c>
      <c r="AP9" s="11">
        <v>0</v>
      </c>
      <c r="AQ9" s="11"/>
      <c r="AR9" s="11">
        <v>7.2875798761863602E-3</v>
      </c>
      <c r="AS9" s="11">
        <v>5.33210311207545E-3</v>
      </c>
      <c r="AT9" s="11">
        <v>1.5777602220542399E-2</v>
      </c>
      <c r="AU9" s="11"/>
      <c r="AV9" s="11">
        <v>3.5451150483759202E-3</v>
      </c>
      <c r="AW9" s="11">
        <v>8.2665713896619905E-3</v>
      </c>
      <c r="AX9" s="11">
        <v>9.2293848625355397E-3</v>
      </c>
      <c r="AY9" s="11">
        <v>0</v>
      </c>
      <c r="AZ9" s="11">
        <v>9.5053293368985697E-3</v>
      </c>
      <c r="BA9" s="11"/>
      <c r="BB9" s="11">
        <v>3.6872463456362799E-3</v>
      </c>
      <c r="BC9" s="11">
        <v>6.4644018453112202E-3</v>
      </c>
      <c r="BD9" s="11">
        <v>2.7135812318011699E-3</v>
      </c>
      <c r="BE9" s="11"/>
      <c r="BF9" s="11">
        <v>2.0748562144873899E-2</v>
      </c>
      <c r="BG9" s="11">
        <v>2.9943897917535899E-3</v>
      </c>
      <c r="BH9" s="11">
        <v>8.6198810848286903E-3</v>
      </c>
      <c r="BI9" s="11">
        <v>5.3494475760968701E-3</v>
      </c>
      <c r="BJ9" s="11">
        <v>0</v>
      </c>
      <c r="BK9" s="11">
        <v>6.2353614011291698E-3</v>
      </c>
    </row>
    <row r="10" spans="2:63" x14ac:dyDescent="0.35">
      <c r="B10" s="14" t="s">
        <v>72</v>
      </c>
      <c r="C10" s="11">
        <v>0.103175970906905</v>
      </c>
      <c r="D10" s="11">
        <v>0.118665865947537</v>
      </c>
      <c r="E10" s="11">
        <v>8.7273159285509105E-2</v>
      </c>
      <c r="F10" s="11"/>
      <c r="G10" s="11">
        <v>0.101912033969808</v>
      </c>
      <c r="H10" s="11">
        <v>0.13841083943132701</v>
      </c>
      <c r="I10" s="11">
        <v>9.9981579327137804E-2</v>
      </c>
      <c r="J10" s="11">
        <v>0.11447005276396401</v>
      </c>
      <c r="K10" s="11">
        <v>0.10650423601798201</v>
      </c>
      <c r="L10" s="11">
        <v>6.6335418142563704E-2</v>
      </c>
      <c r="M10" s="11"/>
      <c r="N10" s="11">
        <v>0.16810315681180499</v>
      </c>
      <c r="O10" s="11">
        <v>0.10547737469969699</v>
      </c>
      <c r="P10" s="11">
        <v>0.10988038671393199</v>
      </c>
      <c r="Q10" s="11">
        <v>7.0532268579483207E-2</v>
      </c>
      <c r="R10" s="11">
        <v>8.2576083308083401E-2</v>
      </c>
      <c r="S10" s="11">
        <v>0.10441772987161101</v>
      </c>
      <c r="T10" s="11">
        <v>8.1494450071290095E-2</v>
      </c>
      <c r="U10" s="11">
        <v>3.2297950889798997E-2</v>
      </c>
      <c r="V10" s="11">
        <v>0.10258078813782499</v>
      </c>
      <c r="W10" s="11">
        <v>0.107013881212492</v>
      </c>
      <c r="X10" s="11">
        <v>7.5886035740048194E-2</v>
      </c>
      <c r="Y10" s="11"/>
      <c r="Z10" s="11">
        <v>5.9404849216180597E-2</v>
      </c>
      <c r="AA10" s="11">
        <v>0.112684740988072</v>
      </c>
      <c r="AB10" s="11">
        <v>7.6487956260547205E-2</v>
      </c>
      <c r="AC10" s="11">
        <v>0.162962421737569</v>
      </c>
      <c r="AD10" s="11"/>
      <c r="AE10" s="11">
        <v>0.110875339443437</v>
      </c>
      <c r="AF10" s="11">
        <v>0.100475318702526</v>
      </c>
      <c r="AG10" s="11">
        <v>8.7308944710939099E-2</v>
      </c>
      <c r="AH10" s="11">
        <v>0.109561579737328</v>
      </c>
      <c r="AI10" s="11">
        <v>0.130710716117938</v>
      </c>
      <c r="AJ10" s="11"/>
      <c r="AK10" s="11">
        <v>5.1378261010609501E-2</v>
      </c>
      <c r="AL10" s="11">
        <v>4.68467650176074E-2</v>
      </c>
      <c r="AM10" s="11">
        <v>0.193569193499838</v>
      </c>
      <c r="AN10" s="11">
        <v>0.23828920477899401</v>
      </c>
      <c r="AO10" s="11">
        <v>0.20959395301345299</v>
      </c>
      <c r="AP10" s="11">
        <v>2.76257107697431E-2</v>
      </c>
      <c r="AQ10" s="11"/>
      <c r="AR10" s="11">
        <v>8.6339399715867501E-2</v>
      </c>
      <c r="AS10" s="11">
        <v>0.10675674520895199</v>
      </c>
      <c r="AT10" s="11">
        <v>0.15523493912571501</v>
      </c>
      <c r="AU10" s="11"/>
      <c r="AV10" s="11">
        <v>7.4753312527977206E-2</v>
      </c>
      <c r="AW10" s="11">
        <v>0.118675188949475</v>
      </c>
      <c r="AX10" s="11">
        <v>0.115377901383046</v>
      </c>
      <c r="AY10" s="11">
        <v>0.14998716421734801</v>
      </c>
      <c r="AZ10" s="11">
        <v>0.144616397349351</v>
      </c>
      <c r="BA10" s="11"/>
      <c r="BB10" s="11">
        <v>7.0603242275977807E-2</v>
      </c>
      <c r="BC10" s="11">
        <v>0.121683824284418</v>
      </c>
      <c r="BD10" s="11">
        <v>9.6177360660630207E-2</v>
      </c>
      <c r="BE10" s="11"/>
      <c r="BF10" s="11">
        <v>0.17941881787849501</v>
      </c>
      <c r="BG10" s="11">
        <v>9.5123798085947994E-2</v>
      </c>
      <c r="BH10" s="11">
        <v>0.122720802288839</v>
      </c>
      <c r="BI10" s="11">
        <v>7.1504569817399694E-2</v>
      </c>
      <c r="BJ10" s="11">
        <v>3.2191934701947297E-2</v>
      </c>
      <c r="BK10" s="11">
        <v>8.5661915391622906E-2</v>
      </c>
    </row>
    <row r="11" spans="2:63" x14ac:dyDescent="0.35">
      <c r="B11" s="14" t="s">
        <v>73</v>
      </c>
      <c r="C11" s="11">
        <v>0.27952485611976002</v>
      </c>
      <c r="D11" s="11">
        <v>0.263446600109077</v>
      </c>
      <c r="E11" s="11">
        <v>0.29610316288514998</v>
      </c>
      <c r="F11" s="11"/>
      <c r="G11" s="11">
        <v>0.27347943107995698</v>
      </c>
      <c r="H11" s="11">
        <v>0.33260205731222198</v>
      </c>
      <c r="I11" s="11">
        <v>0.30006545247616501</v>
      </c>
      <c r="J11" s="11">
        <v>0.28028181408377301</v>
      </c>
      <c r="K11" s="11">
        <v>0.23084320993549001</v>
      </c>
      <c r="L11" s="11">
        <v>0.25565569587057801</v>
      </c>
      <c r="M11" s="11"/>
      <c r="N11" s="11">
        <v>0.29239139633790701</v>
      </c>
      <c r="O11" s="11">
        <v>0.26295259378854302</v>
      </c>
      <c r="P11" s="11">
        <v>0.29233882780417603</v>
      </c>
      <c r="Q11" s="11">
        <v>0.250691681778972</v>
      </c>
      <c r="R11" s="11">
        <v>0.26854395756853999</v>
      </c>
      <c r="S11" s="11">
        <v>0.30006836186212399</v>
      </c>
      <c r="T11" s="11">
        <v>0.25570478572670302</v>
      </c>
      <c r="U11" s="11">
        <v>0.31172186304806399</v>
      </c>
      <c r="V11" s="11">
        <v>0.25635219366004203</v>
      </c>
      <c r="W11" s="11">
        <v>0.31439119719054498</v>
      </c>
      <c r="X11" s="11">
        <v>0.29674093135238599</v>
      </c>
      <c r="Y11" s="11"/>
      <c r="Z11" s="11">
        <v>0.20859504141489299</v>
      </c>
      <c r="AA11" s="11">
        <v>0.29474715737896501</v>
      </c>
      <c r="AB11" s="11">
        <v>0.26777375086791699</v>
      </c>
      <c r="AC11" s="11">
        <v>0.352035361027837</v>
      </c>
      <c r="AD11" s="11"/>
      <c r="AE11" s="11">
        <v>0.29825125601046598</v>
      </c>
      <c r="AF11" s="11">
        <v>0.28411902758774699</v>
      </c>
      <c r="AG11" s="11">
        <v>0.25947856515969703</v>
      </c>
      <c r="AH11" s="11">
        <v>0.24857269836121501</v>
      </c>
      <c r="AI11" s="11">
        <v>0.276976861164768</v>
      </c>
      <c r="AJ11" s="11"/>
      <c r="AK11" s="11">
        <v>0.23506585314675599</v>
      </c>
      <c r="AL11" s="11">
        <v>0.22117933215294999</v>
      </c>
      <c r="AM11" s="11">
        <v>0.34175982066108601</v>
      </c>
      <c r="AN11" s="11">
        <v>0.40170849151306998</v>
      </c>
      <c r="AO11" s="11">
        <v>0.40007306178448898</v>
      </c>
      <c r="AP11" s="11">
        <v>0.189280064677462</v>
      </c>
      <c r="AQ11" s="11"/>
      <c r="AR11" s="11">
        <v>0.26482526155643499</v>
      </c>
      <c r="AS11" s="11">
        <v>0.27233844232672699</v>
      </c>
      <c r="AT11" s="11">
        <v>0.35161258676202101</v>
      </c>
      <c r="AU11" s="11"/>
      <c r="AV11" s="11">
        <v>0.25525198624119699</v>
      </c>
      <c r="AW11" s="11">
        <v>0.283074067473363</v>
      </c>
      <c r="AX11" s="11">
        <v>0.266247148900983</v>
      </c>
      <c r="AY11" s="11">
        <v>0.23236258835258999</v>
      </c>
      <c r="AZ11" s="11">
        <v>0.35541559571158599</v>
      </c>
      <c r="BA11" s="11"/>
      <c r="BB11" s="11">
        <v>0.26351622436733901</v>
      </c>
      <c r="BC11" s="11">
        <v>0.28378283160664403</v>
      </c>
      <c r="BD11" s="11">
        <v>0.26506694594916203</v>
      </c>
      <c r="BE11" s="11"/>
      <c r="BF11" s="11">
        <v>0.32313113705858199</v>
      </c>
      <c r="BG11" s="11">
        <v>0.24528963029545101</v>
      </c>
      <c r="BH11" s="11">
        <v>0.27556890242825599</v>
      </c>
      <c r="BI11" s="11">
        <v>0.27723588657965897</v>
      </c>
      <c r="BJ11" s="11">
        <v>0.27986581667400301</v>
      </c>
      <c r="BK11" s="11">
        <v>0.30095805953326699</v>
      </c>
    </row>
    <row r="12" spans="2:63" x14ac:dyDescent="0.35">
      <c r="B12" s="14" t="s">
        <v>74</v>
      </c>
      <c r="C12" s="11">
        <v>0.40634700713322303</v>
      </c>
      <c r="D12" s="11">
        <v>0.38409253482824801</v>
      </c>
      <c r="E12" s="11">
        <v>0.42751327658282301</v>
      </c>
      <c r="F12" s="11"/>
      <c r="G12" s="11">
        <v>0.39562903706622998</v>
      </c>
      <c r="H12" s="11">
        <v>0.38595522813160399</v>
      </c>
      <c r="I12" s="11">
        <v>0.41289578551254502</v>
      </c>
      <c r="J12" s="11">
        <v>0.39453449084029402</v>
      </c>
      <c r="K12" s="11">
        <v>0.42175704591372098</v>
      </c>
      <c r="L12" s="11">
        <v>0.42422231810973998</v>
      </c>
      <c r="M12" s="11"/>
      <c r="N12" s="11">
        <v>0.35403238003854598</v>
      </c>
      <c r="O12" s="11">
        <v>0.376696690482967</v>
      </c>
      <c r="P12" s="11">
        <v>0.41456697189030101</v>
      </c>
      <c r="Q12" s="11">
        <v>0.42977221883792799</v>
      </c>
      <c r="R12" s="11">
        <v>0.40011981387008799</v>
      </c>
      <c r="S12" s="11">
        <v>0.38958688234434602</v>
      </c>
      <c r="T12" s="11">
        <v>0.44292072149224099</v>
      </c>
      <c r="U12" s="11">
        <v>0.48550740709483903</v>
      </c>
      <c r="V12" s="11">
        <v>0.45056518688559399</v>
      </c>
      <c r="W12" s="11">
        <v>0.381121176024242</v>
      </c>
      <c r="X12" s="11">
        <v>0.439887087539302</v>
      </c>
      <c r="Y12" s="11"/>
      <c r="Z12" s="11">
        <v>0.398008799905543</v>
      </c>
      <c r="AA12" s="11">
        <v>0.41509360973712101</v>
      </c>
      <c r="AB12" s="11">
        <v>0.45332110118719798</v>
      </c>
      <c r="AC12" s="11">
        <v>0.36676007374254199</v>
      </c>
      <c r="AD12" s="11"/>
      <c r="AE12" s="11">
        <v>0.45881701632038002</v>
      </c>
      <c r="AF12" s="11">
        <v>0.40989524223534901</v>
      </c>
      <c r="AG12" s="11">
        <v>0.39405979106508099</v>
      </c>
      <c r="AH12" s="11">
        <v>0.36832323231373498</v>
      </c>
      <c r="AI12" s="11">
        <v>0.23249832613547</v>
      </c>
      <c r="AJ12" s="11"/>
      <c r="AK12" s="11">
        <v>0.43832515877461098</v>
      </c>
      <c r="AL12" s="11">
        <v>0.477655823589198</v>
      </c>
      <c r="AM12" s="11">
        <v>0.39494965917872599</v>
      </c>
      <c r="AN12" s="11">
        <v>0.29046140534584503</v>
      </c>
      <c r="AO12" s="11">
        <v>0.26061596596979297</v>
      </c>
      <c r="AP12" s="11">
        <v>0.54129008114272903</v>
      </c>
      <c r="AQ12" s="11"/>
      <c r="AR12" s="11">
        <v>0.43745949035111298</v>
      </c>
      <c r="AS12" s="11">
        <v>0.39694992917393901</v>
      </c>
      <c r="AT12" s="11">
        <v>0.34342100977753898</v>
      </c>
      <c r="AU12" s="11"/>
      <c r="AV12" s="11">
        <v>0.42345778808687001</v>
      </c>
      <c r="AW12" s="11">
        <v>0.41136052492515501</v>
      </c>
      <c r="AX12" s="11">
        <v>0.36873035236409102</v>
      </c>
      <c r="AY12" s="11">
        <v>0.38495406008578897</v>
      </c>
      <c r="AZ12" s="11">
        <v>0.3725233136976</v>
      </c>
      <c r="BA12" s="11"/>
      <c r="BB12" s="11">
        <v>0.41907727817437901</v>
      </c>
      <c r="BC12" s="11">
        <v>0.408081255611555</v>
      </c>
      <c r="BD12" s="11">
        <v>0.39754214086926698</v>
      </c>
      <c r="BE12" s="11"/>
      <c r="BF12" s="11">
        <v>0.32249072214660202</v>
      </c>
      <c r="BG12" s="11">
        <v>0.454977777431259</v>
      </c>
      <c r="BH12" s="11">
        <v>0.414972929534417</v>
      </c>
      <c r="BI12" s="11">
        <v>0.44381975656314498</v>
      </c>
      <c r="BJ12" s="11">
        <v>0.40799793768021902</v>
      </c>
      <c r="BK12" s="11">
        <v>0.33082417917773699</v>
      </c>
    </row>
    <row r="13" spans="2:63" x14ac:dyDescent="0.35">
      <c r="B13" s="14" t="s">
        <v>75</v>
      </c>
      <c r="C13" s="11">
        <v>0.16643082081337501</v>
      </c>
      <c r="D13" s="11">
        <v>0.18062650213949599</v>
      </c>
      <c r="E13" s="11">
        <v>0.153189384055994</v>
      </c>
      <c r="F13" s="11"/>
      <c r="G13" s="11">
        <v>0.15738372989508201</v>
      </c>
      <c r="H13" s="11">
        <v>0.104903369610163</v>
      </c>
      <c r="I13" s="11">
        <v>0.151670133505277</v>
      </c>
      <c r="J13" s="11">
        <v>0.16494058104378501</v>
      </c>
      <c r="K13" s="11">
        <v>0.19959524181474</v>
      </c>
      <c r="L13" s="11">
        <v>0.213825901694397</v>
      </c>
      <c r="M13" s="11"/>
      <c r="N13" s="11">
        <v>0.123805896297619</v>
      </c>
      <c r="O13" s="11">
        <v>0.19732902521649001</v>
      </c>
      <c r="P13" s="11">
        <v>0.15330307196040999</v>
      </c>
      <c r="Q13" s="11">
        <v>0.211109319023736</v>
      </c>
      <c r="R13" s="11">
        <v>0.20392981345154501</v>
      </c>
      <c r="S13" s="11">
        <v>0.15550331690378699</v>
      </c>
      <c r="T13" s="11">
        <v>0.18529146317553699</v>
      </c>
      <c r="U13" s="11">
        <v>0.14505746429687899</v>
      </c>
      <c r="V13" s="11">
        <v>0.15470320725887099</v>
      </c>
      <c r="W13" s="11">
        <v>0.15888953765108699</v>
      </c>
      <c r="X13" s="11">
        <v>0.139549954581416</v>
      </c>
      <c r="Y13" s="11"/>
      <c r="Z13" s="11">
        <v>0.27434957167882201</v>
      </c>
      <c r="AA13" s="11">
        <v>0.134375903645407</v>
      </c>
      <c r="AB13" s="11">
        <v>0.16704987548119399</v>
      </c>
      <c r="AC13" s="11">
        <v>8.4026531586641195E-2</v>
      </c>
      <c r="AD13" s="11"/>
      <c r="AE13" s="11">
        <v>0.11152617514563801</v>
      </c>
      <c r="AF13" s="11">
        <v>0.15418753548938699</v>
      </c>
      <c r="AG13" s="11">
        <v>0.21085676394633299</v>
      </c>
      <c r="AH13" s="11">
        <v>0.212117495607822</v>
      </c>
      <c r="AI13" s="11">
        <v>0.25461385440901801</v>
      </c>
      <c r="AJ13" s="11"/>
      <c r="AK13" s="11">
        <v>0.227008734589357</v>
      </c>
      <c r="AL13" s="11">
        <v>0.21148538008229101</v>
      </c>
      <c r="AM13" s="11">
        <v>4.7487405413473099E-2</v>
      </c>
      <c r="AN13" s="11">
        <v>5.8460538851590603E-2</v>
      </c>
      <c r="AO13" s="11">
        <v>7.5068278070420102E-2</v>
      </c>
      <c r="AP13" s="11">
        <v>0.178248174666682</v>
      </c>
      <c r="AQ13" s="11"/>
      <c r="AR13" s="11">
        <v>0.17428001691617501</v>
      </c>
      <c r="AS13" s="11">
        <v>0.17925834809462199</v>
      </c>
      <c r="AT13" s="11">
        <v>9.6614891126956398E-2</v>
      </c>
      <c r="AU13" s="11"/>
      <c r="AV13" s="11">
        <v>0.205320151556275</v>
      </c>
      <c r="AW13" s="11">
        <v>0.144706559387864</v>
      </c>
      <c r="AX13" s="11">
        <v>0.18713670097484</v>
      </c>
      <c r="AY13" s="11">
        <v>0.17383670349661901</v>
      </c>
      <c r="AZ13" s="11">
        <v>8.7079567701578597E-2</v>
      </c>
      <c r="BA13" s="11"/>
      <c r="BB13" s="11">
        <v>0.20653890907262801</v>
      </c>
      <c r="BC13" s="11">
        <v>0.14036548203482199</v>
      </c>
      <c r="BD13" s="11">
        <v>0.19009368581894401</v>
      </c>
      <c r="BE13" s="11"/>
      <c r="BF13" s="11">
        <v>0.114315711693442</v>
      </c>
      <c r="BG13" s="11">
        <v>0.174269628480509</v>
      </c>
      <c r="BH13" s="11">
        <v>0.143661465415301</v>
      </c>
      <c r="BI13" s="11">
        <v>0.162624475530396</v>
      </c>
      <c r="BJ13" s="11">
        <v>0.24288974830563001</v>
      </c>
      <c r="BK13" s="11">
        <v>0.211336990037127</v>
      </c>
    </row>
    <row r="14" spans="2:63" x14ac:dyDescent="0.35">
      <c r="B14" s="14" t="s">
        <v>76</v>
      </c>
      <c r="C14" s="12">
        <v>3.6785512820734501E-2</v>
      </c>
      <c r="D14" s="12">
        <v>4.4861372111476901E-2</v>
      </c>
      <c r="E14" s="12">
        <v>2.90077778059647E-2</v>
      </c>
      <c r="F14" s="12"/>
      <c r="G14" s="12">
        <v>5.2151811476737399E-2</v>
      </c>
      <c r="H14" s="12">
        <v>2.7557627009346899E-2</v>
      </c>
      <c r="I14" s="12">
        <v>2.88181501165082E-2</v>
      </c>
      <c r="J14" s="12">
        <v>3.8319984522361697E-2</v>
      </c>
      <c r="K14" s="12">
        <v>3.8887527528044301E-2</v>
      </c>
      <c r="L14" s="12">
        <v>3.7726692999171599E-2</v>
      </c>
      <c r="M14" s="12"/>
      <c r="N14" s="12">
        <v>3.6337660860114002E-2</v>
      </c>
      <c r="O14" s="12">
        <v>4.9087819916281597E-2</v>
      </c>
      <c r="P14" s="12">
        <v>2.31741085347755E-2</v>
      </c>
      <c r="Q14" s="12">
        <v>2.8668584644142799E-2</v>
      </c>
      <c r="R14" s="12">
        <v>4.0761194818653597E-2</v>
      </c>
      <c r="S14" s="12">
        <v>4.4205285585227898E-2</v>
      </c>
      <c r="T14" s="12">
        <v>3.1240221603364701E-2</v>
      </c>
      <c r="U14" s="12">
        <v>2.54153146704196E-2</v>
      </c>
      <c r="V14" s="12">
        <v>3.3855402489750899E-2</v>
      </c>
      <c r="W14" s="12">
        <v>3.8584207921634903E-2</v>
      </c>
      <c r="X14" s="12">
        <v>4.4702197325781498E-2</v>
      </c>
      <c r="Y14" s="12"/>
      <c r="Z14" s="12">
        <v>5.6703595974233703E-2</v>
      </c>
      <c r="AA14" s="12">
        <v>3.3804257557941898E-2</v>
      </c>
      <c r="AB14" s="12">
        <v>3.2295406626204302E-2</v>
      </c>
      <c r="AC14" s="12">
        <v>1.8633922640830601E-2</v>
      </c>
      <c r="AD14" s="12"/>
      <c r="AE14" s="12">
        <v>1.3371513314266999E-2</v>
      </c>
      <c r="AF14" s="12">
        <v>4.1162368959128302E-2</v>
      </c>
      <c r="AG14" s="12">
        <v>4.3373428505193899E-2</v>
      </c>
      <c r="AH14" s="12">
        <v>5.2359785930969301E-2</v>
      </c>
      <c r="AI14" s="12">
        <v>0.105200242172806</v>
      </c>
      <c r="AJ14" s="12"/>
      <c r="AK14" s="12">
        <v>4.4852833324852202E-2</v>
      </c>
      <c r="AL14" s="12">
        <v>4.0173386096023903E-2</v>
      </c>
      <c r="AM14" s="12">
        <v>1.48097834637183E-2</v>
      </c>
      <c r="AN14" s="12">
        <v>2.13948769456395E-3</v>
      </c>
      <c r="AO14" s="12">
        <v>3.1571082462581397E-2</v>
      </c>
      <c r="AP14" s="12">
        <v>6.35559687433839E-2</v>
      </c>
      <c r="AQ14" s="12"/>
      <c r="AR14" s="12">
        <v>2.9808251584224E-2</v>
      </c>
      <c r="AS14" s="12">
        <v>3.9364432083685202E-2</v>
      </c>
      <c r="AT14" s="12">
        <v>3.7338970987226203E-2</v>
      </c>
      <c r="AU14" s="12"/>
      <c r="AV14" s="12">
        <v>3.7671646539304403E-2</v>
      </c>
      <c r="AW14" s="12">
        <v>3.3917087874480598E-2</v>
      </c>
      <c r="AX14" s="12">
        <v>5.32785115145041E-2</v>
      </c>
      <c r="AY14" s="12">
        <v>5.8859483847653597E-2</v>
      </c>
      <c r="AZ14" s="12">
        <v>3.0859796202986199E-2</v>
      </c>
      <c r="BA14" s="12"/>
      <c r="BB14" s="12">
        <v>3.6577099764040097E-2</v>
      </c>
      <c r="BC14" s="12">
        <v>3.9622204617250301E-2</v>
      </c>
      <c r="BD14" s="12">
        <v>4.8406285470196E-2</v>
      </c>
      <c r="BE14" s="12"/>
      <c r="BF14" s="12">
        <v>3.9895049078005201E-2</v>
      </c>
      <c r="BG14" s="12">
        <v>2.7344775915079299E-2</v>
      </c>
      <c r="BH14" s="12">
        <v>3.4456019248357998E-2</v>
      </c>
      <c r="BI14" s="12">
        <v>3.9465863933303903E-2</v>
      </c>
      <c r="BJ14" s="12">
        <v>3.7054562638201297E-2</v>
      </c>
      <c r="BK14" s="12">
        <v>6.49834944591174E-2</v>
      </c>
    </row>
    <row r="15" spans="2:63" x14ac:dyDescent="0.35">
      <c r="B15" s="15"/>
    </row>
    <row r="16" spans="2:63" x14ac:dyDescent="0.35">
      <c r="B16" t="s">
        <v>68</v>
      </c>
    </row>
    <row r="17" spans="2:2" x14ac:dyDescent="0.35">
      <c r="B17" t="s">
        <v>69</v>
      </c>
    </row>
    <row r="19" spans="2:2" x14ac:dyDescent="0.35">
      <c r="B19"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130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124</v>
      </c>
      <c r="C9" s="11">
        <v>9.0198600896690698E-2</v>
      </c>
      <c r="D9" s="11">
        <v>0.10205210557482999</v>
      </c>
      <c r="E9" s="11">
        <v>7.9055917107786894E-2</v>
      </c>
      <c r="F9" s="11"/>
      <c r="G9" s="11">
        <v>0.163849945060935</v>
      </c>
      <c r="H9" s="11">
        <v>0.15292348992111501</v>
      </c>
      <c r="I9" s="11">
        <v>0.104046764160122</v>
      </c>
      <c r="J9" s="11">
        <v>5.9942116491178497E-2</v>
      </c>
      <c r="K9" s="11">
        <v>3.5495936701974498E-2</v>
      </c>
      <c r="L9" s="11">
        <v>3.9071915560752499E-2</v>
      </c>
      <c r="M9" s="11"/>
      <c r="N9" s="11">
        <v>0.151215520267481</v>
      </c>
      <c r="O9" s="11">
        <v>6.2906595538662693E-2</v>
      </c>
      <c r="P9" s="11">
        <v>0.100201245942283</v>
      </c>
      <c r="Q9" s="11">
        <v>8.4813532922975707E-2</v>
      </c>
      <c r="R9" s="11">
        <v>0.13810681821340001</v>
      </c>
      <c r="S9" s="11">
        <v>9.1668382845069105E-2</v>
      </c>
      <c r="T9" s="11">
        <v>5.42653218157075E-2</v>
      </c>
      <c r="U9" s="11">
        <v>8.9242125296650196E-2</v>
      </c>
      <c r="V9" s="11">
        <v>5.5847400598445798E-2</v>
      </c>
      <c r="W9" s="11">
        <v>8.6623368552014399E-2</v>
      </c>
      <c r="X9" s="11">
        <v>5.4232441732759401E-2</v>
      </c>
      <c r="Y9" s="11"/>
      <c r="Z9" s="11">
        <v>9.8121610593922604E-2</v>
      </c>
      <c r="AA9" s="11">
        <v>7.96218753864677E-2</v>
      </c>
      <c r="AB9" s="11">
        <v>0.107747522873301</v>
      </c>
      <c r="AC9" s="11">
        <v>7.7574083414310796E-2</v>
      </c>
      <c r="AD9" s="11"/>
      <c r="AE9" s="11">
        <v>6.9131146665641505E-2</v>
      </c>
      <c r="AF9" s="11">
        <v>9.8775406119018402E-2</v>
      </c>
      <c r="AG9" s="11">
        <v>9.4358122238064807E-2</v>
      </c>
      <c r="AH9" s="11">
        <v>9.69454650830716E-2</v>
      </c>
      <c r="AI9" s="11">
        <v>0.13288322025247401</v>
      </c>
      <c r="AJ9" s="11"/>
      <c r="AK9" s="11">
        <v>6.7093566898866405E-2</v>
      </c>
      <c r="AL9" s="11">
        <v>0.13195190587963301</v>
      </c>
      <c r="AM9" s="11">
        <v>6.0084754815246402E-2</v>
      </c>
      <c r="AN9" s="11">
        <v>0.108828991414558</v>
      </c>
      <c r="AO9" s="11">
        <v>8.5597952792756102E-2</v>
      </c>
      <c r="AP9" s="11">
        <v>4.8510473516466902E-2</v>
      </c>
      <c r="AQ9" s="11"/>
      <c r="AR9" s="11">
        <v>7.5508228262817195E-2</v>
      </c>
      <c r="AS9" s="11">
        <v>8.50322412001321E-2</v>
      </c>
      <c r="AT9" s="11">
        <v>0.121472490113561</v>
      </c>
      <c r="AU9" s="11"/>
      <c r="AV9" s="11">
        <v>7.5715527827828005E-2</v>
      </c>
      <c r="AW9" s="11">
        <v>9.4881135056125596E-2</v>
      </c>
      <c r="AX9" s="11">
        <v>7.2591417845321193E-2</v>
      </c>
      <c r="AY9" s="11">
        <v>8.0126136661197195E-2</v>
      </c>
      <c r="AZ9" s="11">
        <v>0.119085157912474</v>
      </c>
      <c r="BA9" s="11"/>
      <c r="BB9" s="11">
        <v>7.9951345413519004E-2</v>
      </c>
      <c r="BC9" s="11">
        <v>0.102348390953671</v>
      </c>
      <c r="BD9" s="11">
        <v>6.5251645597513105E-2</v>
      </c>
      <c r="BE9" s="11"/>
      <c r="BF9" s="11">
        <v>0.14790001475767101</v>
      </c>
      <c r="BG9" s="11">
        <v>6.5484517000960696E-2</v>
      </c>
      <c r="BH9" s="11">
        <v>0.10453619565205501</v>
      </c>
      <c r="BI9" s="11">
        <v>6.4003162643310102E-2</v>
      </c>
      <c r="BJ9" s="11">
        <v>7.5592188113327297E-2</v>
      </c>
      <c r="BK9" s="11">
        <v>9.0002873124956403E-2</v>
      </c>
    </row>
    <row r="10" spans="2:63" x14ac:dyDescent="0.35">
      <c r="B10" s="14" t="s">
        <v>125</v>
      </c>
      <c r="C10" s="11">
        <v>0.10963930444957699</v>
      </c>
      <c r="D10" s="11">
        <v>0.118600175001286</v>
      </c>
      <c r="E10" s="11">
        <v>9.8646238181682402E-2</v>
      </c>
      <c r="F10" s="11"/>
      <c r="G10" s="11">
        <v>0.16730539293931901</v>
      </c>
      <c r="H10" s="11">
        <v>0.122533934712227</v>
      </c>
      <c r="I10" s="11">
        <v>0.121321525582877</v>
      </c>
      <c r="J10" s="11">
        <v>0.105197976640031</v>
      </c>
      <c r="K10" s="11">
        <v>7.2918399291219904E-2</v>
      </c>
      <c r="L10" s="11">
        <v>7.8799814229464901E-2</v>
      </c>
      <c r="M10" s="11"/>
      <c r="N10" s="11">
        <v>0.15159315990850999</v>
      </c>
      <c r="O10" s="11">
        <v>0.123003490009263</v>
      </c>
      <c r="P10" s="11">
        <v>9.8751115624106794E-2</v>
      </c>
      <c r="Q10" s="11">
        <v>8.7543976659771303E-2</v>
      </c>
      <c r="R10" s="11">
        <v>0.11357983171194599</v>
      </c>
      <c r="S10" s="11">
        <v>0.113805217044471</v>
      </c>
      <c r="T10" s="11">
        <v>8.4824494530867101E-2</v>
      </c>
      <c r="U10" s="11">
        <v>0.114350530048677</v>
      </c>
      <c r="V10" s="11">
        <v>8.1227126643593897E-2</v>
      </c>
      <c r="W10" s="11">
        <v>0.11899949410466</v>
      </c>
      <c r="X10" s="11">
        <v>8.3016105264123105E-2</v>
      </c>
      <c r="Y10" s="11"/>
      <c r="Z10" s="11">
        <v>0.101498236856895</v>
      </c>
      <c r="AA10" s="11">
        <v>0.105144371546693</v>
      </c>
      <c r="AB10" s="11">
        <v>0.113692585165228</v>
      </c>
      <c r="AC10" s="11">
        <v>0.12025175088119899</v>
      </c>
      <c r="AD10" s="11"/>
      <c r="AE10" s="11">
        <v>9.7745240922306395E-2</v>
      </c>
      <c r="AF10" s="11">
        <v>0.112405060868932</v>
      </c>
      <c r="AG10" s="11">
        <v>8.8658225666452498E-2</v>
      </c>
      <c r="AH10" s="11">
        <v>0.159690829348453</v>
      </c>
      <c r="AI10" s="11">
        <v>0.19254132971402299</v>
      </c>
      <c r="AJ10" s="11"/>
      <c r="AK10" s="11">
        <v>8.8374657797505196E-2</v>
      </c>
      <c r="AL10" s="11">
        <v>0.138076558495829</v>
      </c>
      <c r="AM10" s="11">
        <v>7.8475424940137706E-2</v>
      </c>
      <c r="AN10" s="11">
        <v>0.15669382811698701</v>
      </c>
      <c r="AO10" s="11">
        <v>0.11127326849520799</v>
      </c>
      <c r="AP10" s="11">
        <v>6.8670179099735107E-2</v>
      </c>
      <c r="AQ10" s="11"/>
      <c r="AR10" s="11">
        <v>0.100274194916269</v>
      </c>
      <c r="AS10" s="11">
        <v>0.11708425941390101</v>
      </c>
      <c r="AT10" s="11">
        <v>0.114677488411048</v>
      </c>
      <c r="AU10" s="11"/>
      <c r="AV10" s="11">
        <v>0.101027052772204</v>
      </c>
      <c r="AW10" s="11">
        <v>0.11939402956009899</v>
      </c>
      <c r="AX10" s="11">
        <v>0.119861454053541</v>
      </c>
      <c r="AY10" s="11">
        <v>4.71116840630217E-2</v>
      </c>
      <c r="AZ10" s="11">
        <v>9.3625214883168204E-2</v>
      </c>
      <c r="BA10" s="11"/>
      <c r="BB10" s="11">
        <v>0.116036431124434</v>
      </c>
      <c r="BC10" s="11">
        <v>0.11189214062326901</v>
      </c>
      <c r="BD10" s="11">
        <v>0.120865792202211</v>
      </c>
      <c r="BE10" s="11"/>
      <c r="BF10" s="11">
        <v>0.14346340379616301</v>
      </c>
      <c r="BG10" s="11">
        <v>8.4960085336557495E-2</v>
      </c>
      <c r="BH10" s="11">
        <v>0.10035229390535499</v>
      </c>
      <c r="BI10" s="11">
        <v>0.119395321677727</v>
      </c>
      <c r="BJ10" s="11">
        <v>9.43534921605413E-2</v>
      </c>
      <c r="BK10" s="11">
        <v>0.12289432551150301</v>
      </c>
    </row>
    <row r="11" spans="2:63" x14ac:dyDescent="0.35">
      <c r="B11" s="14" t="s">
        <v>126</v>
      </c>
      <c r="C11" s="11">
        <v>0.200192402503302</v>
      </c>
      <c r="D11" s="11">
        <v>0.20734526701411199</v>
      </c>
      <c r="E11" s="11">
        <v>0.19404469633816401</v>
      </c>
      <c r="F11" s="11"/>
      <c r="G11" s="11">
        <v>0.192709520348988</v>
      </c>
      <c r="H11" s="11">
        <v>0.217556366310654</v>
      </c>
      <c r="I11" s="11">
        <v>0.17581956593044201</v>
      </c>
      <c r="J11" s="11">
        <v>0.17701608826439599</v>
      </c>
      <c r="K11" s="11">
        <v>0.225572959386732</v>
      </c>
      <c r="L11" s="11">
        <v>0.212633240753557</v>
      </c>
      <c r="M11" s="11"/>
      <c r="N11" s="11">
        <v>0.15809012393626101</v>
      </c>
      <c r="O11" s="11">
        <v>0.17033421541346</v>
      </c>
      <c r="P11" s="11">
        <v>0.209074552500639</v>
      </c>
      <c r="Q11" s="11">
        <v>0.242216508620544</v>
      </c>
      <c r="R11" s="11">
        <v>0.255142482180444</v>
      </c>
      <c r="S11" s="11">
        <v>0.209179300111827</v>
      </c>
      <c r="T11" s="11">
        <v>0.19445545756830199</v>
      </c>
      <c r="U11" s="11">
        <v>0.18134778421213599</v>
      </c>
      <c r="V11" s="11">
        <v>0.21507193985183501</v>
      </c>
      <c r="W11" s="11">
        <v>0.21416136243157199</v>
      </c>
      <c r="X11" s="11">
        <v>0.179075692970005</v>
      </c>
      <c r="Y11" s="11"/>
      <c r="Z11" s="11">
        <v>0.23352356372146099</v>
      </c>
      <c r="AA11" s="11">
        <v>0.20643042685481999</v>
      </c>
      <c r="AB11" s="11">
        <v>0.17733686000364299</v>
      </c>
      <c r="AC11" s="11">
        <v>0.174824200751963</v>
      </c>
      <c r="AD11" s="11"/>
      <c r="AE11" s="11">
        <v>0.20277632063266501</v>
      </c>
      <c r="AF11" s="11">
        <v>0.18414992452572401</v>
      </c>
      <c r="AG11" s="11">
        <v>0.21965238678740001</v>
      </c>
      <c r="AH11" s="11">
        <v>0.2080139669811</v>
      </c>
      <c r="AI11" s="11">
        <v>0.20574473445883301</v>
      </c>
      <c r="AJ11" s="11"/>
      <c r="AK11" s="11">
        <v>0.23399867515089801</v>
      </c>
      <c r="AL11" s="11">
        <v>0.187760404297071</v>
      </c>
      <c r="AM11" s="11">
        <v>0.16780796203625001</v>
      </c>
      <c r="AN11" s="11">
        <v>0.19364042204586501</v>
      </c>
      <c r="AO11" s="11">
        <v>0.17799244513909701</v>
      </c>
      <c r="AP11" s="11">
        <v>0.15846622220838499</v>
      </c>
      <c r="AQ11" s="11"/>
      <c r="AR11" s="11">
        <v>0.188834459713004</v>
      </c>
      <c r="AS11" s="11">
        <v>0.22956792429515899</v>
      </c>
      <c r="AT11" s="11">
        <v>0.15299897660403899</v>
      </c>
      <c r="AU11" s="11"/>
      <c r="AV11" s="11">
        <v>0.22367965660153499</v>
      </c>
      <c r="AW11" s="11">
        <v>0.19714838081696701</v>
      </c>
      <c r="AX11" s="11">
        <v>0.250751258635873</v>
      </c>
      <c r="AY11" s="11">
        <v>0.20294571310724399</v>
      </c>
      <c r="AZ11" s="11">
        <v>0.142844097349585</v>
      </c>
      <c r="BA11" s="11"/>
      <c r="BB11" s="11">
        <v>0.22103843356033601</v>
      </c>
      <c r="BC11" s="11">
        <v>0.20562194183705099</v>
      </c>
      <c r="BD11" s="11">
        <v>0.24683691700965599</v>
      </c>
      <c r="BE11" s="11"/>
      <c r="BF11" s="11">
        <v>0.18045454728751001</v>
      </c>
      <c r="BG11" s="11">
        <v>0.20076929162659701</v>
      </c>
      <c r="BH11" s="11">
        <v>0.204992376044209</v>
      </c>
      <c r="BI11" s="11">
        <v>0.2254475181244</v>
      </c>
      <c r="BJ11" s="11">
        <v>0.203010276183861</v>
      </c>
      <c r="BK11" s="11">
        <v>0.15043786172792201</v>
      </c>
    </row>
    <row r="12" spans="2:63" x14ac:dyDescent="0.35">
      <c r="B12" s="14" t="s">
        <v>127</v>
      </c>
      <c r="C12" s="11">
        <v>0.253038485293204</v>
      </c>
      <c r="D12" s="11">
        <v>0.250223430069616</v>
      </c>
      <c r="E12" s="11">
        <v>0.25743236667756902</v>
      </c>
      <c r="F12" s="11"/>
      <c r="G12" s="11">
        <v>0.14304529844151301</v>
      </c>
      <c r="H12" s="11">
        <v>0.16362223240928001</v>
      </c>
      <c r="I12" s="11">
        <v>0.26297444739789899</v>
      </c>
      <c r="J12" s="11">
        <v>0.24467092635114501</v>
      </c>
      <c r="K12" s="11">
        <v>0.299279966116337</v>
      </c>
      <c r="L12" s="11">
        <v>0.36849777194193001</v>
      </c>
      <c r="M12" s="11"/>
      <c r="N12" s="11">
        <v>0.151172069716974</v>
      </c>
      <c r="O12" s="11">
        <v>0.28121981332493101</v>
      </c>
      <c r="P12" s="11">
        <v>0.29325604177199199</v>
      </c>
      <c r="Q12" s="11">
        <v>0.27390698105836497</v>
      </c>
      <c r="R12" s="11">
        <v>0.21797952135767301</v>
      </c>
      <c r="S12" s="11">
        <v>0.27376856469871402</v>
      </c>
      <c r="T12" s="11">
        <v>0.28869069413825899</v>
      </c>
      <c r="U12" s="11">
        <v>0.245635916718555</v>
      </c>
      <c r="V12" s="11">
        <v>0.26649573121597903</v>
      </c>
      <c r="W12" s="11">
        <v>0.24522261110249399</v>
      </c>
      <c r="X12" s="11">
        <v>0.30851703694825</v>
      </c>
      <c r="Y12" s="11"/>
      <c r="Z12" s="11">
        <v>0.23462852834516301</v>
      </c>
      <c r="AA12" s="11">
        <v>0.26707736008759497</v>
      </c>
      <c r="AB12" s="11">
        <v>0.243191620377012</v>
      </c>
      <c r="AC12" s="11">
        <v>0.27021927135915402</v>
      </c>
      <c r="AD12" s="11"/>
      <c r="AE12" s="11">
        <v>0.28007536378293502</v>
      </c>
      <c r="AF12" s="11">
        <v>0.25851126483331299</v>
      </c>
      <c r="AG12" s="11">
        <v>0.23965661193620499</v>
      </c>
      <c r="AH12" s="11">
        <v>0.204156177247489</v>
      </c>
      <c r="AI12" s="11">
        <v>0.159640310592574</v>
      </c>
      <c r="AJ12" s="11"/>
      <c r="AK12" s="11">
        <v>0.295031762943406</v>
      </c>
      <c r="AL12" s="11">
        <v>0.222787213776418</v>
      </c>
      <c r="AM12" s="11">
        <v>0.329841812603277</v>
      </c>
      <c r="AN12" s="11">
        <v>0.22745641400372199</v>
      </c>
      <c r="AO12" s="11">
        <v>0.193024243635434</v>
      </c>
      <c r="AP12" s="11">
        <v>0.27169495691374301</v>
      </c>
      <c r="AQ12" s="11"/>
      <c r="AR12" s="11">
        <v>0.31675278092227499</v>
      </c>
      <c r="AS12" s="11">
        <v>0.23183523782090801</v>
      </c>
      <c r="AT12" s="11">
        <v>0.17339932873866901</v>
      </c>
      <c r="AU12" s="11"/>
      <c r="AV12" s="11">
        <v>0.30512377431428001</v>
      </c>
      <c r="AW12" s="11">
        <v>0.205227617897079</v>
      </c>
      <c r="AX12" s="11">
        <v>0.28191394836519501</v>
      </c>
      <c r="AY12" s="11">
        <v>0.30012184796626301</v>
      </c>
      <c r="AZ12" s="11">
        <v>0.206122022502817</v>
      </c>
      <c r="BA12" s="11"/>
      <c r="BB12" s="11">
        <v>0.289933989476994</v>
      </c>
      <c r="BC12" s="11">
        <v>0.215850969787276</v>
      </c>
      <c r="BD12" s="11">
        <v>0.25244942899996797</v>
      </c>
      <c r="BE12" s="11"/>
      <c r="BF12" s="11">
        <v>0.15722105855287399</v>
      </c>
      <c r="BG12" s="11">
        <v>0.29132359572942801</v>
      </c>
      <c r="BH12" s="11">
        <v>0.244165720349065</v>
      </c>
      <c r="BI12" s="11">
        <v>0.28496692230582898</v>
      </c>
      <c r="BJ12" s="11">
        <v>0.31241534953906702</v>
      </c>
      <c r="BK12" s="11">
        <v>0.20335504422871201</v>
      </c>
    </row>
    <row r="13" spans="2:63" x14ac:dyDescent="0.35">
      <c r="B13" s="14" t="s">
        <v>128</v>
      </c>
      <c r="C13" s="11">
        <v>0.11304149100751699</v>
      </c>
      <c r="D13" s="11">
        <v>0.112773115443129</v>
      </c>
      <c r="E13" s="11">
        <v>0.114354435205252</v>
      </c>
      <c r="F13" s="11"/>
      <c r="G13" s="11">
        <v>5.99244938404246E-2</v>
      </c>
      <c r="H13" s="11">
        <v>7.1872713632883695E-2</v>
      </c>
      <c r="I13" s="11">
        <v>9.4903437233353205E-2</v>
      </c>
      <c r="J13" s="11">
        <v>0.15559104046825101</v>
      </c>
      <c r="K13" s="11">
        <v>0.15501622510357199</v>
      </c>
      <c r="L13" s="11">
        <v>0.13463696445578999</v>
      </c>
      <c r="M13" s="11"/>
      <c r="N13" s="11">
        <v>0.138637613282281</v>
      </c>
      <c r="O13" s="11">
        <v>0.124330036325123</v>
      </c>
      <c r="P13" s="11">
        <v>9.9205632770887495E-2</v>
      </c>
      <c r="Q13" s="11">
        <v>9.4955478006649496E-2</v>
      </c>
      <c r="R13" s="11">
        <v>9.1237513303060305E-2</v>
      </c>
      <c r="S13" s="11">
        <v>8.5315020064452296E-2</v>
      </c>
      <c r="T13" s="11">
        <v>0.11931766608946601</v>
      </c>
      <c r="U13" s="11">
        <v>0.12736305659556599</v>
      </c>
      <c r="V13" s="11">
        <v>0.13628605011411901</v>
      </c>
      <c r="W13" s="11">
        <v>8.4599834226299894E-2</v>
      </c>
      <c r="X13" s="11">
        <v>0.12585244630342299</v>
      </c>
      <c r="Y13" s="11"/>
      <c r="Z13" s="11">
        <v>0.116752732004248</v>
      </c>
      <c r="AA13" s="11">
        <v>0.121510552167646</v>
      </c>
      <c r="AB13" s="11">
        <v>0.115797629053389</v>
      </c>
      <c r="AC13" s="11">
        <v>9.6786262645242996E-2</v>
      </c>
      <c r="AD13" s="11"/>
      <c r="AE13" s="11">
        <v>0.109301614076346</v>
      </c>
      <c r="AF13" s="11">
        <v>0.115790891330028</v>
      </c>
      <c r="AG13" s="11">
        <v>0.115370219414401</v>
      </c>
      <c r="AH13" s="11">
        <v>0.11007220412994</v>
      </c>
      <c r="AI13" s="11">
        <v>8.9951312898270602E-2</v>
      </c>
      <c r="AJ13" s="11"/>
      <c r="AK13" s="11">
        <v>0.14250622350414399</v>
      </c>
      <c r="AL13" s="11">
        <v>0.12718569829394799</v>
      </c>
      <c r="AM13" s="11">
        <v>9.2431999481437599E-2</v>
      </c>
      <c r="AN13" s="11">
        <v>6.8977687497035006E-2</v>
      </c>
      <c r="AO13" s="11">
        <v>7.7119541089149604E-2</v>
      </c>
      <c r="AP13" s="11">
        <v>4.5850659883635098E-2</v>
      </c>
      <c r="AQ13" s="11"/>
      <c r="AR13" s="11">
        <v>0.12727996535805799</v>
      </c>
      <c r="AS13" s="11">
        <v>0.120741801499106</v>
      </c>
      <c r="AT13" s="11">
        <v>7.3178183260767596E-2</v>
      </c>
      <c r="AU13" s="11"/>
      <c r="AV13" s="11">
        <v>0.11521002655066501</v>
      </c>
      <c r="AW13" s="11">
        <v>0.12163972709005499</v>
      </c>
      <c r="AX13" s="11">
        <v>0.114982919739887</v>
      </c>
      <c r="AY13" s="11">
        <v>9.9781059665006305E-2</v>
      </c>
      <c r="AZ13" s="11">
        <v>9.5036982165758996E-2</v>
      </c>
      <c r="BA13" s="11"/>
      <c r="BB13" s="11">
        <v>0.12625689171642701</v>
      </c>
      <c r="BC13" s="11">
        <v>9.9528958717674698E-2</v>
      </c>
      <c r="BD13" s="11">
        <v>0.14153875987088199</v>
      </c>
      <c r="BE13" s="11"/>
      <c r="BF13" s="11">
        <v>9.0736667069251306E-2</v>
      </c>
      <c r="BG13" s="11">
        <v>0.16062427064800999</v>
      </c>
      <c r="BH13" s="11">
        <v>9.8098371335810203E-2</v>
      </c>
      <c r="BI13" s="11">
        <v>0.100983744856674</v>
      </c>
      <c r="BJ13" s="11">
        <v>9.5836239729418196E-2</v>
      </c>
      <c r="BK13" s="11">
        <v>9.3114633353955201E-2</v>
      </c>
    </row>
    <row r="14" spans="2:63" x14ac:dyDescent="0.35">
      <c r="B14" s="14" t="s">
        <v>129</v>
      </c>
      <c r="C14" s="11">
        <v>0.11730244786477199</v>
      </c>
      <c r="D14" s="11">
        <v>0.113783463325624</v>
      </c>
      <c r="E14" s="11">
        <v>0.12116843514067301</v>
      </c>
      <c r="F14" s="11"/>
      <c r="G14" s="11">
        <v>2.9556589286088501E-2</v>
      </c>
      <c r="H14" s="11">
        <v>7.2109748664122703E-2</v>
      </c>
      <c r="I14" s="11">
        <v>0.101501110775295</v>
      </c>
      <c r="J14" s="11">
        <v>0.17805872439319101</v>
      </c>
      <c r="K14" s="11">
        <v>0.17497739043336499</v>
      </c>
      <c r="L14" s="11">
        <v>0.13839414401337499</v>
      </c>
      <c r="M14" s="11"/>
      <c r="N14" s="11">
        <v>0.102925898757788</v>
      </c>
      <c r="O14" s="11">
        <v>0.123110374682252</v>
      </c>
      <c r="P14" s="11">
        <v>0.112474871519063</v>
      </c>
      <c r="Q14" s="11">
        <v>0.10763133969291599</v>
      </c>
      <c r="R14" s="11">
        <v>8.2239349834670003E-2</v>
      </c>
      <c r="S14" s="11">
        <v>8.5740506404740804E-2</v>
      </c>
      <c r="T14" s="11">
        <v>0.13945578687393001</v>
      </c>
      <c r="U14" s="11">
        <v>0.107847613952032</v>
      </c>
      <c r="V14" s="11">
        <v>0.12266956275077499</v>
      </c>
      <c r="W14" s="11">
        <v>0.14904685207445201</v>
      </c>
      <c r="X14" s="11">
        <v>0.17682736371135399</v>
      </c>
      <c r="Y14" s="11"/>
      <c r="Z14" s="11">
        <v>0.156760981819725</v>
      </c>
      <c r="AA14" s="11">
        <v>0.11605144849754601</v>
      </c>
      <c r="AB14" s="11">
        <v>0.11086874112637</v>
      </c>
      <c r="AC14" s="11">
        <v>8.24951289803392E-2</v>
      </c>
      <c r="AD14" s="11"/>
      <c r="AE14" s="11">
        <v>0.102891963790021</v>
      </c>
      <c r="AF14" s="11">
        <v>0.106400584806381</v>
      </c>
      <c r="AG14" s="11">
        <v>0.140414379932218</v>
      </c>
      <c r="AH14" s="11">
        <v>0.13432490010489401</v>
      </c>
      <c r="AI14" s="11">
        <v>0.17003445001276901</v>
      </c>
      <c r="AJ14" s="11"/>
      <c r="AK14" s="11">
        <v>0.139584361301752</v>
      </c>
      <c r="AL14" s="11">
        <v>0.13662600726264401</v>
      </c>
      <c r="AM14" s="11">
        <v>2.3380398500442399E-2</v>
      </c>
      <c r="AN14" s="11">
        <v>6.5852112387875597E-2</v>
      </c>
      <c r="AO14" s="11">
        <v>0.12572393449663299</v>
      </c>
      <c r="AP14" s="11">
        <v>0.10086529641571</v>
      </c>
      <c r="AQ14" s="11"/>
      <c r="AR14" s="11">
        <v>0.11613004688444201</v>
      </c>
      <c r="AS14" s="11">
        <v>0.134512323163689</v>
      </c>
      <c r="AT14" s="11">
        <v>9.7156016522314495E-2</v>
      </c>
      <c r="AU14" s="11"/>
      <c r="AV14" s="11">
        <v>0.12143027062402301</v>
      </c>
      <c r="AW14" s="11">
        <v>0.123254608541985</v>
      </c>
      <c r="AX14" s="11">
        <v>0.123701098189752</v>
      </c>
      <c r="AY14" s="11">
        <v>0.188877373012595</v>
      </c>
      <c r="AZ14" s="11">
        <v>7.3707281980194397E-2</v>
      </c>
      <c r="BA14" s="11"/>
      <c r="BB14" s="11">
        <v>0.106681157579748</v>
      </c>
      <c r="BC14" s="11">
        <v>0.12150466578773</v>
      </c>
      <c r="BD14" s="11">
        <v>0.12600384616419799</v>
      </c>
      <c r="BE14" s="11"/>
      <c r="BF14" s="11">
        <v>0.121863731000057</v>
      </c>
      <c r="BG14" s="11">
        <v>8.5257313816514593E-2</v>
      </c>
      <c r="BH14" s="11">
        <v>9.2823147483710206E-2</v>
      </c>
      <c r="BI14" s="11">
        <v>0.117439864090532</v>
      </c>
      <c r="BJ14" s="11">
        <v>0.14209394953996099</v>
      </c>
      <c r="BK14" s="11">
        <v>0.244545406879565</v>
      </c>
    </row>
    <row r="15" spans="2:63" x14ac:dyDescent="0.35">
      <c r="B15" s="14" t="s">
        <v>104</v>
      </c>
      <c r="C15" s="12">
        <v>0.116587267984938</v>
      </c>
      <c r="D15" s="12">
        <v>9.5222443571403304E-2</v>
      </c>
      <c r="E15" s="12">
        <v>0.13529791134887201</v>
      </c>
      <c r="F15" s="12"/>
      <c r="G15" s="12">
        <v>0.243608760082732</v>
      </c>
      <c r="H15" s="12">
        <v>0.19938151434971799</v>
      </c>
      <c r="I15" s="12">
        <v>0.13943314892001099</v>
      </c>
      <c r="J15" s="12">
        <v>7.9523127391807294E-2</v>
      </c>
      <c r="K15" s="12">
        <v>3.6739122966799001E-2</v>
      </c>
      <c r="L15" s="12">
        <v>2.79661490451306E-2</v>
      </c>
      <c r="M15" s="12"/>
      <c r="N15" s="12">
        <v>0.14636561413070701</v>
      </c>
      <c r="O15" s="12">
        <v>0.115095474706309</v>
      </c>
      <c r="P15" s="12">
        <v>8.7036539871029606E-2</v>
      </c>
      <c r="Q15" s="12">
        <v>0.108932183038779</v>
      </c>
      <c r="R15" s="12">
        <v>0.101714483398807</v>
      </c>
      <c r="S15" s="12">
        <v>0.14052300883072499</v>
      </c>
      <c r="T15" s="12">
        <v>0.118990578983467</v>
      </c>
      <c r="U15" s="12">
        <v>0.134212973176385</v>
      </c>
      <c r="V15" s="12">
        <v>0.122402188825253</v>
      </c>
      <c r="W15" s="12">
        <v>0.101346477508509</v>
      </c>
      <c r="X15" s="12">
        <v>7.2478913070085305E-2</v>
      </c>
      <c r="Y15" s="12"/>
      <c r="Z15" s="12">
        <v>5.8714346658584701E-2</v>
      </c>
      <c r="AA15" s="12">
        <v>0.104163965459233</v>
      </c>
      <c r="AB15" s="12">
        <v>0.13136504140105801</v>
      </c>
      <c r="AC15" s="12">
        <v>0.177849301967792</v>
      </c>
      <c r="AD15" s="12"/>
      <c r="AE15" s="12">
        <v>0.13807835013008499</v>
      </c>
      <c r="AF15" s="12">
        <v>0.123966867516603</v>
      </c>
      <c r="AG15" s="12">
        <v>0.101890054025258</v>
      </c>
      <c r="AH15" s="12">
        <v>8.6796457105051905E-2</v>
      </c>
      <c r="AI15" s="12">
        <v>4.9204642071056397E-2</v>
      </c>
      <c r="AJ15" s="12"/>
      <c r="AK15" s="12">
        <v>3.3410752403428598E-2</v>
      </c>
      <c r="AL15" s="12">
        <v>5.5612211994458302E-2</v>
      </c>
      <c r="AM15" s="12">
        <v>0.24797764762320801</v>
      </c>
      <c r="AN15" s="12">
        <v>0.178550544533956</v>
      </c>
      <c r="AO15" s="12">
        <v>0.22926861435172199</v>
      </c>
      <c r="AP15" s="12">
        <v>0.30594221196232502</v>
      </c>
      <c r="AQ15" s="12"/>
      <c r="AR15" s="12">
        <v>7.5220323943134701E-2</v>
      </c>
      <c r="AS15" s="12">
        <v>8.1226212607105205E-2</v>
      </c>
      <c r="AT15" s="12">
        <v>0.26711751634960101</v>
      </c>
      <c r="AU15" s="12"/>
      <c r="AV15" s="12">
        <v>5.7813691309464399E-2</v>
      </c>
      <c r="AW15" s="12">
        <v>0.138454501037689</v>
      </c>
      <c r="AX15" s="12">
        <v>3.6197903170430798E-2</v>
      </c>
      <c r="AY15" s="12">
        <v>8.1036185524672802E-2</v>
      </c>
      <c r="AZ15" s="12">
        <v>0.26957924320600302</v>
      </c>
      <c r="BA15" s="12"/>
      <c r="BB15" s="12">
        <v>6.01017511285417E-2</v>
      </c>
      <c r="BC15" s="12">
        <v>0.143252932293328</v>
      </c>
      <c r="BD15" s="12">
        <v>4.7053610155571503E-2</v>
      </c>
      <c r="BE15" s="12"/>
      <c r="BF15" s="12">
        <v>0.15836057753647501</v>
      </c>
      <c r="BG15" s="12">
        <v>0.11158092584193199</v>
      </c>
      <c r="BH15" s="12">
        <v>0.15503189522979699</v>
      </c>
      <c r="BI15" s="12">
        <v>8.7763466301527995E-2</v>
      </c>
      <c r="BJ15" s="12">
        <v>7.6698504733824099E-2</v>
      </c>
      <c r="BK15" s="12">
        <v>9.5649855173386103E-2</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BK16"/>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133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131</v>
      </c>
      <c r="C9" s="11">
        <v>0.77381336395538702</v>
      </c>
      <c r="D9" s="11">
        <v>0.78152770609641198</v>
      </c>
      <c r="E9" s="11">
        <v>0.76639180745573598</v>
      </c>
      <c r="F9" s="11"/>
      <c r="G9" s="11">
        <v>0.68656320816793404</v>
      </c>
      <c r="H9" s="11">
        <v>0.761758992572661</v>
      </c>
      <c r="I9" s="11">
        <v>0.75396957348136395</v>
      </c>
      <c r="J9" s="11">
        <v>0.75548878305286504</v>
      </c>
      <c r="K9" s="11">
        <v>0.804295722724783</v>
      </c>
      <c r="L9" s="11">
        <v>0.85343039021191303</v>
      </c>
      <c r="M9" s="11"/>
      <c r="N9" s="11">
        <v>0.69270431757221196</v>
      </c>
      <c r="O9" s="11">
        <v>0.80844185558146398</v>
      </c>
      <c r="P9" s="11">
        <v>0.83356109592731598</v>
      </c>
      <c r="Q9" s="11">
        <v>0.84121516815715303</v>
      </c>
      <c r="R9" s="11">
        <v>0.83612532906477799</v>
      </c>
      <c r="S9" s="11">
        <v>0.790713798204562</v>
      </c>
      <c r="T9" s="11">
        <v>0.78269780391753896</v>
      </c>
      <c r="U9" s="11">
        <v>0.667070277339191</v>
      </c>
      <c r="V9" s="11">
        <v>0.75432896456641996</v>
      </c>
      <c r="W9" s="11">
        <v>0.75799214017955496</v>
      </c>
      <c r="X9" s="11">
        <v>0.71903678119578196</v>
      </c>
      <c r="Y9" s="11"/>
      <c r="Z9" s="11">
        <v>0.84594134345931504</v>
      </c>
      <c r="AA9" s="11">
        <v>0.76634836875554002</v>
      </c>
      <c r="AB9" s="11">
        <v>0.79253142555427503</v>
      </c>
      <c r="AC9" s="11">
        <v>0.69069987869702298</v>
      </c>
      <c r="AD9" s="11"/>
      <c r="AE9" s="11">
        <v>0.75450809979946099</v>
      </c>
      <c r="AF9" s="11">
        <v>0.77190872011934697</v>
      </c>
      <c r="AG9" s="11">
        <v>0.79510167129319298</v>
      </c>
      <c r="AH9" s="11">
        <v>0.772298039928624</v>
      </c>
      <c r="AI9" s="11">
        <v>0.86998439131053096</v>
      </c>
      <c r="AJ9" s="11"/>
      <c r="AK9" s="11">
        <v>0.85242733699579798</v>
      </c>
      <c r="AL9" s="11">
        <v>0.84451901075666702</v>
      </c>
      <c r="AM9" s="11">
        <v>0.594418687574786</v>
      </c>
      <c r="AN9" s="11">
        <v>0.65265426791223602</v>
      </c>
      <c r="AO9" s="11">
        <v>0.68049139114160295</v>
      </c>
      <c r="AP9" s="11">
        <v>0.67457016556378102</v>
      </c>
      <c r="AQ9" s="11"/>
      <c r="AR9" s="11">
        <v>0.80661251632996001</v>
      </c>
      <c r="AS9" s="11">
        <v>0.79559497941614898</v>
      </c>
      <c r="AT9" s="11">
        <v>0.64501475068524305</v>
      </c>
      <c r="AU9" s="11"/>
      <c r="AV9" s="11">
        <v>0.836607588702169</v>
      </c>
      <c r="AW9" s="11">
        <v>0.73677022014254401</v>
      </c>
      <c r="AX9" s="11">
        <v>0.82155476025580698</v>
      </c>
      <c r="AY9" s="11">
        <v>0.80449112778712395</v>
      </c>
      <c r="AZ9" s="11">
        <v>0.67823292344125896</v>
      </c>
      <c r="BA9" s="11"/>
      <c r="BB9" s="11">
        <v>0.83159097126225401</v>
      </c>
      <c r="BC9" s="11">
        <v>0.75702473393560898</v>
      </c>
      <c r="BD9" s="11">
        <v>0.81511177331276496</v>
      </c>
      <c r="BE9" s="11"/>
      <c r="BF9" s="11">
        <v>0.68096174256826703</v>
      </c>
      <c r="BG9" s="11">
        <v>0.79829257833999101</v>
      </c>
      <c r="BH9" s="11">
        <v>0.72365481793109498</v>
      </c>
      <c r="BI9" s="11">
        <v>0.79178242315251901</v>
      </c>
      <c r="BJ9" s="11">
        <v>0.86389194325139496</v>
      </c>
      <c r="BK9" s="11">
        <v>0.85352210752533697</v>
      </c>
    </row>
    <row r="10" spans="2:63" x14ac:dyDescent="0.35">
      <c r="B10" s="14" t="s">
        <v>132</v>
      </c>
      <c r="C10" s="11">
        <v>0.207302869735836</v>
      </c>
      <c r="D10" s="11">
        <v>0.19983818441748699</v>
      </c>
      <c r="E10" s="11">
        <v>0.215182129958083</v>
      </c>
      <c r="F10" s="11"/>
      <c r="G10" s="11">
        <v>0.245641343951125</v>
      </c>
      <c r="H10" s="11">
        <v>0.216326999035513</v>
      </c>
      <c r="I10" s="11">
        <v>0.23709883728798301</v>
      </c>
      <c r="J10" s="11">
        <v>0.23177180763944899</v>
      </c>
      <c r="K10" s="11">
        <v>0.19012073924782599</v>
      </c>
      <c r="L10" s="11">
        <v>0.14130726828798301</v>
      </c>
      <c r="M10" s="11"/>
      <c r="N10" s="11">
        <v>0.27229782117483597</v>
      </c>
      <c r="O10" s="11">
        <v>0.18035639962185501</v>
      </c>
      <c r="P10" s="11">
        <v>0.14472038325669201</v>
      </c>
      <c r="Q10" s="11">
        <v>0.144863107479798</v>
      </c>
      <c r="R10" s="11">
        <v>0.143934187352454</v>
      </c>
      <c r="S10" s="11">
        <v>0.187065028669718</v>
      </c>
      <c r="T10" s="11">
        <v>0.19391660228049401</v>
      </c>
      <c r="U10" s="11">
        <v>0.32446317583740097</v>
      </c>
      <c r="V10" s="11">
        <v>0.23715279946891801</v>
      </c>
      <c r="W10" s="11">
        <v>0.21708218101872601</v>
      </c>
      <c r="X10" s="11">
        <v>0.277307299862245</v>
      </c>
      <c r="Y10" s="11"/>
      <c r="Z10" s="11">
        <v>0.14574031503734</v>
      </c>
      <c r="AA10" s="11">
        <v>0.215966309877406</v>
      </c>
      <c r="AB10" s="11">
        <v>0.18898119140609301</v>
      </c>
      <c r="AC10" s="11">
        <v>0.27696840726226502</v>
      </c>
      <c r="AD10" s="11"/>
      <c r="AE10" s="11">
        <v>0.22077499702775</v>
      </c>
      <c r="AF10" s="11">
        <v>0.21335534321493699</v>
      </c>
      <c r="AG10" s="11">
        <v>0.19195082380546399</v>
      </c>
      <c r="AH10" s="11">
        <v>0.21213592199144801</v>
      </c>
      <c r="AI10" s="11">
        <v>0.113036213954587</v>
      </c>
      <c r="AJ10" s="11"/>
      <c r="AK10" s="11">
        <v>0.13837639215990699</v>
      </c>
      <c r="AL10" s="11">
        <v>0.14960605360742299</v>
      </c>
      <c r="AM10" s="11">
        <v>0.37838999454699601</v>
      </c>
      <c r="AN10" s="11">
        <v>0.31710431488520302</v>
      </c>
      <c r="AO10" s="11">
        <v>0.29762512512545702</v>
      </c>
      <c r="AP10" s="11">
        <v>0.26967867077485602</v>
      </c>
      <c r="AQ10" s="11"/>
      <c r="AR10" s="11">
        <v>0.18595925357332299</v>
      </c>
      <c r="AS10" s="11">
        <v>0.193217810788953</v>
      </c>
      <c r="AT10" s="11">
        <v>0.313319205074581</v>
      </c>
      <c r="AU10" s="11"/>
      <c r="AV10" s="11">
        <v>0.155204235112232</v>
      </c>
      <c r="AW10" s="11">
        <v>0.24885444578889099</v>
      </c>
      <c r="AX10" s="11">
        <v>0.155804411157376</v>
      </c>
      <c r="AY10" s="11">
        <v>0.19550887221287599</v>
      </c>
      <c r="AZ10" s="11">
        <v>0.27236645467099702</v>
      </c>
      <c r="BA10" s="11"/>
      <c r="BB10" s="11">
        <v>0.16123752640235101</v>
      </c>
      <c r="BC10" s="11">
        <v>0.22971950411549699</v>
      </c>
      <c r="BD10" s="11">
        <v>0.176290267472029</v>
      </c>
      <c r="BE10" s="11"/>
      <c r="BF10" s="11">
        <v>0.28869841934927898</v>
      </c>
      <c r="BG10" s="11">
        <v>0.189259342959997</v>
      </c>
      <c r="BH10" s="11">
        <v>0.24385268662481399</v>
      </c>
      <c r="BI10" s="11">
        <v>0.19613237234799599</v>
      </c>
      <c r="BJ10" s="11">
        <v>0.12542413128088201</v>
      </c>
      <c r="BK10" s="11">
        <v>0.127313608946619</v>
      </c>
    </row>
    <row r="11" spans="2:63" x14ac:dyDescent="0.35">
      <c r="B11" s="14" t="s">
        <v>104</v>
      </c>
      <c r="C11" s="12">
        <v>1.8883766308777201E-2</v>
      </c>
      <c r="D11" s="12">
        <v>1.8634109486100101E-2</v>
      </c>
      <c r="E11" s="12">
        <v>1.8426062586181902E-2</v>
      </c>
      <c r="F11" s="12"/>
      <c r="G11" s="12">
        <v>6.7795447880940204E-2</v>
      </c>
      <c r="H11" s="12">
        <v>2.1914008391825501E-2</v>
      </c>
      <c r="I11" s="12">
        <v>8.9315892306531391E-3</v>
      </c>
      <c r="J11" s="12">
        <v>1.27394093076866E-2</v>
      </c>
      <c r="K11" s="12">
        <v>5.5835380273906504E-3</v>
      </c>
      <c r="L11" s="12">
        <v>5.2623415001040504E-3</v>
      </c>
      <c r="M11" s="12"/>
      <c r="N11" s="12">
        <v>3.49978612529529E-2</v>
      </c>
      <c r="O11" s="12">
        <v>1.1201744796681E-2</v>
      </c>
      <c r="P11" s="12">
        <v>2.1718520815992098E-2</v>
      </c>
      <c r="Q11" s="12">
        <v>1.39217243630497E-2</v>
      </c>
      <c r="R11" s="12">
        <v>1.9940483582767302E-2</v>
      </c>
      <c r="S11" s="12">
        <v>2.2221173125720101E-2</v>
      </c>
      <c r="T11" s="12">
        <v>2.3385593801966999E-2</v>
      </c>
      <c r="U11" s="12">
        <v>8.4665468234082306E-3</v>
      </c>
      <c r="V11" s="12">
        <v>8.5182359646623195E-3</v>
      </c>
      <c r="W11" s="12">
        <v>2.4925678801719101E-2</v>
      </c>
      <c r="X11" s="12">
        <v>3.65591894197308E-3</v>
      </c>
      <c r="Y11" s="12"/>
      <c r="Z11" s="12">
        <v>8.3183415033453792E-3</v>
      </c>
      <c r="AA11" s="12">
        <v>1.7685321367053398E-2</v>
      </c>
      <c r="AB11" s="12">
        <v>1.8487383039632099E-2</v>
      </c>
      <c r="AC11" s="12">
        <v>3.2331714040711598E-2</v>
      </c>
      <c r="AD11" s="12"/>
      <c r="AE11" s="12">
        <v>2.4716903172789701E-2</v>
      </c>
      <c r="AF11" s="12">
        <v>1.47359366657166E-2</v>
      </c>
      <c r="AG11" s="12">
        <v>1.29475049013435E-2</v>
      </c>
      <c r="AH11" s="12">
        <v>1.5566038079927499E-2</v>
      </c>
      <c r="AI11" s="12">
        <v>1.6979394734881598E-2</v>
      </c>
      <c r="AJ11" s="12"/>
      <c r="AK11" s="12">
        <v>9.1962708442955201E-3</v>
      </c>
      <c r="AL11" s="12">
        <v>5.87493563590965E-3</v>
      </c>
      <c r="AM11" s="12">
        <v>2.7191317878218001E-2</v>
      </c>
      <c r="AN11" s="12">
        <v>3.0241417202560801E-2</v>
      </c>
      <c r="AO11" s="12">
        <v>2.1883483732939499E-2</v>
      </c>
      <c r="AP11" s="12">
        <v>5.5751163661363297E-2</v>
      </c>
      <c r="AQ11" s="12"/>
      <c r="AR11" s="12">
        <v>7.4282300967175299E-3</v>
      </c>
      <c r="AS11" s="12">
        <v>1.1187209794898E-2</v>
      </c>
      <c r="AT11" s="12">
        <v>4.1666044240176302E-2</v>
      </c>
      <c r="AU11" s="12"/>
      <c r="AV11" s="12">
        <v>8.1881761855996799E-3</v>
      </c>
      <c r="AW11" s="12">
        <v>1.43753340685645E-2</v>
      </c>
      <c r="AX11" s="12">
        <v>2.2640828586816202E-2</v>
      </c>
      <c r="AY11" s="12">
        <v>0</v>
      </c>
      <c r="AZ11" s="12">
        <v>4.9400621887743502E-2</v>
      </c>
      <c r="BA11" s="12"/>
      <c r="BB11" s="12">
        <v>7.1715023353949702E-3</v>
      </c>
      <c r="BC11" s="12">
        <v>1.32557619488936E-2</v>
      </c>
      <c r="BD11" s="12">
        <v>8.5979592152059803E-3</v>
      </c>
      <c r="BE11" s="12"/>
      <c r="BF11" s="12">
        <v>3.0339838082453299E-2</v>
      </c>
      <c r="BG11" s="12">
        <v>1.2448078700011101E-2</v>
      </c>
      <c r="BH11" s="12">
        <v>3.2492495444091399E-2</v>
      </c>
      <c r="BI11" s="12">
        <v>1.2085204499485599E-2</v>
      </c>
      <c r="BJ11" s="12">
        <v>1.0683925467722601E-2</v>
      </c>
      <c r="BK11" s="12">
        <v>1.9164283528043499E-2</v>
      </c>
    </row>
    <row r="12" spans="2:63" x14ac:dyDescent="0.35">
      <c r="B12" s="15"/>
    </row>
    <row r="13" spans="2:63" x14ac:dyDescent="0.35">
      <c r="B13" t="s">
        <v>68</v>
      </c>
    </row>
    <row r="14" spans="2:63" x14ac:dyDescent="0.35">
      <c r="B14" t="s">
        <v>69</v>
      </c>
    </row>
    <row r="16" spans="2:63" x14ac:dyDescent="0.35">
      <c r="B16"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BK22"/>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142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134</v>
      </c>
      <c r="C9" s="11">
        <v>0.72324810753381397</v>
      </c>
      <c r="D9" s="11">
        <v>0.70986580701839597</v>
      </c>
      <c r="E9" s="11">
        <v>0.741009773779158</v>
      </c>
      <c r="F9" s="11"/>
      <c r="G9" s="11">
        <v>0.463962997788058</v>
      </c>
      <c r="H9" s="11">
        <v>0.633452601267812</v>
      </c>
      <c r="I9" s="11">
        <v>0.73978346920050897</v>
      </c>
      <c r="J9" s="11">
        <v>0.79830104153394299</v>
      </c>
      <c r="K9" s="11">
        <v>0.84644897720257495</v>
      </c>
      <c r="L9" s="11">
        <v>0.81520003589187295</v>
      </c>
      <c r="M9" s="11"/>
      <c r="N9" s="11">
        <v>0.61424604567952901</v>
      </c>
      <c r="O9" s="11">
        <v>0.76547331517423101</v>
      </c>
      <c r="P9" s="11">
        <v>0.694307179932386</v>
      </c>
      <c r="Q9" s="11">
        <v>0.71546755185940503</v>
      </c>
      <c r="R9" s="11">
        <v>0.76336705076192501</v>
      </c>
      <c r="S9" s="11">
        <v>0.70321228673682101</v>
      </c>
      <c r="T9" s="11">
        <v>0.78783805418589703</v>
      </c>
      <c r="U9" s="11">
        <v>0.82082132545134201</v>
      </c>
      <c r="V9" s="11">
        <v>0.75935806366456404</v>
      </c>
      <c r="W9" s="11">
        <v>0.73962599579718302</v>
      </c>
      <c r="X9" s="11">
        <v>0.66875386418969296</v>
      </c>
      <c r="Y9" s="11"/>
      <c r="Z9" s="11">
        <v>0.76941430466111005</v>
      </c>
      <c r="AA9" s="11">
        <v>0.76300425326142196</v>
      </c>
      <c r="AB9" s="11">
        <v>0.68147459817621103</v>
      </c>
      <c r="AC9" s="11">
        <v>0.66824380354991797</v>
      </c>
      <c r="AD9" s="11"/>
      <c r="AE9" s="11">
        <v>0.76173098021257901</v>
      </c>
      <c r="AF9" s="11">
        <v>0.71555579821105597</v>
      </c>
      <c r="AG9" s="11">
        <v>0.73498047069672701</v>
      </c>
      <c r="AH9" s="11">
        <v>0.64613018855466497</v>
      </c>
      <c r="AI9" s="11">
        <v>0.63066894657047101</v>
      </c>
      <c r="AJ9" s="11"/>
      <c r="AK9" s="11">
        <v>0.75432927978847797</v>
      </c>
      <c r="AL9" s="11">
        <v>0.78291159277783695</v>
      </c>
      <c r="AM9" s="11">
        <v>0.69911978544060704</v>
      </c>
      <c r="AN9" s="11">
        <v>0.63685222695803501</v>
      </c>
      <c r="AO9" s="11">
        <v>0.66010968320605201</v>
      </c>
      <c r="AP9" s="11">
        <v>0.61998400258272601</v>
      </c>
      <c r="AQ9" s="11"/>
      <c r="AR9" s="11">
        <v>0.78976752779181403</v>
      </c>
      <c r="AS9" s="11">
        <v>0.71843436141240102</v>
      </c>
      <c r="AT9" s="11">
        <v>0.66643449793833098</v>
      </c>
      <c r="AU9" s="11"/>
      <c r="AV9" s="11">
        <v>0.76920687184438197</v>
      </c>
      <c r="AW9" s="11">
        <v>0.70386260529033196</v>
      </c>
      <c r="AX9" s="11">
        <v>0.753270947494315</v>
      </c>
      <c r="AY9" s="11">
        <v>0.66968473075544099</v>
      </c>
      <c r="AZ9" s="11">
        <v>0.70610813787966298</v>
      </c>
      <c r="BA9" s="11"/>
      <c r="BB9" s="11">
        <v>0.76441385207752399</v>
      </c>
      <c r="BC9" s="11">
        <v>0.69100359422916102</v>
      </c>
      <c r="BD9" s="11">
        <v>0.75106302602267205</v>
      </c>
      <c r="BE9" s="11"/>
      <c r="BF9" s="11">
        <v>0.59603962651762299</v>
      </c>
      <c r="BG9" s="11">
        <v>0.82806774901433799</v>
      </c>
      <c r="BH9" s="11">
        <v>0.69326544909024301</v>
      </c>
      <c r="BI9" s="11">
        <v>0.80918736856401796</v>
      </c>
      <c r="BJ9" s="11">
        <v>0.70552569322199199</v>
      </c>
      <c r="BK9" s="11">
        <v>0.51778355426369405</v>
      </c>
    </row>
    <row r="10" spans="2:63" ht="29" x14ac:dyDescent="0.35">
      <c r="B10" s="14" t="s">
        <v>135</v>
      </c>
      <c r="C10" s="11">
        <v>9.2231951110255006E-2</v>
      </c>
      <c r="D10" s="11">
        <v>8.9178190172067406E-2</v>
      </c>
      <c r="E10" s="11">
        <v>9.41142295562164E-2</v>
      </c>
      <c r="F10" s="11"/>
      <c r="G10" s="11">
        <v>0.18962512510792201</v>
      </c>
      <c r="H10" s="11">
        <v>0.15167764169043901</v>
      </c>
      <c r="I10" s="11">
        <v>0.106359831870809</v>
      </c>
      <c r="J10" s="11">
        <v>6.0887839563163897E-2</v>
      </c>
      <c r="K10" s="11">
        <v>2.2223131344279098E-2</v>
      </c>
      <c r="L10" s="11">
        <v>3.8651359010069698E-2</v>
      </c>
      <c r="M10" s="11"/>
      <c r="N10" s="11">
        <v>0.157205612785738</v>
      </c>
      <c r="O10" s="11">
        <v>8.6306467915636398E-2</v>
      </c>
      <c r="P10" s="11">
        <v>0.101331808859282</v>
      </c>
      <c r="Q10" s="11">
        <v>6.9528748800478504E-2</v>
      </c>
      <c r="R10" s="11">
        <v>5.7802815336293403E-2</v>
      </c>
      <c r="S10" s="11">
        <v>0.10834088372561</v>
      </c>
      <c r="T10" s="11">
        <v>8.0284595171552203E-2</v>
      </c>
      <c r="U10" s="11">
        <v>6.3536094127107701E-2</v>
      </c>
      <c r="V10" s="11">
        <v>8.0878694492088801E-2</v>
      </c>
      <c r="W10" s="11">
        <v>8.2460395930679303E-2</v>
      </c>
      <c r="X10" s="11">
        <v>5.5800530581484598E-2</v>
      </c>
      <c r="Y10" s="11"/>
      <c r="Z10" s="11">
        <v>7.6890139718267803E-2</v>
      </c>
      <c r="AA10" s="11">
        <v>8.2231898509681503E-2</v>
      </c>
      <c r="AB10" s="11">
        <v>0.10217835013995399</v>
      </c>
      <c r="AC10" s="11">
        <v>0.10991581049916201</v>
      </c>
      <c r="AD10" s="11"/>
      <c r="AE10" s="11">
        <v>6.4905021485555395E-2</v>
      </c>
      <c r="AF10" s="11">
        <v>0.115855323103023</v>
      </c>
      <c r="AG10" s="11">
        <v>8.6744974913133696E-2</v>
      </c>
      <c r="AH10" s="11">
        <v>0.104038428362887</v>
      </c>
      <c r="AI10" s="11">
        <v>0.11101660854063</v>
      </c>
      <c r="AJ10" s="11"/>
      <c r="AK10" s="11">
        <v>6.0619076066921997E-2</v>
      </c>
      <c r="AL10" s="11">
        <v>8.1330028457213793E-2</v>
      </c>
      <c r="AM10" s="11">
        <v>0.140923912682068</v>
      </c>
      <c r="AN10" s="11">
        <v>0.12393560156380699</v>
      </c>
      <c r="AO10" s="11">
        <v>0.134598526678046</v>
      </c>
      <c r="AP10" s="11">
        <v>0.11822793887291901</v>
      </c>
      <c r="AQ10" s="11"/>
      <c r="AR10" s="11">
        <v>6.4114616823347403E-2</v>
      </c>
      <c r="AS10" s="11">
        <v>8.3274846892700594E-2</v>
      </c>
      <c r="AT10" s="11">
        <v>0.122523097642301</v>
      </c>
      <c r="AU10" s="11"/>
      <c r="AV10" s="11">
        <v>6.5450246327546202E-2</v>
      </c>
      <c r="AW10" s="11">
        <v>0.10978319584820199</v>
      </c>
      <c r="AX10" s="11">
        <v>5.8029924870765498E-2</v>
      </c>
      <c r="AY10" s="11">
        <v>0.12590295640570301</v>
      </c>
      <c r="AZ10" s="11">
        <v>0.10425819207255101</v>
      </c>
      <c r="BA10" s="11"/>
      <c r="BB10" s="11">
        <v>6.7950652598849706E-2</v>
      </c>
      <c r="BC10" s="11">
        <v>0.11924283883704399</v>
      </c>
      <c r="BD10" s="11">
        <v>5.1566358214758003E-2</v>
      </c>
      <c r="BE10" s="11"/>
      <c r="BF10" s="11">
        <v>0.15647927796927699</v>
      </c>
      <c r="BG10" s="11">
        <v>5.9638007992988497E-2</v>
      </c>
      <c r="BH10" s="11">
        <v>0.10945151619152101</v>
      </c>
      <c r="BI10" s="11">
        <v>8.0494338255141101E-2</v>
      </c>
      <c r="BJ10" s="11">
        <v>6.1868684129459499E-2</v>
      </c>
      <c r="BK10" s="11">
        <v>7.3615899412546801E-2</v>
      </c>
    </row>
    <row r="11" spans="2:63" x14ac:dyDescent="0.35">
      <c r="B11" s="14" t="s">
        <v>136</v>
      </c>
      <c r="C11" s="11">
        <v>5.60800711675788E-2</v>
      </c>
      <c r="D11" s="11">
        <v>6.76149464657924E-2</v>
      </c>
      <c r="E11" s="11">
        <v>4.55539827352935E-2</v>
      </c>
      <c r="F11" s="11"/>
      <c r="G11" s="11">
        <v>8.2305515337708496E-2</v>
      </c>
      <c r="H11" s="11">
        <v>6.4579673871760099E-2</v>
      </c>
      <c r="I11" s="11">
        <v>5.4278764354368403E-2</v>
      </c>
      <c r="J11" s="11">
        <v>5.1743764187259102E-2</v>
      </c>
      <c r="K11" s="11">
        <v>4.1863608011036203E-2</v>
      </c>
      <c r="L11" s="11">
        <v>4.5895584404360298E-2</v>
      </c>
      <c r="M11" s="11"/>
      <c r="N11" s="11">
        <v>7.0148946582355695E-2</v>
      </c>
      <c r="O11" s="11">
        <v>5.0557992488872397E-2</v>
      </c>
      <c r="P11" s="11">
        <v>6.1615519463943003E-2</v>
      </c>
      <c r="Q11" s="11">
        <v>6.1116618145202903E-2</v>
      </c>
      <c r="R11" s="11">
        <v>3.3312666582954002E-2</v>
      </c>
      <c r="S11" s="11">
        <v>6.0912915513096799E-2</v>
      </c>
      <c r="T11" s="11">
        <v>4.31188212219221E-2</v>
      </c>
      <c r="U11" s="11">
        <v>3.0873717345099999E-2</v>
      </c>
      <c r="V11" s="11">
        <v>5.63171562811111E-2</v>
      </c>
      <c r="W11" s="11">
        <v>6.7151981650235795E-2</v>
      </c>
      <c r="X11" s="11">
        <v>5.6746604471565203E-2</v>
      </c>
      <c r="Y11" s="11"/>
      <c r="Z11" s="11">
        <v>3.7170010160037299E-2</v>
      </c>
      <c r="AA11" s="11">
        <v>5.4099755742526699E-2</v>
      </c>
      <c r="AB11" s="11">
        <v>5.9848279234664702E-2</v>
      </c>
      <c r="AC11" s="11">
        <v>7.4353658924931995E-2</v>
      </c>
      <c r="AD11" s="11"/>
      <c r="AE11" s="11">
        <v>5.6410263705775399E-2</v>
      </c>
      <c r="AF11" s="11">
        <v>4.8107775892509197E-2</v>
      </c>
      <c r="AG11" s="11">
        <v>5.2858722129209897E-2</v>
      </c>
      <c r="AH11" s="11">
        <v>7.6149522270269901E-2</v>
      </c>
      <c r="AI11" s="11">
        <v>5.4132371675126897E-2</v>
      </c>
      <c r="AJ11" s="11"/>
      <c r="AK11" s="11">
        <v>5.3686839446204303E-2</v>
      </c>
      <c r="AL11" s="11">
        <v>3.09916478238993E-2</v>
      </c>
      <c r="AM11" s="11">
        <v>3.5519018244454803E-2</v>
      </c>
      <c r="AN11" s="11">
        <v>0.102479949502645</v>
      </c>
      <c r="AO11" s="11">
        <v>8.1341883700530596E-2</v>
      </c>
      <c r="AP11" s="11">
        <v>5.1488549018367399E-2</v>
      </c>
      <c r="AQ11" s="11"/>
      <c r="AR11" s="11">
        <v>4.2834442228676599E-2</v>
      </c>
      <c r="AS11" s="11">
        <v>6.6392751896262203E-2</v>
      </c>
      <c r="AT11" s="11">
        <v>6.9196636101872905E-2</v>
      </c>
      <c r="AU11" s="11"/>
      <c r="AV11" s="11">
        <v>5.4070217163579598E-2</v>
      </c>
      <c r="AW11" s="11">
        <v>5.6647335302569497E-2</v>
      </c>
      <c r="AX11" s="11">
        <v>5.5050360892671603E-2</v>
      </c>
      <c r="AY11" s="11">
        <v>4.8555633672976203E-2</v>
      </c>
      <c r="AZ11" s="11">
        <v>5.6262601567301299E-2</v>
      </c>
      <c r="BA11" s="11"/>
      <c r="BB11" s="11">
        <v>5.8722509730734597E-2</v>
      </c>
      <c r="BC11" s="11">
        <v>6.0033802307903499E-2</v>
      </c>
      <c r="BD11" s="11">
        <v>5.21287984679965E-2</v>
      </c>
      <c r="BE11" s="11"/>
      <c r="BF11" s="11">
        <v>8.1252568952798102E-2</v>
      </c>
      <c r="BG11" s="11">
        <v>4.0395315323231699E-2</v>
      </c>
      <c r="BH11" s="11">
        <v>6.5628301184435994E-2</v>
      </c>
      <c r="BI11" s="11">
        <v>4.8179502360949401E-2</v>
      </c>
      <c r="BJ11" s="11">
        <v>5.6581627891732003E-2</v>
      </c>
      <c r="BK11" s="11">
        <v>3.95560798546611E-2</v>
      </c>
    </row>
    <row r="12" spans="2:63" x14ac:dyDescent="0.35">
      <c r="B12" s="14" t="s">
        <v>137</v>
      </c>
      <c r="C12" s="11">
        <v>1.34216725666779E-2</v>
      </c>
      <c r="D12" s="11">
        <v>1.6065684048341002E-2</v>
      </c>
      <c r="E12" s="11">
        <v>1.0076291541054E-2</v>
      </c>
      <c r="F12" s="11"/>
      <c r="G12" s="11">
        <v>3.1597493371826602E-2</v>
      </c>
      <c r="H12" s="11">
        <v>1.87779181420916E-2</v>
      </c>
      <c r="I12" s="11">
        <v>1.38316494356279E-2</v>
      </c>
      <c r="J12" s="11">
        <v>9.9772687848767496E-3</v>
      </c>
      <c r="K12" s="11">
        <v>2.7383145947458098E-3</v>
      </c>
      <c r="L12" s="11">
        <v>6.3691715547845897E-3</v>
      </c>
      <c r="M12" s="11"/>
      <c r="N12" s="11">
        <v>2.0160047255216602E-2</v>
      </c>
      <c r="O12" s="11">
        <v>1.3099046222136399E-2</v>
      </c>
      <c r="P12" s="11">
        <v>7.8368334375860608E-3</v>
      </c>
      <c r="Q12" s="11">
        <v>1.6450338780459799E-2</v>
      </c>
      <c r="R12" s="11">
        <v>1.5157154052452699E-2</v>
      </c>
      <c r="S12" s="11">
        <v>1.42021937408329E-2</v>
      </c>
      <c r="T12" s="11">
        <v>3.20412891112011E-3</v>
      </c>
      <c r="U12" s="11">
        <v>1.44268720421012E-2</v>
      </c>
      <c r="V12" s="11">
        <v>8.4696461431483395E-3</v>
      </c>
      <c r="W12" s="11">
        <v>1.3413378560265201E-2</v>
      </c>
      <c r="X12" s="11">
        <v>2.1444150742605399E-2</v>
      </c>
      <c r="Y12" s="11"/>
      <c r="Z12" s="11">
        <v>1.4419741099063001E-2</v>
      </c>
      <c r="AA12" s="11">
        <v>7.45178200834747E-3</v>
      </c>
      <c r="AB12" s="11">
        <v>1.00275156565188E-2</v>
      </c>
      <c r="AC12" s="11">
        <v>2.18543218639956E-2</v>
      </c>
      <c r="AD12" s="11"/>
      <c r="AE12" s="11">
        <v>9.8176293619067594E-3</v>
      </c>
      <c r="AF12" s="11">
        <v>1.0984778792195799E-2</v>
      </c>
      <c r="AG12" s="11">
        <v>1.38009487779943E-2</v>
      </c>
      <c r="AH12" s="11">
        <v>3.2716133321898003E-2</v>
      </c>
      <c r="AI12" s="11">
        <v>0</v>
      </c>
      <c r="AJ12" s="11"/>
      <c r="AK12" s="11">
        <v>1.4316025478360901E-2</v>
      </c>
      <c r="AL12" s="11">
        <v>1.03863043729198E-2</v>
      </c>
      <c r="AM12" s="11">
        <v>1.9509443881220001E-2</v>
      </c>
      <c r="AN12" s="11">
        <v>2.4006838644970999E-2</v>
      </c>
      <c r="AO12" s="11">
        <v>9.5293729104938898E-3</v>
      </c>
      <c r="AP12" s="11">
        <v>9.3629605133784301E-3</v>
      </c>
      <c r="AQ12" s="11"/>
      <c r="AR12" s="11">
        <v>1.46606083053154E-2</v>
      </c>
      <c r="AS12" s="11">
        <v>1.40927880363261E-2</v>
      </c>
      <c r="AT12" s="11">
        <v>4.0265188688039504E-3</v>
      </c>
      <c r="AU12" s="11"/>
      <c r="AV12" s="11">
        <v>1.20132041093072E-2</v>
      </c>
      <c r="AW12" s="11">
        <v>1.15573176930949E-2</v>
      </c>
      <c r="AX12" s="11">
        <v>2.53183268217827E-2</v>
      </c>
      <c r="AY12" s="11">
        <v>4.20909248390662E-2</v>
      </c>
      <c r="AZ12" s="11">
        <v>4.2250022222723701E-3</v>
      </c>
      <c r="BA12" s="11"/>
      <c r="BB12" s="11">
        <v>8.7593335438030107E-3</v>
      </c>
      <c r="BC12" s="11">
        <v>1.4645661633704E-2</v>
      </c>
      <c r="BD12" s="11">
        <v>1.9983377581883899E-2</v>
      </c>
      <c r="BE12" s="11"/>
      <c r="BF12" s="11">
        <v>2.22782097123627E-2</v>
      </c>
      <c r="BG12" s="11">
        <v>5.7090019830728402E-3</v>
      </c>
      <c r="BH12" s="11">
        <v>1.73216908246101E-2</v>
      </c>
      <c r="BI12" s="11">
        <v>5.3187664295187998E-3</v>
      </c>
      <c r="BJ12" s="11">
        <v>1.41308690281089E-2</v>
      </c>
      <c r="BK12" s="11">
        <v>3.5747518982867002E-2</v>
      </c>
    </row>
    <row r="13" spans="2:63" x14ac:dyDescent="0.35">
      <c r="B13" s="14" t="s">
        <v>138</v>
      </c>
      <c r="C13" s="11">
        <v>1.3066719681445601E-2</v>
      </c>
      <c r="D13" s="11">
        <v>1.6443811922772701E-2</v>
      </c>
      <c r="E13" s="11">
        <v>9.9422398326191198E-3</v>
      </c>
      <c r="F13" s="11"/>
      <c r="G13" s="11">
        <v>2.67207137151769E-2</v>
      </c>
      <c r="H13" s="11">
        <v>2.7888385310261998E-2</v>
      </c>
      <c r="I13" s="11">
        <v>1.0572345432759001E-2</v>
      </c>
      <c r="J13" s="11">
        <v>8.9060479520325208E-3</v>
      </c>
      <c r="K13" s="11">
        <v>3.58537705898017E-3</v>
      </c>
      <c r="L13" s="11">
        <v>3.4671169998942101E-3</v>
      </c>
      <c r="M13" s="11"/>
      <c r="N13" s="11">
        <v>3.1814833482002702E-2</v>
      </c>
      <c r="O13" s="11">
        <v>6.7935602955753599E-3</v>
      </c>
      <c r="P13" s="11">
        <v>1.00951040452485E-2</v>
      </c>
      <c r="Q13" s="11">
        <v>8.4877465329239194E-3</v>
      </c>
      <c r="R13" s="11">
        <v>1.1088904265962299E-2</v>
      </c>
      <c r="S13" s="11">
        <v>1.4955089372735901E-2</v>
      </c>
      <c r="T13" s="11">
        <v>1.09205576817487E-2</v>
      </c>
      <c r="U13" s="11">
        <v>3.8084964609281101E-3</v>
      </c>
      <c r="V13" s="11">
        <v>2.3471631695900601E-3</v>
      </c>
      <c r="W13" s="11">
        <v>1.7511140523819899E-2</v>
      </c>
      <c r="X13" s="11">
        <v>1.5612877329301601E-2</v>
      </c>
      <c r="Y13" s="11"/>
      <c r="Z13" s="11">
        <v>7.3417903979885396E-3</v>
      </c>
      <c r="AA13" s="11">
        <v>1.08972715538414E-2</v>
      </c>
      <c r="AB13" s="11">
        <v>2.0447726464311498E-2</v>
      </c>
      <c r="AC13" s="11">
        <v>1.53191460407164E-2</v>
      </c>
      <c r="AD13" s="11"/>
      <c r="AE13" s="11">
        <v>1.4883133199305801E-2</v>
      </c>
      <c r="AF13" s="11">
        <v>1.33264931801708E-2</v>
      </c>
      <c r="AG13" s="11">
        <v>6.2899497612863399E-3</v>
      </c>
      <c r="AH13" s="11">
        <v>2.09020889800208E-2</v>
      </c>
      <c r="AI13" s="11">
        <v>2.6995688158623798E-2</v>
      </c>
      <c r="AJ13" s="11"/>
      <c r="AK13" s="11">
        <v>1.0834883627004801E-2</v>
      </c>
      <c r="AL13" s="11">
        <v>7.0060276984704002E-3</v>
      </c>
      <c r="AM13" s="11">
        <v>1.9643736932469302E-2</v>
      </c>
      <c r="AN13" s="11">
        <v>3.1695154502037498E-2</v>
      </c>
      <c r="AO13" s="11">
        <v>7.3267248269816296E-3</v>
      </c>
      <c r="AP13" s="11">
        <v>4.58470069918816E-2</v>
      </c>
      <c r="AQ13" s="11"/>
      <c r="AR13" s="11">
        <v>9.7715719727786993E-3</v>
      </c>
      <c r="AS13" s="11">
        <v>1.6892804409574799E-2</v>
      </c>
      <c r="AT13" s="11">
        <v>9.6552375302567904E-3</v>
      </c>
      <c r="AU13" s="11"/>
      <c r="AV13" s="11">
        <v>9.6384137572267607E-3</v>
      </c>
      <c r="AW13" s="11">
        <v>2.1333618340447402E-2</v>
      </c>
      <c r="AX13" s="11">
        <v>9.8222236059841792E-3</v>
      </c>
      <c r="AY13" s="11">
        <v>2.05235976337463E-2</v>
      </c>
      <c r="AZ13" s="11">
        <v>5.4719987348856997E-3</v>
      </c>
      <c r="BA13" s="11"/>
      <c r="BB13" s="11">
        <v>1.08905951382964E-2</v>
      </c>
      <c r="BC13" s="11">
        <v>1.9568814886644699E-2</v>
      </c>
      <c r="BD13" s="11">
        <v>1.4895244659895101E-2</v>
      </c>
      <c r="BE13" s="11"/>
      <c r="BF13" s="11">
        <v>2.7008035662835401E-2</v>
      </c>
      <c r="BG13" s="11">
        <v>8.7946642251934999E-3</v>
      </c>
      <c r="BH13" s="11">
        <v>1.67176721176443E-2</v>
      </c>
      <c r="BI13" s="11">
        <v>4.5439282250425402E-3</v>
      </c>
      <c r="BJ13" s="11">
        <v>1.22472751902534E-2</v>
      </c>
      <c r="BK13" s="11">
        <v>6.32325845189473E-3</v>
      </c>
    </row>
    <row r="14" spans="2:63" x14ac:dyDescent="0.35">
      <c r="B14" s="14" t="s">
        <v>139</v>
      </c>
      <c r="C14" s="11">
        <v>1.23156031556212E-2</v>
      </c>
      <c r="D14" s="11">
        <v>1.4677034553598801E-2</v>
      </c>
      <c r="E14" s="11">
        <v>1.0171334474859199E-2</v>
      </c>
      <c r="F14" s="11"/>
      <c r="G14" s="11">
        <v>2.38029182745907E-2</v>
      </c>
      <c r="H14" s="11">
        <v>2.8721547217357798E-2</v>
      </c>
      <c r="I14" s="11">
        <v>1.6102974115318799E-2</v>
      </c>
      <c r="J14" s="11">
        <v>2.3262946834427698E-3</v>
      </c>
      <c r="K14" s="11">
        <v>3.2766829477186301E-3</v>
      </c>
      <c r="L14" s="11">
        <v>2.2251775156883701E-3</v>
      </c>
      <c r="M14" s="11"/>
      <c r="N14" s="11">
        <v>2.8676252621446401E-2</v>
      </c>
      <c r="O14" s="11">
        <v>2.45423892621576E-3</v>
      </c>
      <c r="P14" s="11">
        <v>8.8469424152664098E-3</v>
      </c>
      <c r="Q14" s="11">
        <v>1.57362727187184E-2</v>
      </c>
      <c r="R14" s="11">
        <v>2.3038579338632401E-3</v>
      </c>
      <c r="S14" s="11">
        <v>2.2290861878700802E-2</v>
      </c>
      <c r="T14" s="11">
        <v>8.0796105697051399E-3</v>
      </c>
      <c r="U14" s="11">
        <v>9.7735667504220206E-3</v>
      </c>
      <c r="V14" s="11">
        <v>1.1919987270417201E-2</v>
      </c>
      <c r="W14" s="11">
        <v>6.2728617381553799E-3</v>
      </c>
      <c r="X14" s="11">
        <v>8.1034814825080292E-3</v>
      </c>
      <c r="Y14" s="11"/>
      <c r="Z14" s="11">
        <v>1.3014355570211401E-2</v>
      </c>
      <c r="AA14" s="11">
        <v>9.2546244296372107E-3</v>
      </c>
      <c r="AB14" s="11">
        <v>1.49744307960564E-2</v>
      </c>
      <c r="AC14" s="11">
        <v>1.2697517623083601E-2</v>
      </c>
      <c r="AD14" s="11"/>
      <c r="AE14" s="11">
        <v>1.06971269856675E-2</v>
      </c>
      <c r="AF14" s="11">
        <v>8.5310118364478205E-3</v>
      </c>
      <c r="AG14" s="11">
        <v>1.3832944012515299E-2</v>
      </c>
      <c r="AH14" s="11">
        <v>2.3078817959319101E-2</v>
      </c>
      <c r="AI14" s="11">
        <v>1.7076623849419902E-2</v>
      </c>
      <c r="AJ14" s="11"/>
      <c r="AK14" s="11">
        <v>1.2108288879197701E-2</v>
      </c>
      <c r="AL14" s="11">
        <v>1.2108836582575101E-2</v>
      </c>
      <c r="AM14" s="11">
        <v>2.29263856807468E-2</v>
      </c>
      <c r="AN14" s="11">
        <v>1.11507779934768E-2</v>
      </c>
      <c r="AO14" s="11">
        <v>7.5265578279627397E-3</v>
      </c>
      <c r="AP14" s="11">
        <v>0</v>
      </c>
      <c r="AQ14" s="11"/>
      <c r="AR14" s="11">
        <v>7.3733410264797796E-3</v>
      </c>
      <c r="AS14" s="11">
        <v>1.7938860906832998E-2</v>
      </c>
      <c r="AT14" s="11">
        <v>1.4231263595316099E-2</v>
      </c>
      <c r="AU14" s="11"/>
      <c r="AV14" s="11">
        <v>8.3928217212857203E-3</v>
      </c>
      <c r="AW14" s="11">
        <v>1.4765214568368301E-2</v>
      </c>
      <c r="AX14" s="11">
        <v>1.93010427624427E-2</v>
      </c>
      <c r="AY14" s="11">
        <v>9.3207496024670707E-3</v>
      </c>
      <c r="AZ14" s="11">
        <v>7.6353673928213897E-3</v>
      </c>
      <c r="BA14" s="11"/>
      <c r="BB14" s="11">
        <v>1.09992436282893E-2</v>
      </c>
      <c r="BC14" s="11">
        <v>1.1640475401581399E-2</v>
      </c>
      <c r="BD14" s="11">
        <v>2.3823609013250101E-2</v>
      </c>
      <c r="BE14" s="11"/>
      <c r="BF14" s="11">
        <v>2.9473568160055801E-2</v>
      </c>
      <c r="BG14" s="11">
        <v>1.03699512696795E-2</v>
      </c>
      <c r="BH14" s="11">
        <v>8.0814227923848396E-3</v>
      </c>
      <c r="BI14" s="11">
        <v>4.2650009548254996E-3</v>
      </c>
      <c r="BJ14" s="11">
        <v>2.61255948796705E-3</v>
      </c>
      <c r="BK14" s="11">
        <v>1.9297861719791899E-2</v>
      </c>
    </row>
    <row r="15" spans="2:63" ht="43.5" x14ac:dyDescent="0.35">
      <c r="B15" s="14" t="s">
        <v>140</v>
      </c>
      <c r="C15" s="11">
        <v>1.6271771004284601E-2</v>
      </c>
      <c r="D15" s="11">
        <v>2.0118470620376899E-2</v>
      </c>
      <c r="E15" s="11">
        <v>1.17621794776301E-2</v>
      </c>
      <c r="F15" s="11"/>
      <c r="G15" s="11">
        <v>3.9971403974037298E-2</v>
      </c>
      <c r="H15" s="11">
        <v>2.2804394307496999E-2</v>
      </c>
      <c r="I15" s="11">
        <v>1.01486385478866E-2</v>
      </c>
      <c r="J15" s="11">
        <v>1.51911300089475E-2</v>
      </c>
      <c r="K15" s="11">
        <v>1.2197797271614699E-2</v>
      </c>
      <c r="L15" s="11">
        <v>3.4397046963623701E-3</v>
      </c>
      <c r="M15" s="11"/>
      <c r="N15" s="11">
        <v>3.7045345629286498E-2</v>
      </c>
      <c r="O15" s="11">
        <v>1.6935607896903099E-2</v>
      </c>
      <c r="P15" s="11">
        <v>1.6806649105497801E-2</v>
      </c>
      <c r="Q15" s="11">
        <v>1.0872614775676101E-2</v>
      </c>
      <c r="R15" s="11">
        <v>1.8464337975118799E-2</v>
      </c>
      <c r="S15" s="11">
        <v>4.3083923482989204E-3</v>
      </c>
      <c r="T15" s="11">
        <v>7.8383397639763402E-3</v>
      </c>
      <c r="U15" s="11">
        <v>0</v>
      </c>
      <c r="V15" s="11">
        <v>1.51860780085639E-2</v>
      </c>
      <c r="W15" s="11">
        <v>1.73303249328545E-2</v>
      </c>
      <c r="X15" s="11">
        <v>1.07106348770448E-2</v>
      </c>
      <c r="Y15" s="11"/>
      <c r="Z15" s="11">
        <v>1.50699794745064E-2</v>
      </c>
      <c r="AA15" s="11">
        <v>7.9623140336890202E-3</v>
      </c>
      <c r="AB15" s="11">
        <v>1.97489173994219E-2</v>
      </c>
      <c r="AC15" s="11">
        <v>2.3533524641193002E-2</v>
      </c>
      <c r="AD15" s="11"/>
      <c r="AE15" s="11">
        <v>8.1243408586709805E-3</v>
      </c>
      <c r="AF15" s="11">
        <v>1.1425807717681299E-2</v>
      </c>
      <c r="AG15" s="11">
        <v>1.7662593767274901E-2</v>
      </c>
      <c r="AH15" s="11">
        <v>2.84621009617353E-2</v>
      </c>
      <c r="AI15" s="11">
        <v>8.7973558184889694E-2</v>
      </c>
      <c r="AJ15" s="11"/>
      <c r="AK15" s="11">
        <v>1.59901374328494E-2</v>
      </c>
      <c r="AL15" s="11">
        <v>1.2785398858103101E-2</v>
      </c>
      <c r="AM15" s="11">
        <v>1.6522901680993601E-2</v>
      </c>
      <c r="AN15" s="11">
        <v>2.5746221053100898E-2</v>
      </c>
      <c r="AO15" s="11">
        <v>1.8205069744989699E-2</v>
      </c>
      <c r="AP15" s="11">
        <v>2.068342709186E-2</v>
      </c>
      <c r="AQ15" s="11"/>
      <c r="AR15" s="11">
        <v>1.09212342618975E-2</v>
      </c>
      <c r="AS15" s="11">
        <v>2.08981292713207E-2</v>
      </c>
      <c r="AT15" s="11">
        <v>1.6067459793713899E-2</v>
      </c>
      <c r="AU15" s="11"/>
      <c r="AV15" s="11">
        <v>1.47010836741412E-2</v>
      </c>
      <c r="AW15" s="11">
        <v>2.0297172863555601E-2</v>
      </c>
      <c r="AX15" s="11">
        <v>2.1906044565766301E-2</v>
      </c>
      <c r="AY15" s="11">
        <v>0</v>
      </c>
      <c r="AZ15" s="11">
        <v>5.3354268376702802E-3</v>
      </c>
      <c r="BA15" s="11"/>
      <c r="BB15" s="11">
        <v>1.52022165071122E-2</v>
      </c>
      <c r="BC15" s="11">
        <v>1.8500527571150002E-2</v>
      </c>
      <c r="BD15" s="11">
        <v>1.34175009568436E-2</v>
      </c>
      <c r="BE15" s="11"/>
      <c r="BF15" s="11">
        <v>3.3242193134605302E-2</v>
      </c>
      <c r="BG15" s="11">
        <v>9.4028198288635192E-3</v>
      </c>
      <c r="BH15" s="11">
        <v>1.84494945320034E-2</v>
      </c>
      <c r="BI15" s="11">
        <v>6.9985965244319798E-3</v>
      </c>
      <c r="BJ15" s="11">
        <v>6.50305356703229E-3</v>
      </c>
      <c r="BK15" s="11">
        <v>3.3020680738659103E-2</v>
      </c>
    </row>
    <row r="16" spans="2:63" x14ac:dyDescent="0.35">
      <c r="B16" s="14" t="s">
        <v>141</v>
      </c>
      <c r="C16" s="11">
        <v>3.6996014337826198E-2</v>
      </c>
      <c r="D16" s="11">
        <v>3.56935973817692E-2</v>
      </c>
      <c r="E16" s="11">
        <v>3.7786888759587599E-2</v>
      </c>
      <c r="F16" s="11"/>
      <c r="G16" s="11">
        <v>0</v>
      </c>
      <c r="H16" s="11">
        <v>9.2084057782256899E-3</v>
      </c>
      <c r="I16" s="11">
        <v>1.5581972165656099E-2</v>
      </c>
      <c r="J16" s="11">
        <v>3.8206607337472803E-2</v>
      </c>
      <c r="K16" s="11">
        <v>6.49869603808685E-2</v>
      </c>
      <c r="L16" s="11">
        <v>8.2434928447527298E-2</v>
      </c>
      <c r="M16" s="11"/>
      <c r="N16" s="11">
        <v>3.4563218620003999E-3</v>
      </c>
      <c r="O16" s="11">
        <v>3.1702410198671302E-2</v>
      </c>
      <c r="P16" s="11">
        <v>5.7419062575312298E-2</v>
      </c>
      <c r="Q16" s="11">
        <v>6.0164026429190998E-2</v>
      </c>
      <c r="R16" s="11">
        <v>5.2577330537681398E-2</v>
      </c>
      <c r="S16" s="11">
        <v>2.27714414838994E-2</v>
      </c>
      <c r="T16" s="11">
        <v>2.90855188647028E-2</v>
      </c>
      <c r="U16" s="11">
        <v>3.6277175327677699E-2</v>
      </c>
      <c r="V16" s="11">
        <v>2.4786543695502799E-2</v>
      </c>
      <c r="W16" s="11">
        <v>4.1574789899707199E-2</v>
      </c>
      <c r="X16" s="11">
        <v>0.10593962485630801</v>
      </c>
      <c r="Y16" s="11"/>
      <c r="Z16" s="11">
        <v>5.0262813493127202E-2</v>
      </c>
      <c r="AA16" s="11">
        <v>2.8887872155123302E-2</v>
      </c>
      <c r="AB16" s="11">
        <v>4.8308468734067397E-2</v>
      </c>
      <c r="AC16" s="11">
        <v>2.0975368457382002E-2</v>
      </c>
      <c r="AD16" s="11"/>
      <c r="AE16" s="11">
        <v>4.0029396408597297E-2</v>
      </c>
      <c r="AF16" s="11">
        <v>3.2322615248614198E-2</v>
      </c>
      <c r="AG16" s="11">
        <v>4.4792214310508997E-2</v>
      </c>
      <c r="AH16" s="11">
        <v>2.7631744262499501E-2</v>
      </c>
      <c r="AI16" s="11">
        <v>4.8823733708829899E-2</v>
      </c>
      <c r="AJ16" s="11"/>
      <c r="AK16" s="11">
        <v>6.4097591286234906E-2</v>
      </c>
      <c r="AL16" s="11">
        <v>2.79685227434746E-2</v>
      </c>
      <c r="AM16" s="11">
        <v>6.1096814364085504E-3</v>
      </c>
      <c r="AN16" s="11">
        <v>1.19837985679884E-2</v>
      </c>
      <c r="AO16" s="11">
        <v>2.94336689484694E-2</v>
      </c>
      <c r="AP16" s="11">
        <v>6.6889692311615997E-3</v>
      </c>
      <c r="AQ16" s="11"/>
      <c r="AR16" s="11">
        <v>4.94446248075859E-2</v>
      </c>
      <c r="AS16" s="11">
        <v>3.7801997751613102E-2</v>
      </c>
      <c r="AT16" s="11">
        <v>1.4655018835927699E-2</v>
      </c>
      <c r="AU16" s="11"/>
      <c r="AV16" s="11">
        <v>5.24439732407639E-2</v>
      </c>
      <c r="AW16" s="11">
        <v>2.03485168749152E-2</v>
      </c>
      <c r="AX16" s="11">
        <v>3.9558715544059E-2</v>
      </c>
      <c r="AY16" s="11">
        <v>8.3921407090600503E-2</v>
      </c>
      <c r="AZ16" s="11">
        <v>2.3050434409434301E-2</v>
      </c>
      <c r="BA16" s="11"/>
      <c r="BB16" s="11">
        <v>4.8254028598644798E-2</v>
      </c>
      <c r="BC16" s="11">
        <v>2.0415348883438201E-2</v>
      </c>
      <c r="BD16" s="11">
        <v>5.4079693147484197E-2</v>
      </c>
      <c r="BE16" s="11"/>
      <c r="BF16" s="11">
        <v>5.6651839200163104E-3</v>
      </c>
      <c r="BG16" s="11">
        <v>1.2251909953525901E-2</v>
      </c>
      <c r="BH16" s="11">
        <v>1.09502364745782E-2</v>
      </c>
      <c r="BI16" s="11">
        <v>1.28932899251332E-2</v>
      </c>
      <c r="BJ16" s="11">
        <v>0.11033151923793599</v>
      </c>
      <c r="BK16" s="11">
        <v>0.24167462385956301</v>
      </c>
    </row>
    <row r="17" spans="2:63" x14ac:dyDescent="0.35">
      <c r="B17" s="14" t="s">
        <v>84</v>
      </c>
      <c r="C17" s="12">
        <v>3.6368089442496698E-2</v>
      </c>
      <c r="D17" s="12">
        <v>3.0342457816885399E-2</v>
      </c>
      <c r="E17" s="12">
        <v>3.9583079843582301E-2</v>
      </c>
      <c r="F17" s="12"/>
      <c r="G17" s="12">
        <v>0.14201383243068</v>
      </c>
      <c r="H17" s="12">
        <v>4.2889432414555201E-2</v>
      </c>
      <c r="I17" s="12">
        <v>3.3340354877065902E-2</v>
      </c>
      <c r="J17" s="12">
        <v>1.44600059488616E-2</v>
      </c>
      <c r="K17" s="12">
        <v>2.6791511881815301E-3</v>
      </c>
      <c r="L17" s="12">
        <v>2.3169214794398099E-3</v>
      </c>
      <c r="M17" s="12"/>
      <c r="N17" s="12">
        <v>3.7246594102425E-2</v>
      </c>
      <c r="O17" s="12">
        <v>2.6677360881758601E-2</v>
      </c>
      <c r="P17" s="12">
        <v>4.1740900165477997E-2</v>
      </c>
      <c r="Q17" s="12">
        <v>4.2176081957944603E-2</v>
      </c>
      <c r="R17" s="12">
        <v>4.5925882553748999E-2</v>
      </c>
      <c r="S17" s="12">
        <v>4.9005935200004902E-2</v>
      </c>
      <c r="T17" s="12">
        <v>2.9630373629375699E-2</v>
      </c>
      <c r="U17" s="12">
        <v>2.0482752495321398E-2</v>
      </c>
      <c r="V17" s="12">
        <v>4.0736667275014002E-2</v>
      </c>
      <c r="W17" s="12">
        <v>1.4659130967099299E-2</v>
      </c>
      <c r="X17" s="12">
        <v>5.6888231469488702E-2</v>
      </c>
      <c r="Y17" s="12"/>
      <c r="Z17" s="12">
        <v>1.6416865425688699E-2</v>
      </c>
      <c r="AA17" s="12">
        <v>3.6210228305731798E-2</v>
      </c>
      <c r="AB17" s="12">
        <v>4.2991713398793902E-2</v>
      </c>
      <c r="AC17" s="12">
        <v>5.3106848399617997E-2</v>
      </c>
      <c r="AD17" s="12"/>
      <c r="AE17" s="12">
        <v>3.3402107781941602E-2</v>
      </c>
      <c r="AF17" s="12">
        <v>4.3890396018301997E-2</v>
      </c>
      <c r="AG17" s="12">
        <v>2.9037181631349999E-2</v>
      </c>
      <c r="AH17" s="12">
        <v>4.0890975326705201E-2</v>
      </c>
      <c r="AI17" s="12">
        <v>2.33124693120089E-2</v>
      </c>
      <c r="AJ17" s="12"/>
      <c r="AK17" s="12">
        <v>1.4017877994748301E-2</v>
      </c>
      <c r="AL17" s="12">
        <v>3.4511640685506703E-2</v>
      </c>
      <c r="AM17" s="12">
        <v>3.9725134021031797E-2</v>
      </c>
      <c r="AN17" s="12">
        <v>3.2149431213937797E-2</v>
      </c>
      <c r="AO17" s="12">
        <v>5.1928512156474302E-2</v>
      </c>
      <c r="AP17" s="12">
        <v>0.12771714569770601</v>
      </c>
      <c r="AQ17" s="12"/>
      <c r="AR17" s="12">
        <v>1.1112032782104399E-2</v>
      </c>
      <c r="AS17" s="12">
        <v>2.42734594229689E-2</v>
      </c>
      <c r="AT17" s="12">
        <v>8.3210269693476099E-2</v>
      </c>
      <c r="AU17" s="12"/>
      <c r="AV17" s="12">
        <v>1.40831681617671E-2</v>
      </c>
      <c r="AW17" s="12">
        <v>4.1405023218515503E-2</v>
      </c>
      <c r="AX17" s="12">
        <v>1.7742413442213299E-2</v>
      </c>
      <c r="AY17" s="12">
        <v>0</v>
      </c>
      <c r="AZ17" s="12">
        <v>8.7652838883401293E-2</v>
      </c>
      <c r="BA17" s="12"/>
      <c r="BB17" s="12">
        <v>1.4807568176746199E-2</v>
      </c>
      <c r="BC17" s="12">
        <v>4.4948936249373399E-2</v>
      </c>
      <c r="BD17" s="12">
        <v>1.90423919352164E-2</v>
      </c>
      <c r="BE17" s="12"/>
      <c r="BF17" s="12">
        <v>4.8561335970425903E-2</v>
      </c>
      <c r="BG17" s="12">
        <v>2.5370580409106301E-2</v>
      </c>
      <c r="BH17" s="12">
        <v>6.0134216792578597E-2</v>
      </c>
      <c r="BI17" s="12">
        <v>2.8119208760938999E-2</v>
      </c>
      <c r="BJ17" s="12">
        <v>3.0198718245519399E-2</v>
      </c>
      <c r="BK17" s="12">
        <v>3.2980522716322097E-2</v>
      </c>
    </row>
    <row r="18" spans="2:63" x14ac:dyDescent="0.35">
      <c r="B18" s="15"/>
    </row>
    <row r="19" spans="2:63" x14ac:dyDescent="0.35">
      <c r="B19" t="s">
        <v>68</v>
      </c>
    </row>
    <row r="20" spans="2:63" x14ac:dyDescent="0.35">
      <c r="B20" t="s">
        <v>69</v>
      </c>
    </row>
    <row r="22" spans="2:63" x14ac:dyDescent="0.35">
      <c r="B22"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F119"/>
  <sheetViews>
    <sheetView showGridLines="0" workbookViewId="0">
      <selection activeCell="D9" sqref="D9"/>
    </sheetView>
  </sheetViews>
  <sheetFormatPr defaultColWidth="11.453125" defaultRowHeight="14.5" x14ac:dyDescent="0.35"/>
  <cols>
    <col min="4" max="4" width="100.7265625" customWidth="1"/>
    <col min="5" max="5" width="20.7265625" customWidth="1"/>
  </cols>
  <sheetData>
    <row r="2" spans="3:6" ht="40" customHeight="1" x14ac:dyDescent="0.35">
      <c r="D2" s="1" t="s">
        <v>0</v>
      </c>
    </row>
    <row r="6" spans="3:6" x14ac:dyDescent="0.35">
      <c r="D6" s="4" t="str">
        <f>HYPERLINK("#'Full Results'!A1", "Full Results")</f>
        <v>Full Results</v>
      </c>
    </row>
    <row r="8" spans="3:6" x14ac:dyDescent="0.35">
      <c r="D8" s="2" t="s">
        <v>1</v>
      </c>
      <c r="E8" s="2" t="s">
        <v>2</v>
      </c>
      <c r="F8" s="2" t="s">
        <v>3</v>
      </c>
    </row>
    <row r="9" spans="3:6" x14ac:dyDescent="0.35">
      <c r="C9">
        <v>1</v>
      </c>
      <c r="D9" s="4" t="str">
        <f>HYPERLINK("#'Table 1'!A1", " Who primarily makes purchasing decisions about household utility bills?")</f>
        <v xml:space="preserve"> Who primarily makes purchasing decisions about household utility bills?</v>
      </c>
      <c r="E9" s="10" t="str">
        <f>HYPERLINK("#'Full Results'!A11", "11")</f>
        <v>11</v>
      </c>
      <c r="F9" t="s">
        <v>67</v>
      </c>
    </row>
    <row r="10" spans="3:6" x14ac:dyDescent="0.35">
      <c r="C10">
        <v>2</v>
      </c>
      <c r="D10" s="4" t="str">
        <f>HYPERLINK("#'Table 2'!A1", " Who primarily makes decisions about how much is spent on the upkeep and renovation of your home?")</f>
        <v xml:space="preserve"> Who primarily makes decisions about how much is spent on the upkeep and renovation of your home?</v>
      </c>
      <c r="E10" s="10" t="str">
        <f>HYPERLINK("#'Full Results'!A17", "17")</f>
        <v>17</v>
      </c>
      <c r="F10" t="s">
        <v>67</v>
      </c>
    </row>
    <row r="11" spans="3:6" x14ac:dyDescent="0.35">
      <c r="C11">
        <v>3</v>
      </c>
      <c r="D11" s="4" t="str">
        <f>HYPERLINK("#'Table 3'!A1", " How many cars does your household own or have access to on a daily basis?")</f>
        <v xml:space="preserve"> How many cars does your household own or have access to on a daily basis?</v>
      </c>
      <c r="E11" s="10" t="str">
        <f>HYPERLINK("#'Full Results'!A23", "23")</f>
        <v>23</v>
      </c>
      <c r="F11" t="s">
        <v>67</v>
      </c>
    </row>
    <row r="12" spans="3:6" x14ac:dyDescent="0.35">
      <c r="C12">
        <v>4</v>
      </c>
      <c r="D12" s="4" t="str">
        <f>HYPERLINK("#'Table 4'!A1", "Grid Summary: For each of those cars, please tell us what kind of car is this/are these?")</f>
        <v>Grid Summary: For each of those cars, please tell us what kind of car is this/are these?</v>
      </c>
      <c r="E12" s="3"/>
      <c r="F12" t="s">
        <v>454</v>
      </c>
    </row>
    <row r="13" spans="3:6" x14ac:dyDescent="0.35">
      <c r="C13">
        <v>5</v>
      </c>
      <c r="D13" s="44" t="str">
        <f>HYPERLINK("#'Table 5'!A1", "For each of those cars, please tell us what kind of car is this/are these?: First car")</f>
        <v>For each of those cars, please tell us what kind of car is this/are these?: First car</v>
      </c>
      <c r="E13" s="10" t="str">
        <f>HYPERLINK("#'Full Results'!A33", "33")</f>
        <v>33</v>
      </c>
      <c r="F13" t="s">
        <v>455</v>
      </c>
    </row>
    <row r="14" spans="3:6" x14ac:dyDescent="0.35">
      <c r="C14">
        <v>6</v>
      </c>
      <c r="D14" s="44" t="str">
        <f>HYPERLINK("#'Table 6'!A1", "For each of those cars, please tell us what kind of car is this/are these?: Second car")</f>
        <v>For each of those cars, please tell us what kind of car is this/are these?: Second car</v>
      </c>
      <c r="E14" s="10" t="str">
        <f>HYPERLINK("#'Full Results'!A42", "42")</f>
        <v>42</v>
      </c>
      <c r="F14" t="s">
        <v>456</v>
      </c>
    </row>
    <row r="15" spans="3:6" x14ac:dyDescent="0.35">
      <c r="C15">
        <v>7</v>
      </c>
      <c r="D15" s="44" t="str">
        <f>HYPERLINK("#'Table 7'!A1", "For each of those cars, please tell us what kind of car is this/are these?: Third car")</f>
        <v>For each of those cars, please tell us what kind of car is this/are these?: Third car</v>
      </c>
      <c r="E15" s="10" t="str">
        <f>HYPERLINK("#'Full Results'!A51", "51")</f>
        <v>51</v>
      </c>
      <c r="F15" t="s">
        <v>457</v>
      </c>
    </row>
    <row r="16" spans="3:6" x14ac:dyDescent="0.35">
      <c r="C16">
        <v>8</v>
      </c>
      <c r="D16" s="44" t="str">
        <f>HYPERLINK("#'Table 8'!A1", "For each of those cars, please tell us what kind of car is this/are these?: Fourth car")</f>
        <v>For each of those cars, please tell us what kind of car is this/are these?: Fourth car</v>
      </c>
      <c r="E16" s="10" t="str">
        <f>HYPERLINK("#'Full Results'!A60", "60")</f>
        <v>60</v>
      </c>
      <c r="F16" t="s">
        <v>458</v>
      </c>
    </row>
    <row r="17" spans="3:6" x14ac:dyDescent="0.35">
      <c r="C17">
        <v>9</v>
      </c>
      <c r="D17" s="4" t="str">
        <f>HYPERLINK("#'Table 9'!A1", "Thinking about the car that you personally use most often, what were your reasons for choosing the car you currently own or have access to?Please select any which apply")</f>
        <v>Thinking about the car that you personally use most often, what were your reasons for choosing the car you currently own or have access to?Please select any which apply</v>
      </c>
      <c r="E17" s="10" t="str">
        <f>HYPERLINK("#'Full Results'!A69", "69")</f>
        <v>69</v>
      </c>
      <c r="F17" t="s">
        <v>454</v>
      </c>
    </row>
    <row r="18" spans="3:6" x14ac:dyDescent="0.35">
      <c r="C18">
        <v>10</v>
      </c>
      <c r="D18" s="4" t="str">
        <f>HYPERLINK("#'Table 10'!A1", " The Government has announced a ban on the sale of new petrol and diesel cars by 2030. Before this poll, were you aware of this?")</f>
        <v xml:space="preserve"> The Government has announced a ban on the sale of new petrol and diesel cars by 2030. Before this poll, were you aware of this?</v>
      </c>
      <c r="E18" s="10" t="str">
        <f>HYPERLINK("#'Full Results'!A85", "85")</f>
        <v>85</v>
      </c>
      <c r="F18" t="s">
        <v>67</v>
      </c>
    </row>
    <row r="19" spans="3:6" x14ac:dyDescent="0.35">
      <c r="C19">
        <v>11</v>
      </c>
      <c r="D19" s="4" t="str">
        <f>HYPERLINK("#'Table 11'!A1", "You said that your household owns at least one petrol/diesel car. When do you expect your household to switch from a petrol/diesel car to an electric vehicle, if at all?Select all that apply")</f>
        <v>You said that your household owns at least one petrol/diesel car. When do you expect your household to switch from a petrol/diesel car to an electric vehicle, if at all?Select all that apply</v>
      </c>
      <c r="E19" s="10" t="str">
        <f>HYPERLINK("#'Full Results'!A93", "93")</f>
        <v>93</v>
      </c>
      <c r="F19" t="s">
        <v>459</v>
      </c>
    </row>
    <row r="20" spans="3:6" x14ac:dyDescent="0.35">
      <c r="C20">
        <v>12</v>
      </c>
      <c r="D20" s="4" t="str">
        <f>HYPERLINK("#'Table 12'!A1", " How would you describe the type of house you currently live in?")</f>
        <v xml:space="preserve"> How would you describe the type of house you currently live in?</v>
      </c>
      <c r="E20" s="10" t="str">
        <f>HYPERLINK("#'Full Results'!A106", "106")</f>
        <v>106</v>
      </c>
      <c r="F20" t="s">
        <v>67</v>
      </c>
    </row>
    <row r="21" spans="3:6" x14ac:dyDescent="0.35">
      <c r="C21">
        <v>13</v>
      </c>
      <c r="D21" s="4" t="str">
        <f>HYPERLINK("#'Table 13'!A1", " How many bedrooms are there in the property you currently live in?")</f>
        <v xml:space="preserve"> How many bedrooms are there in the property you currently live in?</v>
      </c>
      <c r="E21" s="10" t="str">
        <f>HYPERLINK("#'Full Results'!A115", "115")</f>
        <v>115</v>
      </c>
      <c r="F21" t="s">
        <v>67</v>
      </c>
    </row>
    <row r="22" spans="3:6" x14ac:dyDescent="0.35">
      <c r="C22">
        <v>14</v>
      </c>
      <c r="D22" s="4" t="str">
        <f>HYPERLINK("#'Table 14'!A1", " How old is the property you currently live in?")</f>
        <v xml:space="preserve"> How old is the property you currently live in?</v>
      </c>
      <c r="E22" s="10" t="str">
        <f>HYPERLINK("#'Full Results'!A124", "124")</f>
        <v>124</v>
      </c>
      <c r="F22" t="s">
        <v>67</v>
      </c>
    </row>
    <row r="23" spans="3:6" x14ac:dyDescent="0.35">
      <c r="C23">
        <v>15</v>
      </c>
      <c r="D23" s="4" t="str">
        <f>HYPERLINK("#'Table 15'!A1", " Do you have access to off-road parking at your home?")</f>
        <v xml:space="preserve"> Do you have access to off-road parking at your home?</v>
      </c>
      <c r="E23" s="10" t="str">
        <f>HYPERLINK("#'Full Results'!A134", "134")</f>
        <v>134</v>
      </c>
      <c r="F23" t="s">
        <v>67</v>
      </c>
    </row>
    <row r="24" spans="3:6" x14ac:dyDescent="0.35">
      <c r="C24">
        <v>16</v>
      </c>
      <c r="D24" s="4" t="str">
        <f>HYPERLINK("#'Table 16'!A1", " What type of heating does your house primarily have?")</f>
        <v xml:space="preserve"> What type of heating does your house primarily have?</v>
      </c>
      <c r="E24" s="10" t="str">
        <f>HYPERLINK("#'Full Results'!A140", "140")</f>
        <v>140</v>
      </c>
      <c r="F24" t="s">
        <v>67</v>
      </c>
    </row>
    <row r="25" spans="3:6" x14ac:dyDescent="0.35">
      <c r="C25">
        <v>17</v>
      </c>
      <c r="D25" s="4" t="str">
        <f>HYPERLINK("#'Table 17'!A1", "Looking at the list below, which do you think are the most important issues facing the country at this time?Please tick up to three")</f>
        <v>Looking at the list below, which do you think are the most important issues facing the country at this time?Please tick up to three</v>
      </c>
      <c r="E25" s="10" t="str">
        <f>HYPERLINK("#'Full Results'!A152", "152")</f>
        <v>152</v>
      </c>
      <c r="F25" t="s">
        <v>67</v>
      </c>
    </row>
    <row r="26" spans="3:6" x14ac:dyDescent="0.35">
      <c r="C26">
        <v>18</v>
      </c>
      <c r="D26" s="4" t="str">
        <f>HYPERLINK("#'Table 18'!A1", " In 2019, the UK Government made it a law that the UK must achieve Net Zero by 2050. Prior to taking this survey, had you heard of this plan?")</f>
        <v xml:space="preserve"> In 2019, the UK Government made it a law that the UK must achieve Net Zero by 2050. Prior to taking this survey, had you heard of this plan?</v>
      </c>
      <c r="E26" s="10" t="str">
        <f>HYPERLINK("#'Full Results'!A175", "175")</f>
        <v>175</v>
      </c>
      <c r="F26" t="s">
        <v>67</v>
      </c>
    </row>
    <row r="27" spans="3:6" x14ac:dyDescent="0.35">
      <c r="C27">
        <v>19</v>
      </c>
      <c r="D27" s="4" t="str">
        <f>HYPERLINK("#'Table 19'!A1", " In 2019, the UK Government made it a law that the UK achieve Net Zero by 2050. What do you think this is in relation to?")</f>
        <v xml:space="preserve"> In 2019, the UK Government made it a law that the UK achieve Net Zero by 2050. What do you think this is in relation to?</v>
      </c>
      <c r="E27" s="10" t="str">
        <f>HYPERLINK("#'Full Results'!A183", "183")</f>
        <v>183</v>
      </c>
      <c r="F27" t="s">
        <v>67</v>
      </c>
    </row>
    <row r="28" spans="3:6" x14ac:dyDescent="0.35">
      <c r="C28">
        <v>20</v>
      </c>
      <c r="D28" s="4" t="str">
        <f>HYPERLINK("#'Table 20'!A1", " How serious do you consider the issue of climate change to be?")</f>
        <v xml:space="preserve"> How serious do you consider the issue of climate change to be?</v>
      </c>
      <c r="E28" s="10" t="str">
        <f>HYPERLINK("#'Full Results'!A197", "197")</f>
        <v>197</v>
      </c>
      <c r="F28" t="s">
        <v>67</v>
      </c>
    </row>
    <row r="29" spans="3:6" x14ac:dyDescent="0.35">
      <c r="C29">
        <v>21</v>
      </c>
      <c r="D29" s="4" t="str">
        <f>HYPERLINK("#'Table 21'!A1", " When the Government talks about “Net Zero"", they are referring to a target to reduce greenhouse gases (such as carbon dioxide emissions) to fight climate change. Do you support or oppose this policy?")</f>
        <v xml:space="preserve"> When the Government talks about “Net Zero", they are referring to a target to reduce greenhouse gases (such as carbon dioxide emissions) to fight climate change. Do you support or oppose this policy?</v>
      </c>
      <c r="E29" s="10" t="str">
        <f>HYPERLINK("#'Full Results'!A206", "206")</f>
        <v>206</v>
      </c>
      <c r="F29" t="s">
        <v>67</v>
      </c>
    </row>
    <row r="30" spans="3:6" x14ac:dyDescent="0.35">
      <c r="C30">
        <v>22</v>
      </c>
      <c r="D30" s="4" t="str">
        <f>HYPERLINK("#'Table 22'!A1", "Whose responsibility do you think tackling climate change in the UK should mainly be?You may select up to three")</f>
        <v>Whose responsibility do you think tackling climate change in the UK should mainly be?You may select up to three</v>
      </c>
      <c r="E30" s="10" t="str">
        <f>HYPERLINK("#'Full Results'!A219", "219")</f>
        <v>219</v>
      </c>
      <c r="F30" t="s">
        <v>67</v>
      </c>
    </row>
    <row r="31" spans="3:6" x14ac:dyDescent="0.35">
      <c r="C31">
        <v>23</v>
      </c>
      <c r="D31" s="4" t="str">
        <f>HYPERLINK("#'Table 23'!A1", "Which of the following do you own or have in your home?Select all that apply")</f>
        <v>Which of the following do you own or have in your home?Select all that apply</v>
      </c>
      <c r="E31" s="10" t="str">
        <f>HYPERLINK("#'Full Results'!A233", "233")</f>
        <v>233</v>
      </c>
      <c r="F31" t="s">
        <v>67</v>
      </c>
    </row>
    <row r="32" spans="3:6" x14ac:dyDescent="0.35">
      <c r="C32">
        <v>24</v>
      </c>
      <c r="D32" s="4" t="str">
        <f>HYPERLINK("#'Table 24'!A1", "Grid Summary: Here are the items from that previous list that you don’t currently own. To what extent, if at all, would you feel confident explaining what each of these things is to a stranger?")</f>
        <v>Grid Summary: Here are the items from that previous list that you don’t currently own. To what extent, if at all, would you feel confident explaining what each of these things is to a stranger?</v>
      </c>
      <c r="E32" s="3"/>
      <c r="F32" t="s">
        <v>226</v>
      </c>
    </row>
    <row r="33" spans="3:6" x14ac:dyDescent="0.35">
      <c r="C33">
        <v>25</v>
      </c>
      <c r="D33" s="4" t="str">
        <f>HYPERLINK("#'Table 25'!A1", "Here are the items from that previous list that you don’t currently own. To what extent, if at all, would you feel confident explaining what each of these things is to a stranger?: Alexa, Google Dot or other smart home, voice recognition device")</f>
        <v>Here are the items from that previous list that you don’t currently own. To what extent, if at all, would you feel confident explaining what each of these things is to a stranger?: Alexa, Google Dot or other smart home, voice recognition device</v>
      </c>
      <c r="E33" s="10" t="str">
        <f>HYPERLINK("#'Full Results'!A244", "244")</f>
        <v>244</v>
      </c>
      <c r="F33" t="s">
        <v>226</v>
      </c>
    </row>
    <row r="34" spans="3:6" x14ac:dyDescent="0.35">
      <c r="C34">
        <v>26</v>
      </c>
      <c r="D34" s="4" t="str">
        <f>HYPERLINK("#'Table 26'!A1", "Here are the items from that previous list that you don’t currently own. To what extent, if at all, would you feel confident explaining what each of these things is to a stranger?: Smart meter")</f>
        <v>Here are the items from that previous list that you don’t currently own. To what extent, if at all, would you feel confident explaining what each of these things is to a stranger?: Smart meter</v>
      </c>
      <c r="E34" s="10" t="str">
        <f>HYPERLINK("#'Full Results'!A254", "254")</f>
        <v>254</v>
      </c>
      <c r="F34" t="s">
        <v>226</v>
      </c>
    </row>
    <row r="35" spans="3:6" x14ac:dyDescent="0.35">
      <c r="C35">
        <v>27</v>
      </c>
      <c r="D35" s="4" t="str">
        <f>HYPERLINK("#'Table 27'!A1", "Here are the items from that previous list that you don’t currently own. To what extent, if at all, would you feel confident explaining what each of these things is to a stranger?: Heat pump")</f>
        <v>Here are the items from that previous list that you don’t currently own. To what extent, if at all, would you feel confident explaining what each of these things is to a stranger?: Heat pump</v>
      </c>
      <c r="E35" s="10" t="str">
        <f>HYPERLINK("#'Full Results'!A264", "264")</f>
        <v>264</v>
      </c>
      <c r="F35" t="s">
        <v>226</v>
      </c>
    </row>
    <row r="36" spans="3:6" x14ac:dyDescent="0.35">
      <c r="C36">
        <v>28</v>
      </c>
      <c r="D36" s="4" t="str">
        <f>HYPERLINK("#'Table 28'!A1", "Here are the items from that previous list that you don’t currently own. To what extent, if at all, would you feel confident explaining what each of these things is to a stranger?: Hydrogen-ready boiler")</f>
        <v>Here are the items from that previous list that you don’t currently own. To what extent, if at all, would you feel confident explaining what each of these things is to a stranger?: Hydrogen-ready boiler</v>
      </c>
      <c r="E36" s="10" t="str">
        <f>HYPERLINK("#'Full Results'!A274", "274")</f>
        <v>274</v>
      </c>
      <c r="F36" t="s">
        <v>226</v>
      </c>
    </row>
    <row r="37" spans="3:6" x14ac:dyDescent="0.35">
      <c r="C37">
        <v>29</v>
      </c>
      <c r="D37" s="4" t="str">
        <f>HYPERLINK("#'Table 29'!A1", "Here are the items from that previous list that you don’t currently own. To what extent, if at all, would you feel confident explaining what each of these things is to a stranger?: A smart appliance (like lighting, heating or appliances that can ...")</f>
        <v>Here are the items from that previous list that you don’t currently own. To what extent, if at all, would you feel confident explaining what each of these things is to a stranger?: A smart appliance (like lighting, heating or appliances that can ...</v>
      </c>
      <c r="E37" s="10" t="str">
        <f>HYPERLINK("#'Full Results'!A284", "284")</f>
        <v>284</v>
      </c>
      <c r="F37" t="s">
        <v>226</v>
      </c>
    </row>
    <row r="38" spans="3:6" x14ac:dyDescent="0.35">
      <c r="C38">
        <v>30</v>
      </c>
      <c r="D38" s="4" t="str">
        <f>HYPERLINK("#'Table 30'!A1", "Here are the items from that previous list that you don’t currently own. To what extent, if at all, would you feel confident explaining what each of these things is to a stranger?: A battery or thermal storage device")</f>
        <v>Here are the items from that previous list that you don’t currently own. To what extent, if at all, would you feel confident explaining what each of these things is to a stranger?: A battery or thermal storage device</v>
      </c>
      <c r="E38" s="10" t="str">
        <f>HYPERLINK("#'Full Results'!A294", "294")</f>
        <v>294</v>
      </c>
      <c r="F38" t="s">
        <v>226</v>
      </c>
    </row>
    <row r="39" spans="3:6" x14ac:dyDescent="0.35">
      <c r="C39">
        <v>31</v>
      </c>
      <c r="D39" s="4" t="str">
        <f>HYPERLINK("#'Table 31'!A1", "Here are the items from that previous list that you don’t currently own. To what extent, if at all, would you feel confident explaining what each of these things is to a stranger?: Solar panels")</f>
        <v>Here are the items from that previous list that you don’t currently own. To what extent, if at all, would you feel confident explaining what each of these things is to a stranger?: Solar panels</v>
      </c>
      <c r="E39" s="10" t="str">
        <f>HYPERLINK("#'Full Results'!A304", "304")</f>
        <v>304</v>
      </c>
      <c r="F39" t="s">
        <v>226</v>
      </c>
    </row>
    <row r="40" spans="3:6" x14ac:dyDescent="0.35">
      <c r="C40">
        <v>32</v>
      </c>
      <c r="D40" s="4" t="str">
        <f>HYPERLINK("#'Table 32'!A1", "Grid Summary: For the following items, how likely or unlikely are you to purchase these over the next five years?")</f>
        <v>Grid Summary: For the following items, how likely or unlikely are you to purchase these over the next five years?</v>
      </c>
      <c r="E40" s="3"/>
      <c r="F40" t="s">
        <v>226</v>
      </c>
    </row>
    <row r="41" spans="3:6" x14ac:dyDescent="0.35">
      <c r="C41">
        <v>33</v>
      </c>
      <c r="D41" s="4" t="str">
        <f>HYPERLINK("#'Table 33'!A1", "For the following items, how likely or unlikely are you to purchase these over the next five years?: Alexa, Google Dot or other smart home, voice recognition device")</f>
        <v>For the following items, how likely or unlikely are you to purchase these over the next five years?: Alexa, Google Dot or other smart home, voice recognition device</v>
      </c>
      <c r="E41" s="10" t="str">
        <f>HYPERLINK("#'Full Results'!A314", "314")</f>
        <v>314</v>
      </c>
      <c r="F41" t="s">
        <v>226</v>
      </c>
    </row>
    <row r="42" spans="3:6" x14ac:dyDescent="0.35">
      <c r="C42">
        <v>34</v>
      </c>
      <c r="D42" s="4" t="str">
        <f>HYPERLINK("#'Table 34'!A1", "For the following items, how likely or unlikely are you to purchase these over the next five years?: Smart meter")</f>
        <v>For the following items, how likely or unlikely are you to purchase these over the next five years?: Smart meter</v>
      </c>
      <c r="E42" s="10" t="str">
        <f>HYPERLINK("#'Full Results'!A325", "325")</f>
        <v>325</v>
      </c>
      <c r="F42" t="s">
        <v>226</v>
      </c>
    </row>
    <row r="43" spans="3:6" x14ac:dyDescent="0.35">
      <c r="C43">
        <v>35</v>
      </c>
      <c r="D43" s="4" t="str">
        <f>HYPERLINK("#'Table 35'!A1", "For the following items, how likely or unlikely are you to purchase these over the next five years?: Heat pump")</f>
        <v>For the following items, how likely or unlikely are you to purchase these over the next five years?: Heat pump</v>
      </c>
      <c r="E43" s="10" t="str">
        <f>HYPERLINK("#'Full Results'!A336", "336")</f>
        <v>336</v>
      </c>
      <c r="F43" t="s">
        <v>226</v>
      </c>
    </row>
    <row r="44" spans="3:6" x14ac:dyDescent="0.35">
      <c r="C44">
        <v>36</v>
      </c>
      <c r="D44" s="4" t="str">
        <f>HYPERLINK("#'Table 36'!A1", "For the following items, how likely or unlikely are you to purchase these over the next five years?: Hydrogen-ready boiler")</f>
        <v>For the following items, how likely or unlikely are you to purchase these over the next five years?: Hydrogen-ready boiler</v>
      </c>
      <c r="E44" s="10" t="str">
        <f>HYPERLINK("#'Full Results'!A347", "347")</f>
        <v>347</v>
      </c>
      <c r="F44" t="s">
        <v>226</v>
      </c>
    </row>
    <row r="45" spans="3:6" x14ac:dyDescent="0.35">
      <c r="C45">
        <v>37</v>
      </c>
      <c r="D45" s="4" t="str">
        <f>HYPERLINK("#'Table 37'!A1", "For the following items, how likely or unlikely are you to purchase these over the next five years?: A smart appliance (like lighting, heating or appliances that can be remotely controlled from your phone or computer)")</f>
        <v>For the following items, how likely or unlikely are you to purchase these over the next five years?: A smart appliance (like lighting, heating or appliances that can be remotely controlled from your phone or computer)</v>
      </c>
      <c r="E45" s="10" t="str">
        <f>HYPERLINK("#'Full Results'!A358", "358")</f>
        <v>358</v>
      </c>
      <c r="F45" t="s">
        <v>226</v>
      </c>
    </row>
    <row r="46" spans="3:6" x14ac:dyDescent="0.35">
      <c r="C46">
        <v>38</v>
      </c>
      <c r="D46" s="4" t="str">
        <f>HYPERLINK("#'Table 38'!A1", "For the following items, how likely or unlikely are you to purchase these over the next five years?: A battery or thermal storage device")</f>
        <v>For the following items, how likely or unlikely are you to purchase these over the next five years?: A battery or thermal storage device</v>
      </c>
      <c r="E46" s="10" t="str">
        <f>HYPERLINK("#'Full Results'!A369", "369")</f>
        <v>369</v>
      </c>
      <c r="F46" t="s">
        <v>226</v>
      </c>
    </row>
    <row r="47" spans="3:6" x14ac:dyDescent="0.35">
      <c r="C47">
        <v>39</v>
      </c>
      <c r="D47" s="4" t="str">
        <f>HYPERLINK("#'Table 39'!A1", "For the following items, how likely or unlikely are you to purchase these over the next five years?: Solar panels")</f>
        <v>For the following items, how likely or unlikely are you to purchase these over the next five years?: Solar panels</v>
      </c>
      <c r="E47" s="10" t="str">
        <f>HYPERLINK("#'Full Results'!A380", "380")</f>
        <v>380</v>
      </c>
      <c r="F47" t="s">
        <v>226</v>
      </c>
    </row>
    <row r="48" spans="3:6" x14ac:dyDescent="0.35">
      <c r="C48">
        <v>40</v>
      </c>
      <c r="D48" s="4" t="str">
        <f>HYPERLINK("#'Table 40'!A1", "Grid Summary: To what extent do you agree or disagree with each of the following statements?")</f>
        <v>Grid Summary: To what extent do you agree or disagree with each of the following statements?</v>
      </c>
      <c r="E48" s="3"/>
      <c r="F48" t="s">
        <v>67</v>
      </c>
    </row>
    <row r="49" spans="3:6" x14ac:dyDescent="0.35">
      <c r="C49">
        <v>41</v>
      </c>
      <c r="D49" s="4" t="str">
        <f>HYPERLINK("#'Table 41'!A1", "To what extent do you agree or disagree with each of the following statements?: Environmentally friendly options tend to be less practical")</f>
        <v>To what extent do you agree or disagree with each of the following statements?: Environmentally friendly options tend to be less practical</v>
      </c>
      <c r="E49" s="10" t="str">
        <f>HYPERLINK("#'Full Results'!A391", "391")</f>
        <v>391</v>
      </c>
      <c r="F49" t="s">
        <v>67</v>
      </c>
    </row>
    <row r="50" spans="3:6" x14ac:dyDescent="0.35">
      <c r="C50">
        <v>42</v>
      </c>
      <c r="D50" s="4" t="str">
        <f>HYPERLINK("#'Table 42'!A1", "To what extent do you agree or disagree with each of the following statements?: I want to know more about how I can play a part in tackling climate change")</f>
        <v>To what extent do you agree or disagree with each of the following statements?: I want to know more about how I can play a part in tackling climate change</v>
      </c>
      <c r="E50" s="10" t="str">
        <f>HYPERLINK("#'Full Results'!A402", "402")</f>
        <v>402</v>
      </c>
      <c r="F50" t="s">
        <v>67</v>
      </c>
    </row>
    <row r="51" spans="3:6" x14ac:dyDescent="0.35">
      <c r="C51">
        <v>43</v>
      </c>
      <c r="D51" s="4" t="str">
        <f>HYPERLINK("#'Table 43'!A1", "To what extent do you agree or disagree with each of the following statements?: Options that are good for the environment tend to be more expensive")</f>
        <v>To what extent do you agree or disagree with each of the following statements?: Options that are good for the environment tend to be more expensive</v>
      </c>
      <c r="E51" s="10" t="str">
        <f>HYPERLINK("#'Full Results'!A413", "413")</f>
        <v>413</v>
      </c>
      <c r="F51" t="s">
        <v>67</v>
      </c>
    </row>
    <row r="52" spans="3:6" x14ac:dyDescent="0.35">
      <c r="C52">
        <v>44</v>
      </c>
      <c r="D52" s="4" t="str">
        <f>HYPERLINK("#'Table 44'!A1", "To what extent do you agree or disagree with each of the following statements?: Environmentally friendly options are just a ""fad""")</f>
        <v>To what extent do you agree or disagree with each of the following statements?: Environmentally friendly options are just a "fad"</v>
      </c>
      <c r="E52" s="10" t="str">
        <f>HYPERLINK("#'Full Results'!A424", "424")</f>
        <v>424</v>
      </c>
      <c r="F52" t="s">
        <v>67</v>
      </c>
    </row>
    <row r="53" spans="3:6" x14ac:dyDescent="0.35">
      <c r="C53">
        <v>45</v>
      </c>
      <c r="D53" s="4" t="str">
        <f>HYPERLINK("#'Table 45'!A1", "To what extent do you agree or disagree with each of the following statements?: I keep up to date on the latest advances in environmentally friendly tech")</f>
        <v>To what extent do you agree or disagree with each of the following statements?: I keep up to date on the latest advances in environmentally friendly tech</v>
      </c>
      <c r="E53" s="10" t="str">
        <f>HYPERLINK("#'Full Results'!A435", "435")</f>
        <v>435</v>
      </c>
      <c r="F53" t="s">
        <v>67</v>
      </c>
    </row>
    <row r="54" spans="3:6" x14ac:dyDescent="0.35">
      <c r="C54">
        <v>46</v>
      </c>
      <c r="D54" s="4" t="str">
        <f>HYPERLINK("#'Table 46'!A1", "Which of the following actions have you taken in past five years?Select all that apply")</f>
        <v>Which of the following actions have you taken in past five years?Select all that apply</v>
      </c>
      <c r="E54" s="10" t="str">
        <f>HYPERLINK("#'Full Results'!A446", "446")</f>
        <v>446</v>
      </c>
      <c r="F54" t="s">
        <v>67</v>
      </c>
    </row>
    <row r="55" spans="3:6" x14ac:dyDescent="0.35">
      <c r="C55">
        <v>47</v>
      </c>
      <c r="D55" s="4" t="str">
        <f>HYPERLINK("#'Table 47'!A1", "Grid Summary: How likely or unlikely are you to take these actions over the next five years?")</f>
        <v>Grid Summary: How likely or unlikely are you to take these actions over the next five years?</v>
      </c>
      <c r="E55" s="3"/>
      <c r="F55" t="s">
        <v>226</v>
      </c>
    </row>
    <row r="56" spans="3:6" x14ac:dyDescent="0.35">
      <c r="C56">
        <v>48</v>
      </c>
      <c r="D56" s="4" t="str">
        <f>HYPERLINK("#'Table 48'!A1", "How likely or unlikely are you to take these actions over the next five years?: Turning down my heating to use less energy")</f>
        <v>How likely or unlikely are you to take these actions over the next five years?: Turning down my heating to use less energy</v>
      </c>
      <c r="E56" s="10" t="str">
        <f>HYPERLINK("#'Full Results'!A458", "458")</f>
        <v>458</v>
      </c>
      <c r="F56" t="s">
        <v>226</v>
      </c>
    </row>
    <row r="57" spans="3:6" x14ac:dyDescent="0.35">
      <c r="C57">
        <v>49</v>
      </c>
      <c r="D57" s="4" t="str">
        <f>HYPERLINK("#'Table 49'!A1", "How likely or unlikely are you to take these actions over the next five years?: Switching to a ‘green’ energy tariff")</f>
        <v>How likely or unlikely are you to take these actions over the next five years?: Switching to a ‘green’ energy tariff</v>
      </c>
      <c r="E57" s="10" t="str">
        <f>HYPERLINK("#'Full Results'!A469", "469")</f>
        <v>469</v>
      </c>
      <c r="F57" t="s">
        <v>226</v>
      </c>
    </row>
    <row r="58" spans="3:6" x14ac:dyDescent="0.35">
      <c r="C58">
        <v>50</v>
      </c>
      <c r="D58" s="4" t="str">
        <f>HYPERLINK("#'Table 50'!A1", "How likely or unlikely are you to take these actions over the next five years?: Switching to an energy tariff that is cheaper at certain times of day")</f>
        <v>How likely or unlikely are you to take these actions over the next five years?: Switching to an energy tariff that is cheaper at certain times of day</v>
      </c>
      <c r="E58" s="10" t="str">
        <f>HYPERLINK("#'Full Results'!A480", "480")</f>
        <v>480</v>
      </c>
      <c r="F58" t="s">
        <v>226</v>
      </c>
    </row>
    <row r="59" spans="3:6" x14ac:dyDescent="0.35">
      <c r="C59">
        <v>51</v>
      </c>
      <c r="D59" s="4" t="str">
        <f>HYPERLINK("#'Table 51'!A1", "How likely or unlikely are you to take these actions over the next five years?: Switching to an energy tariff that allows my energy provider to tell my appliances when it would be cheapest to run")</f>
        <v>How likely or unlikely are you to take these actions over the next five years?: Switching to an energy tariff that allows my energy provider to tell my appliances when it would be cheapest to run</v>
      </c>
      <c r="E59" s="10" t="str">
        <f>HYPERLINK("#'Full Results'!A491", "491")</f>
        <v>491</v>
      </c>
      <c r="F59" t="s">
        <v>226</v>
      </c>
    </row>
    <row r="60" spans="3:6" x14ac:dyDescent="0.35">
      <c r="C60">
        <v>52</v>
      </c>
      <c r="D60" s="4" t="str">
        <f>HYPERLINK("#'Table 52'!A1", "How likely or unlikely are you to take these actions over the next five years?: Upgrading roof insulation in my home")</f>
        <v>How likely or unlikely are you to take these actions over the next five years?: Upgrading roof insulation in my home</v>
      </c>
      <c r="E60" s="10" t="str">
        <f>HYPERLINK("#'Full Results'!A502", "502")</f>
        <v>502</v>
      </c>
      <c r="F60" t="s">
        <v>226</v>
      </c>
    </row>
    <row r="61" spans="3:6" x14ac:dyDescent="0.35">
      <c r="C61">
        <v>53</v>
      </c>
      <c r="D61" s="4" t="str">
        <f>HYPERLINK("#'Table 53'!A1", "How likely or unlikely are you to take these actions over the next five years?: Upgrading wall insulation in my home")</f>
        <v>How likely or unlikely are you to take these actions over the next five years?: Upgrading wall insulation in my home</v>
      </c>
      <c r="E61" s="10" t="str">
        <f>HYPERLINK("#'Full Results'!A513", "513")</f>
        <v>513</v>
      </c>
      <c r="F61" t="s">
        <v>226</v>
      </c>
    </row>
    <row r="62" spans="3:6" x14ac:dyDescent="0.35">
      <c r="C62">
        <v>54</v>
      </c>
      <c r="D62" s="4" t="str">
        <f>HYPERLINK("#'Table 54'!A1", "How likely or unlikely are you to take these actions over the next five years?: Reducing car use and instead walking, cycling or using public transport")</f>
        <v>How likely or unlikely are you to take these actions over the next five years?: Reducing car use and instead walking, cycling or using public transport</v>
      </c>
      <c r="E62" s="10" t="str">
        <f>HYPERLINK("#'Full Results'!A524", "524")</f>
        <v>524</v>
      </c>
      <c r="F62" t="s">
        <v>226</v>
      </c>
    </row>
    <row r="63" spans="3:6" x14ac:dyDescent="0.35">
      <c r="C63">
        <v>55</v>
      </c>
      <c r="D63" s="4" t="str">
        <f>HYPERLINK("#'Table 55'!A1", "How likely or unlikely are you to take these actions over the next five years?: Purchasing goods which are more environmentally friendly, even if it means paying more")</f>
        <v>How likely or unlikely are you to take these actions over the next five years?: Purchasing goods which are more environmentally friendly, even if it means paying more</v>
      </c>
      <c r="E63" s="10" t="str">
        <f>HYPERLINK("#'Full Results'!A535", "535")</f>
        <v>535</v>
      </c>
      <c r="F63" t="s">
        <v>226</v>
      </c>
    </row>
    <row r="64" spans="3:6" x14ac:dyDescent="0.35">
      <c r="C64">
        <v>56</v>
      </c>
      <c r="D64" s="4" t="str">
        <f>HYPERLINK("#'Table 56'!A1", "Grid Summary: The changes in the previous question are some of the options suggested to help us fight climate change. To what extent do you agree or disagree with each of the following statements?")</f>
        <v>Grid Summary: The changes in the previous question are some of the options suggested to help us fight climate change. To what extent do you agree or disagree with each of the following statements?</v>
      </c>
      <c r="E64" s="3"/>
      <c r="F64" t="s">
        <v>67</v>
      </c>
    </row>
    <row r="65" spans="3:6" x14ac:dyDescent="0.35">
      <c r="C65">
        <v>57</v>
      </c>
      <c r="D65" s="4" t="str">
        <f>HYPERLINK("#'Table 57'!A1", "The changes in the previous question are some of the options suggested to help us fight climate change. To what extent do you agree or disagree with each of the following statements?: I find it difficult to keep up with all the environmental chan...")</f>
        <v>The changes in the previous question are some of the options suggested to help us fight climate change. To what extent do you agree or disagree with each of the following statements?: I find it difficult to keep up with all the environmental chan...</v>
      </c>
      <c r="E65" s="10" t="str">
        <f>HYPERLINK("#'Full Results'!A546", "546")</f>
        <v>546</v>
      </c>
      <c r="F65" t="s">
        <v>67</v>
      </c>
    </row>
    <row r="66" spans="3:6" x14ac:dyDescent="0.35">
      <c r="C66">
        <v>58</v>
      </c>
      <c r="D66" s="4" t="str">
        <f>HYPERLINK("#'Table 58'!A1", "The changes in the previous question are some of the options suggested to help us fight climate change. To what extent do you agree or disagree with each of the following statements?: The Government expects me to change too much for the environment")</f>
        <v>The changes in the previous question are some of the options suggested to help us fight climate change. To what extent do you agree or disagree with each of the following statements?: The Government expects me to change too much for the environment</v>
      </c>
      <c r="E66" s="10" t="str">
        <f>HYPERLINK("#'Full Results'!A557", "557")</f>
        <v>557</v>
      </c>
      <c r="F66" t="s">
        <v>67</v>
      </c>
    </row>
    <row r="67" spans="3:6" x14ac:dyDescent="0.35">
      <c r="C67">
        <v>59</v>
      </c>
      <c r="D67" s="4" t="str">
        <f>HYPERLINK("#'Table 59'!A1", "The changes in the previous question are some of the options suggested to help us fight climate change. To what extent do you agree or disagree with each of the following statements?: I would make more of these types of changes if they were cheaper")</f>
        <v>The changes in the previous question are some of the options suggested to help us fight climate change. To what extent do you agree or disagree with each of the following statements?: I would make more of these types of changes if they were cheaper</v>
      </c>
      <c r="E67" s="10" t="str">
        <f>HYPERLINK("#'Full Results'!A568", "568")</f>
        <v>568</v>
      </c>
      <c r="F67" t="s">
        <v>67</v>
      </c>
    </row>
    <row r="68" spans="3:6" x14ac:dyDescent="0.35">
      <c r="C68">
        <v>60</v>
      </c>
      <c r="D68" s="4" t="str">
        <f>HYPERLINK("#'Table 60'!A1", "The changes in the previous question are some of the options suggested to help us fight climate change. To what extent do you agree or disagree with each of the following statements?: I would make more of these types of changes if they were less ...")</f>
        <v>The changes in the previous question are some of the options suggested to help us fight climate change. To what extent do you agree or disagree with each of the following statements?: I would make more of these types of changes if they were less ...</v>
      </c>
      <c r="E68" s="10" t="str">
        <f>HYPERLINK("#'Full Results'!A579", "579")</f>
        <v>579</v>
      </c>
      <c r="F68" t="s">
        <v>67</v>
      </c>
    </row>
    <row r="69" spans="3:6" x14ac:dyDescent="0.35">
      <c r="C69">
        <v>61</v>
      </c>
      <c r="D69" s="4" t="str">
        <f>HYPERLINK("#'Table 61'!A1", "The changes in the previous question are some of the options suggested to help us fight climate change. To what extent do you agree or disagree with each of the following statements?: I would make more of these types of changes if I knew others w...")</f>
        <v>The changes in the previous question are some of the options suggested to help us fight climate change. To what extent do you agree or disagree with each of the following statements?: I would make more of these types of changes if I knew others w...</v>
      </c>
      <c r="E69" s="10" t="str">
        <f>HYPERLINK("#'Full Results'!A590", "590")</f>
        <v>590</v>
      </c>
      <c r="F69" t="s">
        <v>67</v>
      </c>
    </row>
    <row r="70" spans="3:6" x14ac:dyDescent="0.35">
      <c r="C70">
        <v>62</v>
      </c>
      <c r="D70" s="4" t="str">
        <f>HYPERLINK("#'Table 62'!A1", "Grid Summary: The changes in the previous question are some of the options suggested to help us fight climate change. To what extent do you agree or disagree with each of the following statement")</f>
        <v>Grid Summary: The changes in the previous question are some of the options suggested to help us fight climate change. To what extent do you agree or disagree with each of the following statement</v>
      </c>
      <c r="E70" s="3"/>
      <c r="F70" t="s">
        <v>67</v>
      </c>
    </row>
    <row r="71" spans="3:6" x14ac:dyDescent="0.35">
      <c r="C71">
        <v>63</v>
      </c>
      <c r="D71" s="4" t="str">
        <f>HYPERLINK("#'Table 63'!A1", "The changes in the previous question are some of the options suggested to help us fight climate change. To what extent do you agree or disagree with each of the following statement:: It is the job of the Government to resolve the climate issue")</f>
        <v>The changes in the previous question are some of the options suggested to help us fight climate change. To what extent do you agree or disagree with each of the following statement:: It is the job of the Government to resolve the climate issue</v>
      </c>
      <c r="E71" s="10" t="str">
        <f>HYPERLINK("#'Full Results'!A601", "601")</f>
        <v>601</v>
      </c>
      <c r="F71" t="s">
        <v>67</v>
      </c>
    </row>
    <row r="72" spans="3:6" x14ac:dyDescent="0.35">
      <c r="C72">
        <v>64</v>
      </c>
      <c r="D72" s="4" t="str">
        <f>HYPERLINK("#'Table 64'!A1", "The changes in the previous question are some of the options suggested to help us fight climate change. To what extent do you agree or disagree with each of the following statement:: I already do my bit to help the environment")</f>
        <v>The changes in the previous question are some of the options suggested to help us fight climate change. To what extent do you agree or disagree with each of the following statement:: I already do my bit to help the environment</v>
      </c>
      <c r="E72" s="10" t="str">
        <f>HYPERLINK("#'Full Results'!A612", "612")</f>
        <v>612</v>
      </c>
      <c r="F72" t="s">
        <v>67</v>
      </c>
    </row>
    <row r="73" spans="3:6" x14ac:dyDescent="0.35">
      <c r="C73">
        <v>65</v>
      </c>
      <c r="D73" s="4" t="str">
        <f>HYPERLINK("#'Table 65'!A1", "The changes in the previous question are some of the options suggested to help us fight climate change. To what extent do you agree or disagree with each of the following statement:: Other people need more encouragement to change their behaviour")</f>
        <v>The changes in the previous question are some of the options suggested to help us fight climate change. To what extent do you agree or disagree with each of the following statement:: Other people need more encouragement to change their behaviour</v>
      </c>
      <c r="E73" s="10" t="str">
        <f>HYPERLINK("#'Full Results'!A623", "623")</f>
        <v>623</v>
      </c>
      <c r="F73" t="s">
        <v>67</v>
      </c>
    </row>
    <row r="74" spans="3:6" x14ac:dyDescent="0.35">
      <c r="C74">
        <v>66</v>
      </c>
      <c r="D74" s="4" t="str">
        <f>HYPERLINK("#'Table 66'!A1", "The changes in the previous question are some of the options suggested to help us fight climate change. To what extent do you agree or disagree with each of the following statement:: I want to know what more I can do to reduce climate change")</f>
        <v>The changes in the previous question are some of the options suggested to help us fight climate change. To what extent do you agree or disagree with each of the following statement:: I want to know what more I can do to reduce climate change</v>
      </c>
      <c r="E74" s="10" t="str">
        <f>HYPERLINK("#'Full Results'!A634", "634")</f>
        <v>634</v>
      </c>
      <c r="F74" t="s">
        <v>67</v>
      </c>
    </row>
    <row r="75" spans="3:6" x14ac:dyDescent="0.35">
      <c r="C75">
        <v>67</v>
      </c>
      <c r="D75" s="4" t="str">
        <f>HYPERLINK("#'Table 67'!A1", "The changes in the previous question are some of the options suggested to help us fight climate change. To what extent do you agree or disagree with each of the following statement:: It is becoming easier to make environmentally-friendly choices")</f>
        <v>The changes in the previous question are some of the options suggested to help us fight climate change. To what extent do you agree or disagree with each of the following statement:: It is becoming easier to make environmentally-friendly choices</v>
      </c>
      <c r="E75" s="10" t="str">
        <f>HYPERLINK("#'Full Results'!A645", "645")</f>
        <v>645</v>
      </c>
      <c r="F75" t="s">
        <v>67</v>
      </c>
    </row>
    <row r="76" spans="3:6" x14ac:dyDescent="0.35">
      <c r="C76">
        <v>68</v>
      </c>
      <c r="D76" s="44" t="str">
        <f>HYPERLINK("#'Table 68'!A1", " Which statement comes closest to your view? Climate change is a serious, immediate threat/ Climate change is not an immediate or serious threat")</f>
        <v xml:space="preserve"> Which statement comes closest to your view? Climate change is a serious, immediate threat/ Climate change is not an immediate or serious threat</v>
      </c>
      <c r="E76" s="10" t="str">
        <f>HYPERLINK("#'Full Results'!A656", "656")</f>
        <v>656</v>
      </c>
      <c r="F76" t="s">
        <v>67</v>
      </c>
    </row>
    <row r="77" spans="3:6" x14ac:dyDescent="0.35">
      <c r="C77">
        <v>69</v>
      </c>
      <c r="D77" s="44" t="str">
        <f>HYPERLINK("#'Table 69'!A1", " Which statement comes closest to your view? The UK should only do what it can to combat climate change if other countries do/The UK should do what it can to combat climate change even if other countries do not")</f>
        <v xml:space="preserve"> Which statement comes closest to your view? The UK should only do what it can to combat climate change if other countries do/The UK should do what it can to combat climate change even if other countries do not</v>
      </c>
      <c r="E77" s="10" t="str">
        <f>HYPERLINK("#'Full Results'!A664", "664")</f>
        <v>664</v>
      </c>
      <c r="F77" t="s">
        <v>67</v>
      </c>
    </row>
    <row r="78" spans="3:6" x14ac:dyDescent="0.35">
      <c r="C78">
        <v>70</v>
      </c>
      <c r="D78" s="44" t="str">
        <f>HYPERLINK("#'Table 70'!A1", " Which statement comes closest to your view? My actions make no difference to reduce the impact of climate change/My actions can make a difference to reduce the impact of climate change")</f>
        <v xml:space="preserve"> Which statement comes closest to your view? My actions make no difference to reduce the impact of climate change/My actions can make a difference to reduce the impact of climate change</v>
      </c>
      <c r="E78" s="10" t="str">
        <f>HYPERLINK("#'Full Results'!A672", "672")</f>
        <v>672</v>
      </c>
      <c r="F78" t="s">
        <v>67</v>
      </c>
    </row>
    <row r="79" spans="3:6" x14ac:dyDescent="0.35">
      <c r="C79">
        <v>71</v>
      </c>
      <c r="D79" s="44" t="str">
        <f>HYPERLINK("#'Table 71'!A1"," Which statement comes closest to your view? The environment is a major consideration in how I act day-to-day/The environment isn’t much of a consideration in how I act day-to-day""")</f>
        <v xml:space="preserve"> Which statement comes closest to your view? The environment is a major consideration in how I act day-to-day/The environment isn’t much of a consideration in how I act day-to-day"</v>
      </c>
      <c r="E79" s="10" t="str">
        <f>HYPERLINK("#'Full Results'!A680", "680")</f>
        <v>680</v>
      </c>
      <c r="F79" t="s">
        <v>67</v>
      </c>
    </row>
    <row r="80" spans="3:6" x14ac:dyDescent="0.35">
      <c r="C80">
        <v>72</v>
      </c>
      <c r="D80" s="44" t="str">
        <f>HYPERLINK("#'Table 72'!A1", " Which statement comes closest to your view? The environment isn’t much of a consideration in my day-to-day purchases/The environment is a major consideration in my day-to-day purchases")</f>
        <v xml:space="preserve"> Which statement comes closest to your view? The environment isn’t much of a consideration in my day-to-day purchases/The environment is a major consideration in my day-to-day purchases</v>
      </c>
      <c r="E80" s="10" t="str">
        <f>HYPERLINK("#'Full Results'!A688", "688")</f>
        <v>688</v>
      </c>
      <c r="F80" t="s">
        <v>67</v>
      </c>
    </row>
    <row r="81" spans="3:6" x14ac:dyDescent="0.35">
      <c r="C81">
        <v>73</v>
      </c>
      <c r="D81" s="44" t="str">
        <f>HYPERLINK("#'Table 73'!A1", " Which statement comes closest to your view? The fairest way to make people act in a more environmentally-friendly way is for the Government to introduce new laws/The fairest way is for the Government to produce more guidance")</f>
        <v xml:space="preserve"> Which statement comes closest to your view? The fairest way to make people act in a more environmentally-friendly way is for the Government to introduce new laws/The fairest way is for the Government to produce more guidance</v>
      </c>
      <c r="E81" s="10" t="str">
        <f>HYPERLINK("#'Full Results'!A696", "696")</f>
        <v>696</v>
      </c>
      <c r="F81" t="s">
        <v>67</v>
      </c>
    </row>
    <row r="82" spans="3:6" x14ac:dyDescent="0.35">
      <c r="C82">
        <v>74</v>
      </c>
      <c r="D82" s="44" t="str">
        <f>HYPERLINK("#'Table 74'!A1", " Which statement comes closest to your view? Local councils have an important role to play in meeting the UK’s goals for climate change/Local councils can’t make much of a difference to the UK’s goals on climate change")</f>
        <v xml:space="preserve"> Which statement comes closest to your view? Local councils have an important role to play in meeting the UK’s goals for climate change/Local councils can’t make much of a difference to the UK’s goals on climate change</v>
      </c>
      <c r="E82" s="10" t="str">
        <f>HYPERLINK("#'Full Results'!A704", "704")</f>
        <v>704</v>
      </c>
      <c r="F82" t="s">
        <v>67</v>
      </c>
    </row>
    <row r="83" spans="3:6" x14ac:dyDescent="0.35">
      <c r="C83">
        <v>75</v>
      </c>
      <c r="D83" s="4" t="str">
        <f>HYPERLINK("#'Table 75'!A1", "Grid Summary: If you were looking for advice on how to make changes to your life to become ‘greener’, to what extent would you trust or not trust the different sources of information below?")</f>
        <v>Grid Summary: If you were looking for advice on how to make changes to your life to become ‘greener’, to what extent would you trust or not trust the different sources of information below?</v>
      </c>
      <c r="E83" s="3"/>
      <c r="F83" t="s">
        <v>67</v>
      </c>
    </row>
    <row r="84" spans="3:6" x14ac:dyDescent="0.35">
      <c r="C84">
        <v>76</v>
      </c>
      <c r="D84" s="4" t="str">
        <f>HYPERLINK("#'Table 76'!A1", "If you were looking for advice on how to make changes to your life to become ‘greener’, to what extent would you trust or not trust the different sources of information below?: Newspapers")</f>
        <v>If you were looking for advice on how to make changes to your life to become ‘greener’, to what extent would you trust or not trust the different sources of information below?: Newspapers</v>
      </c>
      <c r="E84" s="10" t="str">
        <f>HYPERLINK("#'Full Results'!A712", "712")</f>
        <v>712</v>
      </c>
      <c r="F84" t="s">
        <v>67</v>
      </c>
    </row>
    <row r="85" spans="3:6" x14ac:dyDescent="0.35">
      <c r="C85">
        <v>77</v>
      </c>
      <c r="D85" s="4" t="str">
        <f>HYPERLINK("#'Table 77'!A1", "If you were looking for advice on how to make changes to your life to become ‘greener’, to what extent would you trust or not trust the different sources of information below?: TV news or news channel")</f>
        <v>If you were looking for advice on how to make changes to your life to become ‘greener’, to what extent would you trust or not trust the different sources of information below?: TV news or news channel</v>
      </c>
      <c r="E85" s="10" t="str">
        <f>HYPERLINK("#'Full Results'!A720", "720")</f>
        <v>720</v>
      </c>
      <c r="F85" t="s">
        <v>67</v>
      </c>
    </row>
    <row r="86" spans="3:6" x14ac:dyDescent="0.35">
      <c r="C86">
        <v>78</v>
      </c>
      <c r="D86" s="4" t="str">
        <f>HYPERLINK("#'Table 78'!A1", "If you were looking for advice on how to make changes to your life to become ‘greener’, to what extent would you trust or not trust the different sources of information below?: Documentaries on TV or streaming channels")</f>
        <v>If you were looking for advice on how to make changes to your life to become ‘greener’, to what extent would you trust or not trust the different sources of information below?: Documentaries on TV or streaming channels</v>
      </c>
      <c r="E86" s="10" t="str">
        <f>HYPERLINK("#'Full Results'!A728", "728")</f>
        <v>728</v>
      </c>
      <c r="F86" t="s">
        <v>67</v>
      </c>
    </row>
    <row r="87" spans="3:6" x14ac:dyDescent="0.35">
      <c r="C87">
        <v>79</v>
      </c>
      <c r="D87" s="4" t="str">
        <f>HYPERLINK("#'Table 79'!A1", "If you were looking for advice on how to make changes to your life to become ‘greener’, to what extent would you trust or not trust the different sources of information below?: My usual radio station")</f>
        <v>If you were looking for advice on how to make changes to your life to become ‘greener’, to what extent would you trust or not trust the different sources of information below?: My usual radio station</v>
      </c>
      <c r="E87" s="10" t="str">
        <f>HYPERLINK("#'Full Results'!A736", "736")</f>
        <v>736</v>
      </c>
      <c r="F87" t="s">
        <v>67</v>
      </c>
    </row>
    <row r="88" spans="3:6" x14ac:dyDescent="0.35">
      <c r="C88">
        <v>80</v>
      </c>
      <c r="D88" s="4" t="str">
        <f>HYPERLINK("#'Table 80'!A1", "If you were looking for advice on how to make changes to your life to become ‘greener’, to what extent would you trust or not trust the different sources of information below?: My local council")</f>
        <v>If you were looking for advice on how to make changes to your life to become ‘greener’, to what extent would you trust or not trust the different sources of information below?: My local council</v>
      </c>
      <c r="E88" s="10" t="str">
        <f>HYPERLINK("#'Full Results'!A744", "744")</f>
        <v>744</v>
      </c>
      <c r="F88" t="s">
        <v>67</v>
      </c>
    </row>
    <row r="89" spans="3:6" x14ac:dyDescent="0.35">
      <c r="C89">
        <v>81</v>
      </c>
      <c r="D89" s="4" t="str">
        <f>HYPERLINK("#'Table 81'!A1", "If you were looking for advice on how to make changes to your life to become ‘greener’, to what extent would you trust or not trust the different sources of information below?: National government")</f>
        <v>If you were looking for advice on how to make changes to your life to become ‘greener’, to what extent would you trust or not trust the different sources of information below?: National government</v>
      </c>
      <c r="E89" s="10" t="str">
        <f>HYPERLINK("#'Full Results'!A752", "752")</f>
        <v>752</v>
      </c>
      <c r="F89" t="s">
        <v>67</v>
      </c>
    </row>
    <row r="90" spans="3:6" x14ac:dyDescent="0.35">
      <c r="C90">
        <v>82</v>
      </c>
      <c r="D90" s="4" t="str">
        <f>HYPERLINK("#'Table 82'!A1", "If you were looking for advice on how to make changes to your life to become ‘greener’, to what extent would you trust or not trust the different sources of information below?: Martin Lewis")</f>
        <v>If you were looking for advice on how to make changes to your life to become ‘greener’, to what extent would you trust or not trust the different sources of information below?: Martin Lewis</v>
      </c>
      <c r="E90" s="10" t="str">
        <f>HYPERLINK("#'Full Results'!A760", "760")</f>
        <v>760</v>
      </c>
      <c r="F90" t="s">
        <v>67</v>
      </c>
    </row>
    <row r="91" spans="3:6" x14ac:dyDescent="0.35">
      <c r="C91">
        <v>83</v>
      </c>
      <c r="D91" s="4" t="str">
        <f>HYPERLINK("#'Table 83'!A1", "If you were looking for advice on how to make changes to your life to become ‘greener’, to what extent would you trust or not trust the different sources of information below?: David Attenborough")</f>
        <v>If you were looking for advice on how to make changes to your life to become ‘greener’, to what extent would you trust or not trust the different sources of information below?: David Attenborough</v>
      </c>
      <c r="E91" s="10" t="str">
        <f>HYPERLINK("#'Full Results'!A768", "768")</f>
        <v>768</v>
      </c>
      <c r="F91" t="s">
        <v>67</v>
      </c>
    </row>
    <row r="92" spans="3:6" x14ac:dyDescent="0.35">
      <c r="C92">
        <v>84</v>
      </c>
      <c r="D92" s="4" t="str">
        <f>HYPERLINK("#'Table 84'!A1", "If you were looking for advice on how to make changes to your life to become ‘greener’, to what extent would you trust or not trust the different sources of information below?: Greta Thunberg")</f>
        <v>If you were looking for advice on how to make changes to your life to become ‘greener’, to what extent would you trust or not trust the different sources of information below?: Greta Thunberg</v>
      </c>
      <c r="E92" s="10" t="str">
        <f>HYPERLINK("#'Full Results'!A776", "776")</f>
        <v>776</v>
      </c>
      <c r="F92" t="s">
        <v>67</v>
      </c>
    </row>
    <row r="93" spans="3:6" x14ac:dyDescent="0.35">
      <c r="C93">
        <v>85</v>
      </c>
      <c r="D93" s="4" t="str">
        <f>HYPERLINK("#'Table 85'!A1", "If you were looking for advice on how to make changes to your life to become ‘greener’, to what extent would you trust or not trust the different sources of information below?: Charities that campaign on green issues")</f>
        <v>If you were looking for advice on how to make changes to your life to become ‘greener’, to what extent would you trust or not trust the different sources of information below?: Charities that campaign on green issues</v>
      </c>
      <c r="E93" s="10" t="str">
        <f>HYPERLINK("#'Full Results'!A784", "784")</f>
        <v>784</v>
      </c>
      <c r="F93" t="s">
        <v>67</v>
      </c>
    </row>
    <row r="94" spans="3:6" x14ac:dyDescent="0.35">
      <c r="C94">
        <v>86</v>
      </c>
      <c r="D94" s="4" t="str">
        <f>HYPERLINK("#'Table 86'!A1", "If you were looking for advice on how to make changes to your life to become ‘greener’, to what extent would you trust or not trust the different sources of information below?: My electricity, gas or water supplier")</f>
        <v>If you were looking for advice on how to make changes to your life to become ‘greener’, to what extent would you trust or not trust the different sources of information below?: My electricity, gas or water supplier</v>
      </c>
      <c r="E94" s="10" t="str">
        <f>HYPERLINK("#'Full Results'!A792", "792")</f>
        <v>792</v>
      </c>
      <c r="F94" t="s">
        <v>67</v>
      </c>
    </row>
    <row r="95" spans="3:6" x14ac:dyDescent="0.35">
      <c r="C95">
        <v>87</v>
      </c>
      <c r="D95" s="4" t="str">
        <f>HYPERLINK("#'Table 87'!A1", "If you were looking for advice on how to make changes to your life to become ‘greener’, to what extent would you trust or not trust the different sources of information below?: My plumber or builder")</f>
        <v>If you were looking for advice on how to make changes to your life to become ‘greener’, to what extent would you trust or not trust the different sources of information below?: My plumber or builder</v>
      </c>
      <c r="E95" s="10" t="str">
        <f>HYPERLINK("#'Full Results'!A800", "800")</f>
        <v>800</v>
      </c>
      <c r="F95" t="s">
        <v>67</v>
      </c>
    </row>
    <row r="96" spans="3:6" x14ac:dyDescent="0.35">
      <c r="C96">
        <v>88</v>
      </c>
      <c r="D96" s="4" t="str">
        <f>HYPERLINK("#'Table 88'!A1", "If you were looking for advice on how to make changes to your life to become ‘greener’, to what extent would you trust or not trust the different sources of information below?: Social media")</f>
        <v>If you were looking for advice on how to make changes to your life to become ‘greener’, to what extent would you trust or not trust the different sources of information below?: Social media</v>
      </c>
      <c r="E96" s="10" t="str">
        <f>HYPERLINK("#'Full Results'!A808", "808")</f>
        <v>808</v>
      </c>
      <c r="F96" t="s">
        <v>67</v>
      </c>
    </row>
    <row r="97" spans="3:6" x14ac:dyDescent="0.35">
      <c r="C97">
        <v>89</v>
      </c>
      <c r="D97" s="4" t="str">
        <f>HYPERLINK("#'Table 89'!A1", "If you were looking for advice on how to make changes to your life to become ‘greener’, to what extent would you trust or not trust the different sources of information below?: Internet search")</f>
        <v>If you were looking for advice on how to make changes to your life to become ‘greener’, to what extent would you trust or not trust the different sources of information below?: Internet search</v>
      </c>
      <c r="E97" s="10" t="str">
        <f>HYPERLINK("#'Full Results'!A816", "816")</f>
        <v>816</v>
      </c>
      <c r="F97" t="s">
        <v>67</v>
      </c>
    </row>
    <row r="98" spans="3:6" x14ac:dyDescent="0.35">
      <c r="C98">
        <v>90</v>
      </c>
      <c r="D98" s="4" t="str">
        <f>HYPERLINK("#'Table 90'!A1", "If you were looking for advice on how to make changes to your life to become ‘greener’, to what extent would you trust or not trust the different sources of information below?: YouTube")</f>
        <v>If you were looking for advice on how to make changes to your life to become ‘greener’, to what extent would you trust or not trust the different sources of information below?: YouTube</v>
      </c>
      <c r="E98" s="10" t="str">
        <f>HYPERLINK("#'Full Results'!A824", "824")</f>
        <v>824</v>
      </c>
      <c r="F98" t="s">
        <v>67</v>
      </c>
    </row>
    <row r="99" spans="3:6" x14ac:dyDescent="0.35">
      <c r="C99">
        <v>91</v>
      </c>
      <c r="D99" s="4" t="str">
        <f>HYPERLINK("#'Table 91'!A1", "If you were looking for advice on how to make changes to your life to become ‘greener’, to what extent would you trust or not trust the different sources of information below?: Friends and family")</f>
        <v>If you were looking for advice on how to make changes to your life to become ‘greener’, to what extent would you trust or not trust the different sources of information below?: Friends and family</v>
      </c>
      <c r="E99" s="10" t="str">
        <f>HYPERLINK("#'Full Results'!A832", "832")</f>
        <v>832</v>
      </c>
      <c r="F99" t="s">
        <v>67</v>
      </c>
    </row>
    <row r="100" spans="3:6" x14ac:dyDescent="0.35">
      <c r="C100">
        <v>92</v>
      </c>
      <c r="D100" s="4" t="str">
        <f>HYPERLINK("#'Table 92'!A1", "Grid Summary: To what extent do you agree or disagree with each of the following statements")</f>
        <v>Grid Summary: To what extent do you agree or disagree with each of the following statements</v>
      </c>
      <c r="E100" s="3"/>
      <c r="F100" t="s">
        <v>67</v>
      </c>
    </row>
    <row r="101" spans="3:6" x14ac:dyDescent="0.35">
      <c r="C101">
        <v>93</v>
      </c>
      <c r="D101" s="4" t="str">
        <f>HYPERLINK("#'Table 93'!A1", "To what extent do you agree or disagree with each of the following statements: I understand my council’s plans to tackle climate change")</f>
        <v>To what extent do you agree or disagree with each of the following statements: I understand my council’s plans to tackle climate change</v>
      </c>
      <c r="E101" s="10" t="str">
        <f>HYPERLINK("#'Full Results'!A840", "840")</f>
        <v>840</v>
      </c>
      <c r="F101" t="s">
        <v>67</v>
      </c>
    </row>
    <row r="102" spans="3:6" x14ac:dyDescent="0.35">
      <c r="C102">
        <v>94</v>
      </c>
      <c r="D102" s="4" t="str">
        <f>HYPERLINK("#'Table 94'!A1", "To what extent do you agree or disagree with each of the following statements: Whether my local council has a good record on tackling climate change has a big impact on how positively I view it")</f>
        <v>To what extent do you agree or disagree with each of the following statements: Whether my local council has a good record on tackling climate change has a big impact on how positively I view it</v>
      </c>
      <c r="E102" s="10" t="str">
        <f>HYPERLINK("#'Full Results'!A851", "851")</f>
        <v>851</v>
      </c>
      <c r="F102" t="s">
        <v>67</v>
      </c>
    </row>
    <row r="103" spans="3:6" x14ac:dyDescent="0.35">
      <c r="C103">
        <v>95</v>
      </c>
      <c r="D103" s="4" t="str">
        <f>HYPERLINK("#'Table 95'!A1", "To what extent do you agree or disagree with each of the following statements: I expect part of my council tax bill to go towards tackling climate change")</f>
        <v>To what extent do you agree or disagree with each of the following statements: I expect part of my council tax bill to go towards tackling climate change</v>
      </c>
      <c r="E103" s="10" t="str">
        <f>HYPERLINK("#'Full Results'!A862", "862")</f>
        <v>862</v>
      </c>
      <c r="F103" t="s">
        <v>67</v>
      </c>
    </row>
    <row r="104" spans="3:6" x14ac:dyDescent="0.35">
      <c r="C104">
        <v>96</v>
      </c>
      <c r="D104" s="4" t="str">
        <f>HYPERLINK("#'Table 96'!A1", "To what extent do you agree or disagree with each of the following statements: I want my council to concentrate on other issues ahead of climate change")</f>
        <v>To what extent do you agree or disagree with each of the following statements: I want my council to concentrate on other issues ahead of climate change</v>
      </c>
      <c r="E104" s="10" t="str">
        <f>HYPERLINK("#'Full Results'!A873", "873")</f>
        <v>873</v>
      </c>
      <c r="F104" t="s">
        <v>67</v>
      </c>
    </row>
    <row r="105" spans="3:6" x14ac:dyDescent="0.35">
      <c r="C105">
        <v>97</v>
      </c>
      <c r="D105" s="4" t="str">
        <f>HYPERLINK("#'Table 97'!A1", "Grid Summary:  individuals, local community, businesses, local government or national government?")</f>
        <v>Grid Summary:  individuals, local community, businesses, local government or national government?</v>
      </c>
      <c r="E105" s="3"/>
      <c r="F105" t="s">
        <v>67</v>
      </c>
    </row>
    <row r="106" spans="3:6" x14ac:dyDescent="0.35">
      <c r="C106">
        <v>98</v>
      </c>
      <c r="D106" s="4" t="str">
        <f>HYPERLINK("#'Table 98'!A1",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06" s="10" t="str">
        <f>HYPERLINK("#'Full Results'!A884", "884")</f>
        <v>884</v>
      </c>
      <c r="F106" t="s">
        <v>67</v>
      </c>
    </row>
    <row r="107" spans="3:6" x14ac:dyDescent="0.35">
      <c r="C107">
        <v>99</v>
      </c>
      <c r="D107" s="4" t="str">
        <f>HYPERLINK("#'Table 99'!A1",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07" s="10" t="str">
        <f>HYPERLINK("#'Full Results'!A894", "894")</f>
        <v>894</v>
      </c>
      <c r="F107" t="s">
        <v>67</v>
      </c>
    </row>
    <row r="108" spans="3:6" x14ac:dyDescent="0.35">
      <c r="C108">
        <v>100</v>
      </c>
      <c r="D108" s="4" t="str">
        <f>HYPERLINK("#'Table 100'!A1",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08" s="10" t="str">
        <f>HYPERLINK("#'Full Results'!A904", "904")</f>
        <v>904</v>
      </c>
      <c r="F108" t="s">
        <v>67</v>
      </c>
    </row>
    <row r="109" spans="3:6" x14ac:dyDescent="0.35">
      <c r="C109">
        <v>101</v>
      </c>
      <c r="D109" s="4" t="str">
        <f>HYPERLINK("#'Table 101'!A1",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09" s="10" t="str">
        <f>HYPERLINK("#'Full Results'!A914", "914")</f>
        <v>914</v>
      </c>
      <c r="F109" t="s">
        <v>67</v>
      </c>
    </row>
    <row r="110" spans="3:6" x14ac:dyDescent="0.35">
      <c r="C110">
        <v>102</v>
      </c>
      <c r="D110" s="4" t="str">
        <f>HYPERLINK("#'Table 102'!A1",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0" s="10" t="str">
        <f>HYPERLINK("#'Full Results'!A924", "924")</f>
        <v>924</v>
      </c>
      <c r="F110" t="s">
        <v>67</v>
      </c>
    </row>
    <row r="111" spans="3:6" x14ac:dyDescent="0.35">
      <c r="C111">
        <v>103</v>
      </c>
      <c r="D111" s="4" t="str">
        <f>HYPERLINK("#'Table 103'!A1",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1" s="10" t="str">
        <f>HYPERLINK("#'Full Results'!A934", "934")</f>
        <v>934</v>
      </c>
      <c r="F111" t="s">
        <v>67</v>
      </c>
    </row>
    <row r="112" spans="3:6" x14ac:dyDescent="0.35">
      <c r="C112">
        <v>104</v>
      </c>
      <c r="D112" s="4" t="str">
        <f>HYPERLINK("#'Table 104'!A1",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2" s="10" t="str">
        <f>HYPERLINK("#'Full Results'!A944", "944")</f>
        <v>944</v>
      </c>
      <c r="F112" t="s">
        <v>67</v>
      </c>
    </row>
    <row r="113" spans="3:6" x14ac:dyDescent="0.35">
      <c r="C113">
        <v>105</v>
      </c>
      <c r="D113" s="4" t="str">
        <f>HYPERLINK("#'Table 105'!A1",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3" s="10" t="str">
        <f>HYPERLINK("#'Full Results'!A954", "954")</f>
        <v>954</v>
      </c>
      <c r="F113" t="s">
        <v>67</v>
      </c>
    </row>
    <row r="114" spans="3:6" x14ac:dyDescent="0.35">
      <c r="C114">
        <v>106</v>
      </c>
      <c r="D114" s="4" t="str">
        <f>HYPERLINK("#'Table 106'!A1",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4" s="10" t="str">
        <f>HYPERLINK("#'Full Results'!A964", "964")</f>
        <v>964</v>
      </c>
      <c r="F114" t="s">
        <v>67</v>
      </c>
    </row>
    <row r="115" spans="3:6" x14ac:dyDescent="0.35">
      <c r="C115">
        <v>107</v>
      </c>
      <c r="D115" s="4" t="str">
        <f>HYPERLINK("#'Table 107'!A1",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5" s="10" t="str">
        <f>HYPERLINK("#'Full Results'!A974", "974")</f>
        <v>974</v>
      </c>
      <c r="F115" t="s">
        <v>67</v>
      </c>
    </row>
    <row r="116" spans="3:6" x14ac:dyDescent="0.35">
      <c r="C116">
        <v>108</v>
      </c>
      <c r="D116" s="4" t="str">
        <f>HYPERLINK("#'Table 108'!A1", "Below is a list of things being considered in order for the UK to meet the commitment of reaching ‘net zero’ carbon emissions by 2050. For each of them, who do you think should be the most responsible for achieving them: individuals, local commun...")</f>
        <v>Below is a list of things being considered in order for the UK to meet the commitment of reaching ‘net zero’ carbon emissions by 2050. For each of them, who do you think should be the most responsible for achieving them: individuals, local commun...</v>
      </c>
      <c r="E116" s="10" t="str">
        <f>HYPERLINK("#'Full Results'!A984", "984")</f>
        <v>984</v>
      </c>
      <c r="F116" t="s">
        <v>67</v>
      </c>
    </row>
    <row r="117" spans="3:6" x14ac:dyDescent="0.35">
      <c r="C117">
        <v>109</v>
      </c>
      <c r="D117" s="4" t="str">
        <f>HYPERLINK("#'Table 109'!A1", "Thinking about climate change, which of the following potential effects are you most worried about, if any?Please select up to three")</f>
        <v>Thinking about climate change, which of the following potential effects are you most worried about, if any?Please select up to three</v>
      </c>
      <c r="E117" s="10" t="str">
        <f>HYPERLINK("#'Full Results'!A994", "994")</f>
        <v>994</v>
      </c>
      <c r="F117" t="s">
        <v>67</v>
      </c>
    </row>
    <row r="118" spans="3:6" x14ac:dyDescent="0.35">
      <c r="C118">
        <v>110</v>
      </c>
      <c r="D118" s="4" t="str">
        <f>HYPERLINK("#'Table 110'!A1", " If you had to guess, how much would you expect the greenhouse gas emissions (such as carbon dioxide) produced in the UK to have changed in the last thirty years?")</f>
        <v xml:space="preserve"> If you had to guess, how much would you expect the greenhouse gas emissions (such as carbon dioxide) produced in the UK to have changed in the last thirty years?</v>
      </c>
      <c r="E118" s="10" t="str">
        <f>HYPERLINK("#'Full Results'!A1010", "1010")</f>
        <v>1010</v>
      </c>
      <c r="F118" t="s">
        <v>67</v>
      </c>
    </row>
    <row r="119" spans="3:6" x14ac:dyDescent="0.35">
      <c r="C119">
        <v>111</v>
      </c>
      <c r="D119" s="4" t="str">
        <f>HYPERLINK("#'Table 111'!A1", " To what extent do you agree with the following statement: I am confident that the UK will meet its target to achieve ‘net zero’ carbon emissions by 2050?")</f>
        <v xml:space="preserve"> To what extent do you agree with the following statement: I am confident that the UK will meet its target to achieve ‘net zero’ carbon emissions by 2050?</v>
      </c>
      <c r="E119" s="10" t="str">
        <f>HYPERLINK("#'Full Results'!A1021", "1021")</f>
        <v>1021</v>
      </c>
      <c r="F119" t="s">
        <v>67</v>
      </c>
    </row>
  </sheetData>
  <pageMargins left="0.7" right="0.7" top="0.75" bottom="0.75" header="0.3" footer="0.3"/>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BK33"/>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162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143</v>
      </c>
      <c r="C9" s="11">
        <v>0.395600656031319</v>
      </c>
      <c r="D9" s="11">
        <v>0.36535375040602602</v>
      </c>
      <c r="E9" s="11">
        <v>0.42660015583716299</v>
      </c>
      <c r="F9" s="11"/>
      <c r="G9" s="11">
        <v>0.33521039377461198</v>
      </c>
      <c r="H9" s="11">
        <v>0.35098819661775699</v>
      </c>
      <c r="I9" s="11">
        <v>0.43498645389451202</v>
      </c>
      <c r="J9" s="11">
        <v>0.39932800944568397</v>
      </c>
      <c r="K9" s="11">
        <v>0.42908880815130901</v>
      </c>
      <c r="L9" s="11">
        <v>0.41547995886420502</v>
      </c>
      <c r="M9" s="11"/>
      <c r="N9" s="11">
        <v>0.361250264839659</v>
      </c>
      <c r="O9" s="11">
        <v>0.41097603818853501</v>
      </c>
      <c r="P9" s="11">
        <v>0.37802345433224299</v>
      </c>
      <c r="Q9" s="11">
        <v>0.39554137725774302</v>
      </c>
      <c r="R9" s="11">
        <v>0.43143661090897001</v>
      </c>
      <c r="S9" s="11">
        <v>0.40200909515616001</v>
      </c>
      <c r="T9" s="11">
        <v>0.37188343798221002</v>
      </c>
      <c r="U9" s="11">
        <v>0.36257111681884302</v>
      </c>
      <c r="V9" s="11">
        <v>0.411564622074509</v>
      </c>
      <c r="W9" s="11">
        <v>0.44126631800268901</v>
      </c>
      <c r="X9" s="11">
        <v>0.36541514038766199</v>
      </c>
      <c r="Y9" s="11"/>
      <c r="Z9" s="11">
        <v>0.41292479248539099</v>
      </c>
      <c r="AA9" s="11">
        <v>0.40857356823306401</v>
      </c>
      <c r="AB9" s="11">
        <v>0.38820183537660502</v>
      </c>
      <c r="AC9" s="11">
        <v>0.36992346145470301</v>
      </c>
      <c r="AD9" s="11"/>
      <c r="AE9" s="11">
        <v>0.41969153688530703</v>
      </c>
      <c r="AF9" s="11">
        <v>0.37528121154069599</v>
      </c>
      <c r="AG9" s="11">
        <v>0.41250693074627598</v>
      </c>
      <c r="AH9" s="11">
        <v>0.37377119765806999</v>
      </c>
      <c r="AI9" s="11">
        <v>0.30373725944702901</v>
      </c>
      <c r="AJ9" s="11"/>
      <c r="AK9" s="11">
        <v>0.41431313028681899</v>
      </c>
      <c r="AL9" s="11">
        <v>0.41866559074618598</v>
      </c>
      <c r="AM9" s="11">
        <v>0.37545991111889299</v>
      </c>
      <c r="AN9" s="11">
        <v>0.345771177048534</v>
      </c>
      <c r="AO9" s="11">
        <v>0.35713787349292903</v>
      </c>
      <c r="AP9" s="11">
        <v>0.37267103518018802</v>
      </c>
      <c r="AQ9" s="11"/>
      <c r="AR9" s="11">
        <v>0.38263217231533098</v>
      </c>
      <c r="AS9" s="11">
        <v>0.404693619710004</v>
      </c>
      <c r="AT9" s="11">
        <v>0.41217406920758298</v>
      </c>
      <c r="AU9" s="11"/>
      <c r="AV9" s="11">
        <v>0.41477609229769902</v>
      </c>
      <c r="AW9" s="11">
        <v>0.37385640659441199</v>
      </c>
      <c r="AX9" s="11">
        <v>0.40936167046990901</v>
      </c>
      <c r="AY9" s="11">
        <v>0.26627915715063899</v>
      </c>
      <c r="AZ9" s="11">
        <v>0.42971671310940601</v>
      </c>
      <c r="BA9" s="11"/>
      <c r="BB9" s="11">
        <v>0.44205994954944799</v>
      </c>
      <c r="BC9" s="11">
        <v>0.35837936016254501</v>
      </c>
      <c r="BD9" s="11">
        <v>0.41914307778705001</v>
      </c>
      <c r="BE9" s="11"/>
      <c r="BF9" s="11">
        <v>0.36001937856974298</v>
      </c>
      <c r="BG9" s="11">
        <v>0.41512544200582002</v>
      </c>
      <c r="BH9" s="11">
        <v>0.39816753993423198</v>
      </c>
      <c r="BI9" s="11">
        <v>0.40412912026468001</v>
      </c>
      <c r="BJ9" s="11">
        <v>0.40945746775778702</v>
      </c>
      <c r="BK9" s="11">
        <v>0.36872467841458501</v>
      </c>
    </row>
    <row r="10" spans="2:63" x14ac:dyDescent="0.35">
      <c r="B10" s="14" t="s">
        <v>144</v>
      </c>
      <c r="C10" s="11">
        <v>0.32743908125100302</v>
      </c>
      <c r="D10" s="11">
        <v>0.29936484492723098</v>
      </c>
      <c r="E10" s="11">
        <v>0.35574983282357098</v>
      </c>
      <c r="F10" s="11"/>
      <c r="G10" s="11">
        <v>0.26094512895607302</v>
      </c>
      <c r="H10" s="11">
        <v>0.30804205050581401</v>
      </c>
      <c r="I10" s="11">
        <v>0.28975184935531501</v>
      </c>
      <c r="J10" s="11">
        <v>0.32381197486694402</v>
      </c>
      <c r="K10" s="11">
        <v>0.36310572021101201</v>
      </c>
      <c r="L10" s="11">
        <v>0.39803491703352101</v>
      </c>
      <c r="M10" s="11"/>
      <c r="N10" s="11">
        <v>0.25406478174468899</v>
      </c>
      <c r="O10" s="11">
        <v>0.32671396473213099</v>
      </c>
      <c r="P10" s="11">
        <v>0.302933072786994</v>
      </c>
      <c r="Q10" s="11">
        <v>0.37286731021101699</v>
      </c>
      <c r="R10" s="11">
        <v>0.331262345245665</v>
      </c>
      <c r="S10" s="11">
        <v>0.33761353506129399</v>
      </c>
      <c r="T10" s="11">
        <v>0.349705426420515</v>
      </c>
      <c r="U10" s="11">
        <v>0.302838101167546</v>
      </c>
      <c r="V10" s="11">
        <v>0.34698997780734298</v>
      </c>
      <c r="W10" s="11">
        <v>0.33435526947862698</v>
      </c>
      <c r="X10" s="11">
        <v>0.397277165293277</v>
      </c>
      <c r="Y10" s="11"/>
      <c r="Z10" s="11">
        <v>0.32426409234696901</v>
      </c>
      <c r="AA10" s="11">
        <v>0.34202303761826602</v>
      </c>
      <c r="AB10" s="11">
        <v>0.30400385540406899</v>
      </c>
      <c r="AC10" s="11">
        <v>0.338418276046897</v>
      </c>
      <c r="AD10" s="11"/>
      <c r="AE10" s="11">
        <v>0.34340126357345002</v>
      </c>
      <c r="AF10" s="11">
        <v>0.30880792182033001</v>
      </c>
      <c r="AG10" s="11">
        <v>0.35319720378068797</v>
      </c>
      <c r="AH10" s="11">
        <v>0.31226702665939599</v>
      </c>
      <c r="AI10" s="11">
        <v>0.23574988612698</v>
      </c>
      <c r="AJ10" s="11"/>
      <c r="AK10" s="11">
        <v>0.35639143553828601</v>
      </c>
      <c r="AL10" s="11">
        <v>0.32201608932039899</v>
      </c>
      <c r="AM10" s="11">
        <v>0.30011325927905202</v>
      </c>
      <c r="AN10" s="11">
        <v>0.33763799672642902</v>
      </c>
      <c r="AO10" s="11">
        <v>0.28546474038389802</v>
      </c>
      <c r="AP10" s="11">
        <v>0.36378007591650302</v>
      </c>
      <c r="AQ10" s="11"/>
      <c r="AR10" s="11">
        <v>0.35063019253106598</v>
      </c>
      <c r="AS10" s="11">
        <v>0.330562267261304</v>
      </c>
      <c r="AT10" s="11">
        <v>0.28500103422311102</v>
      </c>
      <c r="AU10" s="11"/>
      <c r="AV10" s="11">
        <v>0.31893259287179798</v>
      </c>
      <c r="AW10" s="11">
        <v>0.385869893728012</v>
      </c>
      <c r="AX10" s="11">
        <v>0.30355606718872802</v>
      </c>
      <c r="AY10" s="11">
        <v>0.25784841706207301</v>
      </c>
      <c r="AZ10" s="11">
        <v>0.27996043696060702</v>
      </c>
      <c r="BA10" s="11"/>
      <c r="BB10" s="11">
        <v>0.30570310931553002</v>
      </c>
      <c r="BC10" s="11">
        <v>0.37809560620569599</v>
      </c>
      <c r="BD10" s="11">
        <v>0.30101078124669201</v>
      </c>
      <c r="BE10" s="11"/>
      <c r="BF10" s="11">
        <v>0.26444931647567999</v>
      </c>
      <c r="BG10" s="11">
        <v>0.37117835313849701</v>
      </c>
      <c r="BH10" s="11">
        <v>0.33403651948507301</v>
      </c>
      <c r="BI10" s="11">
        <v>0.32823075964063397</v>
      </c>
      <c r="BJ10" s="11">
        <v>0.35424726514067001</v>
      </c>
      <c r="BK10" s="11">
        <v>0.28058831601572898</v>
      </c>
    </row>
    <row r="11" spans="2:63" x14ac:dyDescent="0.35">
      <c r="B11" s="14" t="s">
        <v>145</v>
      </c>
      <c r="C11" s="11">
        <v>0.31409260200269501</v>
      </c>
      <c r="D11" s="11">
        <v>0.30828285393772198</v>
      </c>
      <c r="E11" s="11">
        <v>0.318054798593427</v>
      </c>
      <c r="F11" s="11"/>
      <c r="G11" s="11">
        <v>0.28184089209562901</v>
      </c>
      <c r="H11" s="11">
        <v>0.29571080853303999</v>
      </c>
      <c r="I11" s="11">
        <v>0.29939844600848797</v>
      </c>
      <c r="J11" s="11">
        <v>0.30804000234245199</v>
      </c>
      <c r="K11" s="11">
        <v>0.36592278830577402</v>
      </c>
      <c r="L11" s="11">
        <v>0.33297668367734201</v>
      </c>
      <c r="M11" s="11"/>
      <c r="N11" s="11">
        <v>0.24961213038004801</v>
      </c>
      <c r="O11" s="11">
        <v>0.32744216021682798</v>
      </c>
      <c r="P11" s="11">
        <v>0.343139614473502</v>
      </c>
      <c r="Q11" s="11">
        <v>0.36896986218787098</v>
      </c>
      <c r="R11" s="11">
        <v>0.31740859342269501</v>
      </c>
      <c r="S11" s="11">
        <v>0.311870778920255</v>
      </c>
      <c r="T11" s="11">
        <v>0.34229456223415999</v>
      </c>
      <c r="U11" s="11">
        <v>0.26527817924818098</v>
      </c>
      <c r="V11" s="11">
        <v>0.30760437142901997</v>
      </c>
      <c r="W11" s="11">
        <v>0.33802306425774697</v>
      </c>
      <c r="X11" s="11">
        <v>0.27930280574073901</v>
      </c>
      <c r="Y11" s="11"/>
      <c r="Z11" s="11">
        <v>0.35359766929248898</v>
      </c>
      <c r="AA11" s="11">
        <v>0.329735382999713</v>
      </c>
      <c r="AB11" s="11">
        <v>0.28166034741364399</v>
      </c>
      <c r="AC11" s="11">
        <v>0.28338400957927701</v>
      </c>
      <c r="AD11" s="11"/>
      <c r="AE11" s="11">
        <v>0.26918529194019503</v>
      </c>
      <c r="AF11" s="11">
        <v>0.29721174521396099</v>
      </c>
      <c r="AG11" s="11">
        <v>0.36664294184942797</v>
      </c>
      <c r="AH11" s="11">
        <v>0.34122318355094899</v>
      </c>
      <c r="AI11" s="11">
        <v>0.31499622260777199</v>
      </c>
      <c r="AJ11" s="11"/>
      <c r="AK11" s="11">
        <v>0.329037459579273</v>
      </c>
      <c r="AL11" s="11">
        <v>0.33389764955679602</v>
      </c>
      <c r="AM11" s="11">
        <v>0.22527152442148099</v>
      </c>
      <c r="AN11" s="11">
        <v>0.27253092901649101</v>
      </c>
      <c r="AO11" s="11">
        <v>0.32429420835181599</v>
      </c>
      <c r="AP11" s="11">
        <v>0.26861516799355001</v>
      </c>
      <c r="AQ11" s="11"/>
      <c r="AR11" s="11">
        <v>0.24748070139182399</v>
      </c>
      <c r="AS11" s="11">
        <v>0.38740875157978799</v>
      </c>
      <c r="AT11" s="11">
        <v>0.246435669280232</v>
      </c>
      <c r="AU11" s="11"/>
      <c r="AV11" s="11">
        <v>0.26514186576308202</v>
      </c>
      <c r="AW11" s="11">
        <v>0.336520983892374</v>
      </c>
      <c r="AX11" s="11">
        <v>0.442853426886401</v>
      </c>
      <c r="AY11" s="11">
        <v>0.24433416770851399</v>
      </c>
      <c r="AZ11" s="11">
        <v>0.27632211582948302</v>
      </c>
      <c r="BA11" s="11"/>
      <c r="BB11" s="11">
        <v>0.26310241535069301</v>
      </c>
      <c r="BC11" s="11">
        <v>0.34317622371134399</v>
      </c>
      <c r="BD11" s="11">
        <v>0.42267583950686299</v>
      </c>
      <c r="BE11" s="11"/>
      <c r="BF11" s="11">
        <v>0.28763587144587999</v>
      </c>
      <c r="BG11" s="11">
        <v>0.31322223776333902</v>
      </c>
      <c r="BH11" s="11">
        <v>0.32094760583086401</v>
      </c>
      <c r="BI11" s="11">
        <v>0.29617884872533801</v>
      </c>
      <c r="BJ11" s="11">
        <v>0.36500138868870202</v>
      </c>
      <c r="BK11" s="11">
        <v>0.35607672070574198</v>
      </c>
    </row>
    <row r="12" spans="2:63" x14ac:dyDescent="0.35">
      <c r="B12" s="14" t="s">
        <v>146</v>
      </c>
      <c r="C12" s="11">
        <v>0.31186121300061798</v>
      </c>
      <c r="D12" s="11">
        <v>0.32062413999497902</v>
      </c>
      <c r="E12" s="11">
        <v>0.30630348605796998</v>
      </c>
      <c r="F12" s="11"/>
      <c r="G12" s="11">
        <v>0.216864876573126</v>
      </c>
      <c r="H12" s="11">
        <v>0.26919142611087099</v>
      </c>
      <c r="I12" s="11">
        <v>0.29067226660512302</v>
      </c>
      <c r="J12" s="11">
        <v>0.34613095826143597</v>
      </c>
      <c r="K12" s="11">
        <v>0.32836671474782297</v>
      </c>
      <c r="L12" s="11">
        <v>0.38951627706321201</v>
      </c>
      <c r="M12" s="11"/>
      <c r="N12" s="11">
        <v>0.27864837432649803</v>
      </c>
      <c r="O12" s="11">
        <v>0.306958361205175</v>
      </c>
      <c r="P12" s="11">
        <v>0.32990034685598002</v>
      </c>
      <c r="Q12" s="11">
        <v>0.29913735675012798</v>
      </c>
      <c r="R12" s="11">
        <v>0.36094510893056497</v>
      </c>
      <c r="S12" s="11">
        <v>0.29578961581971203</v>
      </c>
      <c r="T12" s="11">
        <v>0.32610642227969799</v>
      </c>
      <c r="U12" s="11">
        <v>0.31257254028154102</v>
      </c>
      <c r="V12" s="11">
        <v>0.31138344599281698</v>
      </c>
      <c r="W12" s="11">
        <v>0.34875059133459102</v>
      </c>
      <c r="X12" s="11">
        <v>0.28317647419063202</v>
      </c>
      <c r="Y12" s="11"/>
      <c r="Z12" s="11">
        <v>0.39182139888633599</v>
      </c>
      <c r="AA12" s="11">
        <v>0.33235934796521199</v>
      </c>
      <c r="AB12" s="11">
        <v>0.24671872033995099</v>
      </c>
      <c r="AC12" s="11">
        <v>0.26104366496930898</v>
      </c>
      <c r="AD12" s="11"/>
      <c r="AE12" s="11">
        <v>0.268855523928689</v>
      </c>
      <c r="AF12" s="11">
        <v>0.32944457079039002</v>
      </c>
      <c r="AG12" s="11">
        <v>0.348309709185118</v>
      </c>
      <c r="AH12" s="11">
        <v>0.30678694943472701</v>
      </c>
      <c r="AI12" s="11">
        <v>0.26459484248105403</v>
      </c>
      <c r="AJ12" s="11"/>
      <c r="AK12" s="11">
        <v>0.340567255927129</v>
      </c>
      <c r="AL12" s="11">
        <v>0.33463140756073201</v>
      </c>
      <c r="AM12" s="11">
        <v>0.290879047044524</v>
      </c>
      <c r="AN12" s="11">
        <v>0.25236742774843901</v>
      </c>
      <c r="AO12" s="11">
        <v>0.27984852027976698</v>
      </c>
      <c r="AP12" s="11">
        <v>0.25979570323992102</v>
      </c>
      <c r="AQ12" s="11"/>
      <c r="AR12" s="11">
        <v>0.32442085872281301</v>
      </c>
      <c r="AS12" s="11">
        <v>0.31599416610897402</v>
      </c>
      <c r="AT12" s="11">
        <v>0.30258712094391399</v>
      </c>
      <c r="AU12" s="11"/>
      <c r="AV12" s="11">
        <v>0.35773981346713701</v>
      </c>
      <c r="AW12" s="11">
        <v>0.27407177934331201</v>
      </c>
      <c r="AX12" s="11">
        <v>0.34234534567632902</v>
      </c>
      <c r="AY12" s="11">
        <v>0.27019217939283902</v>
      </c>
      <c r="AZ12" s="11">
        <v>0.29703706332385299</v>
      </c>
      <c r="BA12" s="11"/>
      <c r="BB12" s="11">
        <v>0.355331153363796</v>
      </c>
      <c r="BC12" s="11">
        <v>0.29233291908397702</v>
      </c>
      <c r="BD12" s="11">
        <v>0.323620077814049</v>
      </c>
      <c r="BE12" s="11"/>
      <c r="BF12" s="11">
        <v>0.26946068930378397</v>
      </c>
      <c r="BG12" s="11">
        <v>0.32725584010021103</v>
      </c>
      <c r="BH12" s="11">
        <v>0.28402593320859798</v>
      </c>
      <c r="BI12" s="11">
        <v>0.347669500037739</v>
      </c>
      <c r="BJ12" s="11">
        <v>0.337889024473571</v>
      </c>
      <c r="BK12" s="11">
        <v>0.278223486664402</v>
      </c>
    </row>
    <row r="13" spans="2:63" x14ac:dyDescent="0.35">
      <c r="B13" s="14" t="s">
        <v>147</v>
      </c>
      <c r="C13" s="11">
        <v>0.199249452191857</v>
      </c>
      <c r="D13" s="11">
        <v>0.154035943143461</v>
      </c>
      <c r="E13" s="11">
        <v>0.23664562693022201</v>
      </c>
      <c r="F13" s="11"/>
      <c r="G13" s="11">
        <v>0.332729633825392</v>
      </c>
      <c r="H13" s="11">
        <v>0.29165368894225702</v>
      </c>
      <c r="I13" s="11">
        <v>0.227754850048763</v>
      </c>
      <c r="J13" s="11">
        <v>0.177588815928299</v>
      </c>
      <c r="K13" s="11">
        <v>0.121145476692179</v>
      </c>
      <c r="L13" s="11">
        <v>8.0051896213037405E-2</v>
      </c>
      <c r="M13" s="11"/>
      <c r="N13" s="11">
        <v>0.20151884548542601</v>
      </c>
      <c r="O13" s="11">
        <v>0.195321941230998</v>
      </c>
      <c r="P13" s="11">
        <v>0.19443498383382399</v>
      </c>
      <c r="Q13" s="11">
        <v>0.16653605528738</v>
      </c>
      <c r="R13" s="11">
        <v>0.209243944439754</v>
      </c>
      <c r="S13" s="11">
        <v>0.23291400233308299</v>
      </c>
      <c r="T13" s="11">
        <v>0.18173521210947799</v>
      </c>
      <c r="U13" s="11">
        <v>0.27557119581367201</v>
      </c>
      <c r="V13" s="11">
        <v>0.19860968001364601</v>
      </c>
      <c r="W13" s="11">
        <v>0.19151099076575001</v>
      </c>
      <c r="X13" s="11">
        <v>0.177211290077668</v>
      </c>
      <c r="Y13" s="11"/>
      <c r="Z13" s="11">
        <v>0.127921784249001</v>
      </c>
      <c r="AA13" s="11">
        <v>0.19715794091046099</v>
      </c>
      <c r="AB13" s="11">
        <v>0.234160890730434</v>
      </c>
      <c r="AC13" s="11">
        <v>0.251514892449762</v>
      </c>
      <c r="AD13" s="11"/>
      <c r="AE13" s="11">
        <v>0.22124979136602299</v>
      </c>
      <c r="AF13" s="11">
        <v>0.218169769942028</v>
      </c>
      <c r="AG13" s="11">
        <v>0.16285765018634901</v>
      </c>
      <c r="AH13" s="11">
        <v>0.18114998519241099</v>
      </c>
      <c r="AI13" s="11">
        <v>0.18051057021315101</v>
      </c>
      <c r="AJ13" s="11"/>
      <c r="AK13" s="11">
        <v>0.125713843572274</v>
      </c>
      <c r="AL13" s="11">
        <v>0.177809993230307</v>
      </c>
      <c r="AM13" s="11">
        <v>0.26573768845080498</v>
      </c>
      <c r="AN13" s="11">
        <v>0.28325634070760097</v>
      </c>
      <c r="AO13" s="11">
        <v>0.28508041543562601</v>
      </c>
      <c r="AP13" s="11">
        <v>0.30507613117084997</v>
      </c>
      <c r="AQ13" s="11"/>
      <c r="AR13" s="11">
        <v>0.15368048696758499</v>
      </c>
      <c r="AS13" s="11">
        <v>0.19456750111385099</v>
      </c>
      <c r="AT13" s="11">
        <v>0.26798678117027902</v>
      </c>
      <c r="AU13" s="11"/>
      <c r="AV13" s="11">
        <v>0.12588292255130301</v>
      </c>
      <c r="AW13" s="11">
        <v>0.24843775463225001</v>
      </c>
      <c r="AX13" s="11">
        <v>0.149659512085771</v>
      </c>
      <c r="AY13" s="11">
        <v>0.17043805662724301</v>
      </c>
      <c r="AZ13" s="11">
        <v>0.28051802844365398</v>
      </c>
      <c r="BA13" s="11"/>
      <c r="BB13" s="11">
        <v>0.12308297985426001</v>
      </c>
      <c r="BC13" s="11">
        <v>0.25213244984774003</v>
      </c>
      <c r="BD13" s="11">
        <v>0.16712368977432401</v>
      </c>
      <c r="BE13" s="11"/>
      <c r="BF13" s="11">
        <v>0.23203722275431601</v>
      </c>
      <c r="BG13" s="11">
        <v>0.17738103603410799</v>
      </c>
      <c r="BH13" s="11">
        <v>0.20003137370711199</v>
      </c>
      <c r="BI13" s="11">
        <v>0.231762613432477</v>
      </c>
      <c r="BJ13" s="11">
        <v>0.15487623368367601</v>
      </c>
      <c r="BK13" s="11">
        <v>0.16584862652114499</v>
      </c>
    </row>
    <row r="14" spans="2:63" x14ac:dyDescent="0.35">
      <c r="B14" s="14" t="s">
        <v>148</v>
      </c>
      <c r="C14" s="11">
        <v>0.18337916940875701</v>
      </c>
      <c r="D14" s="11">
        <v>0.20406122954865599</v>
      </c>
      <c r="E14" s="11">
        <v>0.16497259830455699</v>
      </c>
      <c r="F14" s="11"/>
      <c r="G14" s="11">
        <v>9.4696494651395693E-2</v>
      </c>
      <c r="H14" s="11">
        <v>0.102150568468167</v>
      </c>
      <c r="I14" s="11">
        <v>0.14723293176268701</v>
      </c>
      <c r="J14" s="11">
        <v>0.23020824855599301</v>
      </c>
      <c r="K14" s="11">
        <v>0.24213322446949601</v>
      </c>
      <c r="L14" s="11">
        <v>0.26178491857467401</v>
      </c>
      <c r="M14" s="11"/>
      <c r="N14" s="11">
        <v>0.13427956933978</v>
      </c>
      <c r="O14" s="11">
        <v>0.19755504582140199</v>
      </c>
      <c r="P14" s="11">
        <v>0.16608644948335499</v>
      </c>
      <c r="Q14" s="11">
        <v>0.19769377937238</v>
      </c>
      <c r="R14" s="11">
        <v>0.20350057825442699</v>
      </c>
      <c r="S14" s="11">
        <v>0.21327960244302999</v>
      </c>
      <c r="T14" s="11">
        <v>0.20697196189099301</v>
      </c>
      <c r="U14" s="11">
        <v>0.19152668432528799</v>
      </c>
      <c r="V14" s="11">
        <v>0.20199704078781999</v>
      </c>
      <c r="W14" s="11">
        <v>0.130454857926396</v>
      </c>
      <c r="X14" s="11">
        <v>0.214074022291877</v>
      </c>
      <c r="Y14" s="11"/>
      <c r="Z14" s="11">
        <v>0.157582009347361</v>
      </c>
      <c r="AA14" s="11">
        <v>0.17825091244810301</v>
      </c>
      <c r="AB14" s="11">
        <v>0.19267873835249</v>
      </c>
      <c r="AC14" s="11">
        <v>0.20601868782319799</v>
      </c>
      <c r="AD14" s="11"/>
      <c r="AE14" s="11">
        <v>0.25053946094143897</v>
      </c>
      <c r="AF14" s="11">
        <v>0.182586835266034</v>
      </c>
      <c r="AG14" s="11">
        <v>0.133891830779992</v>
      </c>
      <c r="AH14" s="11">
        <v>0.13725712202840001</v>
      </c>
      <c r="AI14" s="11">
        <v>0.15289914709504701</v>
      </c>
      <c r="AJ14" s="11"/>
      <c r="AK14" s="11">
        <v>0.20930562720916401</v>
      </c>
      <c r="AL14" s="11">
        <v>0.18473784522643</v>
      </c>
      <c r="AM14" s="11">
        <v>0.18709984136553801</v>
      </c>
      <c r="AN14" s="11">
        <v>0.189102587926434</v>
      </c>
      <c r="AO14" s="11">
        <v>0.135414332776159</v>
      </c>
      <c r="AP14" s="11">
        <v>0.161869482484437</v>
      </c>
      <c r="AQ14" s="11"/>
      <c r="AR14" s="11">
        <v>0.33059420868045503</v>
      </c>
      <c r="AS14" s="11">
        <v>7.6116694597118506E-2</v>
      </c>
      <c r="AT14" s="11">
        <v>0.13043367705609499</v>
      </c>
      <c r="AU14" s="11"/>
      <c r="AV14" s="11">
        <v>0.30993484592681603</v>
      </c>
      <c r="AW14" s="11">
        <v>7.5261089042843898E-2</v>
      </c>
      <c r="AX14" s="11">
        <v>7.3255054320865001E-2</v>
      </c>
      <c r="AY14" s="11">
        <v>0.40570099379153102</v>
      </c>
      <c r="AZ14" s="11">
        <v>0.13894627315590599</v>
      </c>
      <c r="BA14" s="11"/>
      <c r="BB14" s="11">
        <v>0.29440292743508201</v>
      </c>
      <c r="BC14" s="11">
        <v>8.2039549227276506E-2</v>
      </c>
      <c r="BD14" s="11">
        <v>5.77866838959087E-2</v>
      </c>
      <c r="BE14" s="11"/>
      <c r="BF14" s="11">
        <v>0.136224055590386</v>
      </c>
      <c r="BG14" s="11">
        <v>0.19094186461770801</v>
      </c>
      <c r="BH14" s="11">
        <v>0.18281130221742001</v>
      </c>
      <c r="BI14" s="11">
        <v>0.211210650214253</v>
      </c>
      <c r="BJ14" s="11">
        <v>0.19397476081350301</v>
      </c>
      <c r="BK14" s="11">
        <v>0.19839326211487501</v>
      </c>
    </row>
    <row r="15" spans="2:63" x14ac:dyDescent="0.35">
      <c r="B15" s="14" t="s">
        <v>149</v>
      </c>
      <c r="C15" s="11">
        <v>0.15682009039563999</v>
      </c>
      <c r="D15" s="11">
        <v>0.16261799701923799</v>
      </c>
      <c r="E15" s="11">
        <v>0.15258997726048301</v>
      </c>
      <c r="F15" s="11"/>
      <c r="G15" s="11">
        <v>0.19543160538804499</v>
      </c>
      <c r="H15" s="11">
        <v>0.148867274503766</v>
      </c>
      <c r="I15" s="11">
        <v>0.157026790539323</v>
      </c>
      <c r="J15" s="11">
        <v>0.16236435243291</v>
      </c>
      <c r="K15" s="11">
        <v>0.170604398724651</v>
      </c>
      <c r="L15" s="11">
        <v>0.123142711181599</v>
      </c>
      <c r="M15" s="11"/>
      <c r="N15" s="11">
        <v>0.238928933826796</v>
      </c>
      <c r="O15" s="11">
        <v>0.134924368386622</v>
      </c>
      <c r="P15" s="11">
        <v>0.12875386337681499</v>
      </c>
      <c r="Q15" s="11">
        <v>0.18479010993147099</v>
      </c>
      <c r="R15" s="11">
        <v>0.13615091032082999</v>
      </c>
      <c r="S15" s="11">
        <v>0.16912512526059301</v>
      </c>
      <c r="T15" s="11">
        <v>0.16534060006649001</v>
      </c>
      <c r="U15" s="11">
        <v>0.17231731685505899</v>
      </c>
      <c r="V15" s="11">
        <v>0.15259733176351001</v>
      </c>
      <c r="W15" s="11">
        <v>8.2445816046411005E-2</v>
      </c>
      <c r="X15" s="11">
        <v>0.102137179507512</v>
      </c>
      <c r="Y15" s="11"/>
      <c r="Z15" s="11">
        <v>0.1227300096767</v>
      </c>
      <c r="AA15" s="11">
        <v>0.14914268562383801</v>
      </c>
      <c r="AB15" s="11">
        <v>0.196043006585469</v>
      </c>
      <c r="AC15" s="11">
        <v>0.16712400262687399</v>
      </c>
      <c r="AD15" s="11"/>
      <c r="AE15" s="11">
        <v>0.16869934555810701</v>
      </c>
      <c r="AF15" s="11">
        <v>0.175887935465182</v>
      </c>
      <c r="AG15" s="11">
        <v>0.128457340815473</v>
      </c>
      <c r="AH15" s="11">
        <v>0.15013551355342999</v>
      </c>
      <c r="AI15" s="11">
        <v>0.12344478246614</v>
      </c>
      <c r="AJ15" s="11"/>
      <c r="AK15" s="11">
        <v>0.14684514795706199</v>
      </c>
      <c r="AL15" s="11">
        <v>0.14917453332016101</v>
      </c>
      <c r="AM15" s="11">
        <v>0.200562766178743</v>
      </c>
      <c r="AN15" s="11">
        <v>0.17880679635997801</v>
      </c>
      <c r="AO15" s="11">
        <v>0.15427663296490299</v>
      </c>
      <c r="AP15" s="11">
        <v>0.15842495042551499</v>
      </c>
      <c r="AQ15" s="11"/>
      <c r="AR15" s="11">
        <v>0.19602888359607901</v>
      </c>
      <c r="AS15" s="11">
        <v>0.121431456434948</v>
      </c>
      <c r="AT15" s="11">
        <v>0.15467614432118301</v>
      </c>
      <c r="AU15" s="11"/>
      <c r="AV15" s="11">
        <v>0.19365579462527499</v>
      </c>
      <c r="AW15" s="11">
        <v>0.143455050184427</v>
      </c>
      <c r="AX15" s="11">
        <v>6.7476522585914495E-2</v>
      </c>
      <c r="AY15" s="11">
        <v>0.192693177052354</v>
      </c>
      <c r="AZ15" s="11">
        <v>0.16389605201226401</v>
      </c>
      <c r="BA15" s="11"/>
      <c r="BB15" s="11">
        <v>0.19004863806076899</v>
      </c>
      <c r="BC15" s="11">
        <v>0.14466886607533899</v>
      </c>
      <c r="BD15" s="11">
        <v>8.9222859829828693E-2</v>
      </c>
      <c r="BE15" s="11"/>
      <c r="BF15" s="11">
        <v>0.18271459821799699</v>
      </c>
      <c r="BG15" s="11">
        <v>0.16497358142657001</v>
      </c>
      <c r="BH15" s="11">
        <v>0.156499693836259</v>
      </c>
      <c r="BI15" s="11">
        <v>0.15070115768058001</v>
      </c>
      <c r="BJ15" s="11">
        <v>0.10060183757369499</v>
      </c>
      <c r="BK15" s="11">
        <v>0.169414650967949</v>
      </c>
    </row>
    <row r="16" spans="2:63" ht="29" x14ac:dyDescent="0.35">
      <c r="B16" s="14" t="s">
        <v>150</v>
      </c>
      <c r="C16" s="11">
        <v>0.151153078442433</v>
      </c>
      <c r="D16" s="11">
        <v>0.17155831796270199</v>
      </c>
      <c r="E16" s="11">
        <v>0.13171994435277901</v>
      </c>
      <c r="F16" s="11"/>
      <c r="G16" s="11">
        <v>0.118138839861208</v>
      </c>
      <c r="H16" s="11">
        <v>0.18674837441219999</v>
      </c>
      <c r="I16" s="11">
        <v>0.150530012287067</v>
      </c>
      <c r="J16" s="11">
        <v>0.16976392468700599</v>
      </c>
      <c r="K16" s="11">
        <v>0.14440270583831799</v>
      </c>
      <c r="L16" s="11">
        <v>0.13432123412522801</v>
      </c>
      <c r="M16" s="11"/>
      <c r="N16" s="11">
        <v>0.17205217650309801</v>
      </c>
      <c r="O16" s="11">
        <v>0.140611390530747</v>
      </c>
      <c r="P16" s="11">
        <v>0.128535290100078</v>
      </c>
      <c r="Q16" s="11">
        <v>0.136639437361319</v>
      </c>
      <c r="R16" s="11">
        <v>0.143697309336796</v>
      </c>
      <c r="S16" s="11">
        <v>0.12623296481349</v>
      </c>
      <c r="T16" s="11">
        <v>0.140345369576034</v>
      </c>
      <c r="U16" s="11">
        <v>0.110602674841737</v>
      </c>
      <c r="V16" s="11">
        <v>0.13433262400921001</v>
      </c>
      <c r="W16" s="11">
        <v>0.24329899439615801</v>
      </c>
      <c r="X16" s="11">
        <v>0.15843407188008399</v>
      </c>
      <c r="Y16" s="11"/>
      <c r="Z16" s="11">
        <v>0.19168487004988399</v>
      </c>
      <c r="AA16" s="11">
        <v>0.16144702353614701</v>
      </c>
      <c r="AB16" s="11">
        <v>0.12505497793704001</v>
      </c>
      <c r="AC16" s="11">
        <v>0.118811205789843</v>
      </c>
      <c r="AD16" s="11"/>
      <c r="AE16" s="11">
        <v>0.117194443669651</v>
      </c>
      <c r="AF16" s="11">
        <v>0.13376338118692699</v>
      </c>
      <c r="AG16" s="11">
        <v>0.19039797586162199</v>
      </c>
      <c r="AH16" s="11">
        <v>0.19019002754153599</v>
      </c>
      <c r="AI16" s="11">
        <v>0.13857445262152299</v>
      </c>
      <c r="AJ16" s="11"/>
      <c r="AK16" s="11">
        <v>0.13667022940339901</v>
      </c>
      <c r="AL16" s="11">
        <v>0.17428559342583499</v>
      </c>
      <c r="AM16" s="11">
        <v>0.12864930201282601</v>
      </c>
      <c r="AN16" s="11">
        <v>0.13199379454530999</v>
      </c>
      <c r="AO16" s="11">
        <v>0.17550538215216399</v>
      </c>
      <c r="AP16" s="11">
        <v>0.139497312795656</v>
      </c>
      <c r="AQ16" s="11"/>
      <c r="AR16" s="11">
        <v>7.8383408389348097E-2</v>
      </c>
      <c r="AS16" s="11">
        <v>0.23039935071634099</v>
      </c>
      <c r="AT16" s="11">
        <v>0.14286451232417199</v>
      </c>
      <c r="AU16" s="11"/>
      <c r="AV16" s="11">
        <v>9.6019264183756795E-2</v>
      </c>
      <c r="AW16" s="11">
        <v>0.18933337028168701</v>
      </c>
      <c r="AX16" s="11">
        <v>0.27347145147107199</v>
      </c>
      <c r="AY16" s="11">
        <v>0.12684424564690899</v>
      </c>
      <c r="AZ16" s="11">
        <v>0.143711696579157</v>
      </c>
      <c r="BA16" s="11"/>
      <c r="BB16" s="11">
        <v>9.7692625343956604E-2</v>
      </c>
      <c r="BC16" s="11">
        <v>0.182620876916084</v>
      </c>
      <c r="BD16" s="11">
        <v>0.23986781450611799</v>
      </c>
      <c r="BE16" s="11"/>
      <c r="BF16" s="11">
        <v>0.16191340972698401</v>
      </c>
      <c r="BG16" s="11">
        <v>0.144083444679248</v>
      </c>
      <c r="BH16" s="11">
        <v>0.13695906691544399</v>
      </c>
      <c r="BI16" s="11">
        <v>0.15606164191085201</v>
      </c>
      <c r="BJ16" s="11">
        <v>0.15742125321994799</v>
      </c>
      <c r="BK16" s="11">
        <v>0.14825229760872899</v>
      </c>
    </row>
    <row r="17" spans="2:63" ht="29" x14ac:dyDescent="0.35">
      <c r="B17" s="14" t="s">
        <v>151</v>
      </c>
      <c r="C17" s="11">
        <v>0.14595595963087099</v>
      </c>
      <c r="D17" s="11">
        <v>0.14236410240017</v>
      </c>
      <c r="E17" s="11">
        <v>0.14941267298768399</v>
      </c>
      <c r="F17" s="11"/>
      <c r="G17" s="11">
        <v>6.5480506709955894E-2</v>
      </c>
      <c r="H17" s="11">
        <v>9.12756622648946E-2</v>
      </c>
      <c r="I17" s="11">
        <v>9.2705606477760993E-2</v>
      </c>
      <c r="J17" s="11">
        <v>0.13278123723887</v>
      </c>
      <c r="K17" s="11">
        <v>0.228741024553273</v>
      </c>
      <c r="L17" s="11">
        <v>0.24360436776621799</v>
      </c>
      <c r="M17" s="11"/>
      <c r="N17" s="11">
        <v>8.3755009598237604E-2</v>
      </c>
      <c r="O17" s="11">
        <v>0.149687266166734</v>
      </c>
      <c r="P17" s="11">
        <v>0.18897631531518999</v>
      </c>
      <c r="Q17" s="11">
        <v>0.20217518878683199</v>
      </c>
      <c r="R17" s="11">
        <v>0.146480873772453</v>
      </c>
      <c r="S17" s="11">
        <v>0.123463251613917</v>
      </c>
      <c r="T17" s="11">
        <v>0.149952149042616</v>
      </c>
      <c r="U17" s="11">
        <v>0.18847605575328599</v>
      </c>
      <c r="V17" s="11">
        <v>0.151211517797748</v>
      </c>
      <c r="W17" s="11">
        <v>0.12257335777669</v>
      </c>
      <c r="X17" s="11">
        <v>0.17034184378009301</v>
      </c>
      <c r="Y17" s="11"/>
      <c r="Z17" s="11">
        <v>0.167379772325741</v>
      </c>
      <c r="AA17" s="11">
        <v>0.147165045949466</v>
      </c>
      <c r="AB17" s="11">
        <v>0.13239757727523099</v>
      </c>
      <c r="AC17" s="11">
        <v>0.132787611130876</v>
      </c>
      <c r="AD17" s="11"/>
      <c r="AE17" s="11">
        <v>0.14644817345768599</v>
      </c>
      <c r="AF17" s="11">
        <v>0.13165369465339799</v>
      </c>
      <c r="AG17" s="11">
        <v>0.16377165521012099</v>
      </c>
      <c r="AH17" s="11">
        <v>0.12812718686785399</v>
      </c>
      <c r="AI17" s="11">
        <v>0.15312787923868701</v>
      </c>
      <c r="AJ17" s="11"/>
      <c r="AK17" s="11">
        <v>0.19732519615275801</v>
      </c>
      <c r="AL17" s="11">
        <v>0.12337525004760801</v>
      </c>
      <c r="AM17" s="11">
        <v>0.110093466303935</v>
      </c>
      <c r="AN17" s="11">
        <v>0.131536601842524</v>
      </c>
      <c r="AO17" s="11">
        <v>0.115063058435928</v>
      </c>
      <c r="AP17" s="11">
        <v>6.8632896456656406E-2</v>
      </c>
      <c r="AQ17" s="11"/>
      <c r="AR17" s="11">
        <v>0.17202198310855801</v>
      </c>
      <c r="AS17" s="11">
        <v>0.14745613921598599</v>
      </c>
      <c r="AT17" s="11">
        <v>0.10411708693692499</v>
      </c>
      <c r="AU17" s="11"/>
      <c r="AV17" s="11">
        <v>0.16692694398560901</v>
      </c>
      <c r="AW17" s="11">
        <v>0.13093263185388901</v>
      </c>
      <c r="AX17" s="11">
        <v>0.193676309183242</v>
      </c>
      <c r="AY17" s="11">
        <v>0.23876808677455499</v>
      </c>
      <c r="AZ17" s="11">
        <v>0.102431852877857</v>
      </c>
      <c r="BA17" s="11"/>
      <c r="BB17" s="11">
        <v>0.15899586750836101</v>
      </c>
      <c r="BC17" s="11">
        <v>0.13073769366801499</v>
      </c>
      <c r="BD17" s="11">
        <v>0.16336188361764101</v>
      </c>
      <c r="BE17" s="11"/>
      <c r="BF17" s="11">
        <v>9.6918013995681104E-2</v>
      </c>
      <c r="BG17" s="11">
        <v>0.13663290465064501</v>
      </c>
      <c r="BH17" s="11">
        <v>0.114543220735009</v>
      </c>
      <c r="BI17" s="11">
        <v>0.18247754570040101</v>
      </c>
      <c r="BJ17" s="11">
        <v>0.19212111816326599</v>
      </c>
      <c r="BK17" s="11">
        <v>0.207729747732456</v>
      </c>
    </row>
    <row r="18" spans="2:63" x14ac:dyDescent="0.35">
      <c r="B18" s="14" t="s">
        <v>152</v>
      </c>
      <c r="C18" s="11">
        <v>0.12883571022815299</v>
      </c>
      <c r="D18" s="11">
        <v>0.112516901876276</v>
      </c>
      <c r="E18" s="11">
        <v>0.14444604421467699</v>
      </c>
      <c r="F18" s="11"/>
      <c r="G18" s="11">
        <v>0.175508787118067</v>
      </c>
      <c r="H18" s="11">
        <v>0.14610480684018601</v>
      </c>
      <c r="I18" s="11">
        <v>0.123362155023714</v>
      </c>
      <c r="J18" s="11">
        <v>0.12071231539865</v>
      </c>
      <c r="K18" s="11">
        <v>0.124680513232811</v>
      </c>
      <c r="L18" s="11">
        <v>9.6872339145228498E-2</v>
      </c>
      <c r="M18" s="11"/>
      <c r="N18" s="11">
        <v>0.17595822283920201</v>
      </c>
      <c r="O18" s="11">
        <v>0.124477901196381</v>
      </c>
      <c r="P18" s="11">
        <v>0.18971029628578701</v>
      </c>
      <c r="Q18" s="11">
        <v>0.122737463552129</v>
      </c>
      <c r="R18" s="11">
        <v>0.100678566900764</v>
      </c>
      <c r="S18" s="11">
        <v>0.116340288997311</v>
      </c>
      <c r="T18" s="11">
        <v>0.10819543717713</v>
      </c>
      <c r="U18" s="11">
        <v>0.12622829046321499</v>
      </c>
      <c r="V18" s="11">
        <v>8.1451146468238603E-2</v>
      </c>
      <c r="W18" s="11">
        <v>0.10477638412470699</v>
      </c>
      <c r="X18" s="11">
        <v>0.16628680369868201</v>
      </c>
      <c r="Y18" s="11"/>
      <c r="Z18" s="11">
        <v>9.3219011158918896E-2</v>
      </c>
      <c r="AA18" s="11">
        <v>0.13062302898085301</v>
      </c>
      <c r="AB18" s="11">
        <v>0.158052456764217</v>
      </c>
      <c r="AC18" s="11">
        <v>0.14082720019904801</v>
      </c>
      <c r="AD18" s="11"/>
      <c r="AE18" s="11">
        <v>0.12732711068970001</v>
      </c>
      <c r="AF18" s="11">
        <v>0.15135212108360199</v>
      </c>
      <c r="AG18" s="11">
        <v>0.117528154224588</v>
      </c>
      <c r="AH18" s="11">
        <v>0.113172086028272</v>
      </c>
      <c r="AI18" s="11">
        <v>7.3642884778012702E-2</v>
      </c>
      <c r="AJ18" s="11"/>
      <c r="AK18" s="11">
        <v>0.100614128670483</v>
      </c>
      <c r="AL18" s="11">
        <v>8.88149162884075E-2</v>
      </c>
      <c r="AM18" s="11">
        <v>0.19520936093289601</v>
      </c>
      <c r="AN18" s="11">
        <v>0.16265468105363701</v>
      </c>
      <c r="AO18" s="11">
        <v>0.204112165393323</v>
      </c>
      <c r="AP18" s="11">
        <v>0.111514919069825</v>
      </c>
      <c r="AQ18" s="11"/>
      <c r="AR18" s="11">
        <v>0.12837426658196099</v>
      </c>
      <c r="AS18" s="11">
        <v>0.12520456423317899</v>
      </c>
      <c r="AT18" s="11">
        <v>0.13160040644224</v>
      </c>
      <c r="AU18" s="11"/>
      <c r="AV18" s="11">
        <v>9.8811337690755494E-2</v>
      </c>
      <c r="AW18" s="11">
        <v>0.16160636773717199</v>
      </c>
      <c r="AX18" s="11">
        <v>0.12131239901317301</v>
      </c>
      <c r="AY18" s="11">
        <v>2.8541646612520202E-2</v>
      </c>
      <c r="AZ18" s="11">
        <v>0.14614867288335201</v>
      </c>
      <c r="BA18" s="11"/>
      <c r="BB18" s="11">
        <v>0.10458708683211899</v>
      </c>
      <c r="BC18" s="11">
        <v>0.17170168321416601</v>
      </c>
      <c r="BD18" s="11">
        <v>0.110617308798555</v>
      </c>
      <c r="BE18" s="11"/>
      <c r="BF18" s="11">
        <v>0.17880340413773099</v>
      </c>
      <c r="BG18" s="11">
        <v>0.116890140632467</v>
      </c>
      <c r="BH18" s="11">
        <v>0.13056315040320601</v>
      </c>
      <c r="BI18" s="11">
        <v>0.113535485200831</v>
      </c>
      <c r="BJ18" s="11">
        <v>9.9502686107982893E-2</v>
      </c>
      <c r="BK18" s="11">
        <v>0.12131799565484799</v>
      </c>
    </row>
    <row r="19" spans="2:63" ht="29" x14ac:dyDescent="0.35">
      <c r="B19" s="14" t="s">
        <v>153</v>
      </c>
      <c r="C19" s="11">
        <v>0.120464668901842</v>
      </c>
      <c r="D19" s="11">
        <v>0.100902183951549</v>
      </c>
      <c r="E19" s="11">
        <v>0.13856034440635501</v>
      </c>
      <c r="F19" s="11"/>
      <c r="G19" s="11">
        <v>0.169145008607995</v>
      </c>
      <c r="H19" s="11">
        <v>0.117255933446343</v>
      </c>
      <c r="I19" s="11">
        <v>0.14601261554664</v>
      </c>
      <c r="J19" s="11">
        <v>0.11288057870099601</v>
      </c>
      <c r="K19" s="11">
        <v>8.2496349375337993E-2</v>
      </c>
      <c r="L19" s="11">
        <v>0.101033630392881</v>
      </c>
      <c r="M19" s="11"/>
      <c r="N19" s="11">
        <v>0.152288738825195</v>
      </c>
      <c r="O19" s="11">
        <v>0.1215030114367</v>
      </c>
      <c r="P19" s="11">
        <v>0.109135340122905</v>
      </c>
      <c r="Q19" s="11">
        <v>7.2858927451693103E-2</v>
      </c>
      <c r="R19" s="11">
        <v>8.1350226649375204E-2</v>
      </c>
      <c r="S19" s="11">
        <v>0.119007683135195</v>
      </c>
      <c r="T19" s="11">
        <v>0.11625693038946</v>
      </c>
      <c r="U19" s="11">
        <v>0.13291715208230001</v>
      </c>
      <c r="V19" s="11">
        <v>0.16225011327084199</v>
      </c>
      <c r="W19" s="11">
        <v>0.106460804569215</v>
      </c>
      <c r="X19" s="11">
        <v>0.12006605630806599</v>
      </c>
      <c r="Y19" s="11"/>
      <c r="Z19" s="11">
        <v>0.14818082852752801</v>
      </c>
      <c r="AA19" s="11">
        <v>0.11321862772864499</v>
      </c>
      <c r="AB19" s="11">
        <v>0.13019261857254399</v>
      </c>
      <c r="AC19" s="11">
        <v>9.1522464694647004E-2</v>
      </c>
      <c r="AD19" s="11"/>
      <c r="AE19" s="11">
        <v>9.12431453915762E-2</v>
      </c>
      <c r="AF19" s="11">
        <v>0.12250557387702</v>
      </c>
      <c r="AG19" s="11">
        <v>0.13189146576125499</v>
      </c>
      <c r="AH19" s="11">
        <v>0.15054119523380899</v>
      </c>
      <c r="AI19" s="11">
        <v>0.21208859131955299</v>
      </c>
      <c r="AJ19" s="11"/>
      <c r="AK19" s="11">
        <v>0.115257162221218</v>
      </c>
      <c r="AL19" s="11">
        <v>0.12890304802570901</v>
      </c>
      <c r="AM19" s="11">
        <v>0.136280050473017</v>
      </c>
      <c r="AN19" s="11">
        <v>0.10648091792067101</v>
      </c>
      <c r="AO19" s="11">
        <v>0.11288221875759601</v>
      </c>
      <c r="AP19" s="11">
        <v>0.15061216173060701</v>
      </c>
      <c r="AQ19" s="11"/>
      <c r="AR19" s="11">
        <v>0.102587942249737</v>
      </c>
      <c r="AS19" s="11">
        <v>0.133118031994788</v>
      </c>
      <c r="AT19" s="11">
        <v>0.10945908031002</v>
      </c>
      <c r="AU19" s="11"/>
      <c r="AV19" s="11">
        <v>0.10180778453234</v>
      </c>
      <c r="AW19" s="11">
        <v>0.13444020920609501</v>
      </c>
      <c r="AX19" s="11">
        <v>0.12795369823505301</v>
      </c>
      <c r="AY19" s="11">
        <v>0.13114067221068801</v>
      </c>
      <c r="AZ19" s="11">
        <v>0.105752066449951</v>
      </c>
      <c r="BA19" s="11"/>
      <c r="BB19" s="11">
        <v>0.108027031317369</v>
      </c>
      <c r="BC19" s="11">
        <v>0.135368949187883</v>
      </c>
      <c r="BD19" s="11">
        <v>0.145743248264531</v>
      </c>
      <c r="BE19" s="11"/>
      <c r="BF19" s="11">
        <v>0.12484585348466801</v>
      </c>
      <c r="BG19" s="11">
        <v>0.122545834414423</v>
      </c>
      <c r="BH19" s="11">
        <v>0.12964612491521199</v>
      </c>
      <c r="BI19" s="11">
        <v>0.104872881003455</v>
      </c>
      <c r="BJ19" s="11">
        <v>0.121062704318309</v>
      </c>
      <c r="BK19" s="11">
        <v>0.12354290399522</v>
      </c>
    </row>
    <row r="20" spans="2:63" x14ac:dyDescent="0.35">
      <c r="B20" s="14" t="s">
        <v>154</v>
      </c>
      <c r="C20" s="11">
        <v>8.5371894446318902E-2</v>
      </c>
      <c r="D20" s="11">
        <v>8.7864263648795696E-2</v>
      </c>
      <c r="E20" s="11">
        <v>8.4031378558700603E-2</v>
      </c>
      <c r="F20" s="11"/>
      <c r="G20" s="11">
        <v>7.7164138263472903E-2</v>
      </c>
      <c r="H20" s="11">
        <v>8.0859721203527204E-2</v>
      </c>
      <c r="I20" s="11">
        <v>8.4001536923923606E-2</v>
      </c>
      <c r="J20" s="11">
        <v>6.4446756733549396E-2</v>
      </c>
      <c r="K20" s="11">
        <v>9.3674342352558601E-2</v>
      </c>
      <c r="L20" s="11">
        <v>0.107191105666125</v>
      </c>
      <c r="M20" s="11"/>
      <c r="N20" s="11">
        <v>8.6931093941296403E-2</v>
      </c>
      <c r="O20" s="11">
        <v>7.3680621772630503E-2</v>
      </c>
      <c r="P20" s="11">
        <v>8.6451741198252302E-2</v>
      </c>
      <c r="Q20" s="11">
        <v>9.5462911280448301E-2</v>
      </c>
      <c r="R20" s="11">
        <v>7.3010743558308597E-2</v>
      </c>
      <c r="S20" s="11">
        <v>8.6094433141008703E-2</v>
      </c>
      <c r="T20" s="11">
        <v>9.1562189506822197E-2</v>
      </c>
      <c r="U20" s="11">
        <v>0.121634394981459</v>
      </c>
      <c r="V20" s="11">
        <v>8.4556829587951604E-2</v>
      </c>
      <c r="W20" s="11">
        <v>6.4290752575132504E-2</v>
      </c>
      <c r="X20" s="11">
        <v>0.108287516653432</v>
      </c>
      <c r="Y20" s="11"/>
      <c r="Z20" s="11">
        <v>6.7402280804122305E-2</v>
      </c>
      <c r="AA20" s="11">
        <v>8.8533395947167401E-2</v>
      </c>
      <c r="AB20" s="11">
        <v>7.9859332429375193E-2</v>
      </c>
      <c r="AC20" s="11">
        <v>0.108368376549014</v>
      </c>
      <c r="AD20" s="11"/>
      <c r="AE20" s="11">
        <v>0.11715272651389</v>
      </c>
      <c r="AF20" s="11">
        <v>8.9200834324210498E-2</v>
      </c>
      <c r="AG20" s="11">
        <v>6.1646676832531201E-2</v>
      </c>
      <c r="AH20" s="11">
        <v>4.9302495492428003E-2</v>
      </c>
      <c r="AI20" s="11">
        <v>9.1738565513914294E-2</v>
      </c>
      <c r="AJ20" s="11"/>
      <c r="AK20" s="11">
        <v>9.0569358605570596E-2</v>
      </c>
      <c r="AL20" s="11">
        <v>7.5572689893234998E-2</v>
      </c>
      <c r="AM20" s="11">
        <v>9.7841228327628704E-2</v>
      </c>
      <c r="AN20" s="11">
        <v>0.119280105789372</v>
      </c>
      <c r="AO20" s="11">
        <v>7.4104148010623594E-2</v>
      </c>
      <c r="AP20" s="11">
        <v>4.45259305440684E-2</v>
      </c>
      <c r="AQ20" s="11"/>
      <c r="AR20" s="11">
        <v>0.110346531861717</v>
      </c>
      <c r="AS20" s="11">
        <v>6.7950002330999404E-2</v>
      </c>
      <c r="AT20" s="11">
        <v>6.8045420848342503E-2</v>
      </c>
      <c r="AU20" s="11"/>
      <c r="AV20" s="11">
        <v>0.115340744275511</v>
      </c>
      <c r="AW20" s="11">
        <v>7.1591168971749705E-2</v>
      </c>
      <c r="AX20" s="11">
        <v>3.3234280909969202E-2</v>
      </c>
      <c r="AY20" s="11">
        <v>9.1229801744966199E-2</v>
      </c>
      <c r="AZ20" s="11">
        <v>7.72805091109557E-2</v>
      </c>
      <c r="BA20" s="11"/>
      <c r="BB20" s="11">
        <v>0.115812460187012</v>
      </c>
      <c r="BC20" s="11">
        <v>7.0600726607359193E-2</v>
      </c>
      <c r="BD20" s="11">
        <v>4.1831196667202503E-2</v>
      </c>
      <c r="BE20" s="11"/>
      <c r="BF20" s="11">
        <v>6.8989388375983604E-2</v>
      </c>
      <c r="BG20" s="11">
        <v>9.6128069371144806E-2</v>
      </c>
      <c r="BH20" s="11">
        <v>8.9389921112649207E-2</v>
      </c>
      <c r="BI20" s="11">
        <v>8.4540844732870102E-2</v>
      </c>
      <c r="BJ20" s="11">
        <v>8.3841279258172696E-2</v>
      </c>
      <c r="BK20" s="11">
        <v>9.4743507787872799E-2</v>
      </c>
    </row>
    <row r="21" spans="2:63" x14ac:dyDescent="0.35">
      <c r="B21" s="14" t="s">
        <v>155</v>
      </c>
      <c r="C21" s="11">
        <v>8.19429666438935E-2</v>
      </c>
      <c r="D21" s="11">
        <v>8.2437614013507104E-2</v>
      </c>
      <c r="E21" s="11">
        <v>8.1926443764802098E-2</v>
      </c>
      <c r="F21" s="11"/>
      <c r="G21" s="11">
        <v>5.2297321915712701E-2</v>
      </c>
      <c r="H21" s="11">
        <v>7.7097827660880094E-2</v>
      </c>
      <c r="I21" s="11">
        <v>9.2413845803568997E-2</v>
      </c>
      <c r="J21" s="11">
        <v>9.3738563912672296E-2</v>
      </c>
      <c r="K21" s="11">
        <v>8.7352726100479505E-2</v>
      </c>
      <c r="L21" s="11">
        <v>8.4268867533437403E-2</v>
      </c>
      <c r="M21" s="11"/>
      <c r="N21" s="11">
        <v>6.0223054608880097E-2</v>
      </c>
      <c r="O21" s="11">
        <v>9.5238723809605505E-2</v>
      </c>
      <c r="P21" s="11">
        <v>9.0445726449559505E-2</v>
      </c>
      <c r="Q21" s="11">
        <v>6.7044869605639601E-2</v>
      </c>
      <c r="R21" s="11">
        <v>7.3747161265883598E-2</v>
      </c>
      <c r="S21" s="11">
        <v>8.9046338730967095E-2</v>
      </c>
      <c r="T21" s="11">
        <v>8.1501706201744906E-2</v>
      </c>
      <c r="U21" s="11">
        <v>6.31627215255392E-2</v>
      </c>
      <c r="V21" s="11">
        <v>0.118571912699656</v>
      </c>
      <c r="W21" s="11">
        <v>8.6923266059241097E-2</v>
      </c>
      <c r="X21" s="11">
        <v>4.6478876606442697E-2</v>
      </c>
      <c r="Y21" s="11"/>
      <c r="Z21" s="11">
        <v>7.8737924226501999E-2</v>
      </c>
      <c r="AA21" s="11">
        <v>7.9734412762341805E-2</v>
      </c>
      <c r="AB21" s="11">
        <v>0.10832517619457301</v>
      </c>
      <c r="AC21" s="11">
        <v>6.3165988603459594E-2</v>
      </c>
      <c r="AD21" s="11"/>
      <c r="AE21" s="11">
        <v>8.2725041478017403E-2</v>
      </c>
      <c r="AF21" s="11">
        <v>8.9881162700723105E-2</v>
      </c>
      <c r="AG21" s="11">
        <v>6.9967703939357695E-2</v>
      </c>
      <c r="AH21" s="11">
        <v>8.0131607064495E-2</v>
      </c>
      <c r="AI21" s="11">
        <v>4.2030835572678497E-2</v>
      </c>
      <c r="AJ21" s="11"/>
      <c r="AK21" s="11">
        <v>8.5606673500729993E-2</v>
      </c>
      <c r="AL21" s="11">
        <v>8.7611716687040098E-2</v>
      </c>
      <c r="AM21" s="11">
        <v>7.0264517616497296E-2</v>
      </c>
      <c r="AN21" s="11">
        <v>7.6337412866495993E-2</v>
      </c>
      <c r="AO21" s="11">
        <v>7.5908771748498097E-2</v>
      </c>
      <c r="AP21" s="11">
        <v>9.3602379970517305E-2</v>
      </c>
      <c r="AQ21" s="11"/>
      <c r="AR21" s="11">
        <v>0.10988840847445799</v>
      </c>
      <c r="AS21" s="11">
        <v>5.8744957392335699E-2</v>
      </c>
      <c r="AT21" s="11">
        <v>8.6773657811292704E-2</v>
      </c>
      <c r="AU21" s="11"/>
      <c r="AV21" s="11">
        <v>0.109942754611578</v>
      </c>
      <c r="AW21" s="11">
        <v>5.6404948602365397E-2</v>
      </c>
      <c r="AX21" s="11">
        <v>6.4398722020407195E-2</v>
      </c>
      <c r="AY21" s="11">
        <v>0.10271594406262199</v>
      </c>
      <c r="AZ21" s="11">
        <v>7.0094195015634894E-2</v>
      </c>
      <c r="BA21" s="11"/>
      <c r="BB21" s="11">
        <v>0.11581735061929201</v>
      </c>
      <c r="BC21" s="11">
        <v>6.1653220244471001E-2</v>
      </c>
      <c r="BD21" s="11">
        <v>5.3418283202741501E-2</v>
      </c>
      <c r="BE21" s="11"/>
      <c r="BF21" s="11">
        <v>6.4764606746271505E-2</v>
      </c>
      <c r="BG21" s="11">
        <v>8.2623290596747695E-2</v>
      </c>
      <c r="BH21" s="11">
        <v>0.110425602390381</v>
      </c>
      <c r="BI21" s="11">
        <v>7.7636818108305194E-2</v>
      </c>
      <c r="BJ21" s="11">
        <v>7.6220956779214394E-2</v>
      </c>
      <c r="BK21" s="11">
        <v>9.9295084829884597E-2</v>
      </c>
    </row>
    <row r="22" spans="2:63" x14ac:dyDescent="0.35">
      <c r="B22" s="14" t="s">
        <v>156</v>
      </c>
      <c r="C22" s="11">
        <v>6.1111211261100598E-2</v>
      </c>
      <c r="D22" s="11">
        <v>7.6744123839394704E-2</v>
      </c>
      <c r="E22" s="11">
        <v>4.5935643741395499E-2</v>
      </c>
      <c r="F22" s="11"/>
      <c r="G22" s="11">
        <v>8.0109221961666199E-2</v>
      </c>
      <c r="H22" s="11">
        <v>0.10713038494297</v>
      </c>
      <c r="I22" s="11">
        <v>8.5337347758768903E-2</v>
      </c>
      <c r="J22" s="11">
        <v>4.9129129736082897E-2</v>
      </c>
      <c r="K22" s="11">
        <v>1.25071440540031E-2</v>
      </c>
      <c r="L22" s="11">
        <v>3.3339981301921499E-2</v>
      </c>
      <c r="M22" s="11"/>
      <c r="N22" s="11">
        <v>8.1974542153921595E-2</v>
      </c>
      <c r="O22" s="11">
        <v>5.1844074700557699E-2</v>
      </c>
      <c r="P22" s="11">
        <v>5.9138579405347301E-2</v>
      </c>
      <c r="Q22" s="11">
        <v>4.6273742894735001E-2</v>
      </c>
      <c r="R22" s="11">
        <v>7.8938109926440195E-2</v>
      </c>
      <c r="S22" s="11">
        <v>5.7971347453878601E-2</v>
      </c>
      <c r="T22" s="11">
        <v>7.3538034714382194E-2</v>
      </c>
      <c r="U22" s="11">
        <v>5.8618758923575903E-2</v>
      </c>
      <c r="V22" s="11">
        <v>5.8252742902052998E-2</v>
      </c>
      <c r="W22" s="11">
        <v>4.6451003594887699E-2</v>
      </c>
      <c r="X22" s="11">
        <v>5.2122191263704203E-2</v>
      </c>
      <c r="Y22" s="11"/>
      <c r="Z22" s="11">
        <v>5.9841196022725703E-2</v>
      </c>
      <c r="AA22" s="11">
        <v>5.3672524648588002E-2</v>
      </c>
      <c r="AB22" s="11">
        <v>7.5338864548596896E-2</v>
      </c>
      <c r="AC22" s="11">
        <v>5.8217997648106402E-2</v>
      </c>
      <c r="AD22" s="11"/>
      <c r="AE22" s="11">
        <v>4.9889909509875603E-2</v>
      </c>
      <c r="AF22" s="11">
        <v>5.39795947634676E-2</v>
      </c>
      <c r="AG22" s="11">
        <v>7.0245186336943405E-2</v>
      </c>
      <c r="AH22" s="11">
        <v>8.4089072437182E-2</v>
      </c>
      <c r="AI22" s="11">
        <v>0.108935732035617</v>
      </c>
      <c r="AJ22" s="11"/>
      <c r="AK22" s="11">
        <v>5.0185162857028398E-2</v>
      </c>
      <c r="AL22" s="11">
        <v>6.8040350537061298E-2</v>
      </c>
      <c r="AM22" s="11">
        <v>7.5762504997189298E-2</v>
      </c>
      <c r="AN22" s="11">
        <v>6.0106127153690701E-2</v>
      </c>
      <c r="AO22" s="11">
        <v>7.4052023563858496E-2</v>
      </c>
      <c r="AP22" s="11">
        <v>4.0591982611476903E-2</v>
      </c>
      <c r="AQ22" s="11"/>
      <c r="AR22" s="11">
        <v>5.6002523779201299E-2</v>
      </c>
      <c r="AS22" s="11">
        <v>6.5068675354331598E-2</v>
      </c>
      <c r="AT22" s="11">
        <v>7.4544348678081504E-2</v>
      </c>
      <c r="AU22" s="11"/>
      <c r="AV22" s="11">
        <v>5.9492820771195699E-2</v>
      </c>
      <c r="AW22" s="11">
        <v>7.1025822348689704E-2</v>
      </c>
      <c r="AX22" s="11">
        <v>6.8699506260641197E-2</v>
      </c>
      <c r="AY22" s="11">
        <v>6.8630039656476599E-2</v>
      </c>
      <c r="AZ22" s="11">
        <v>6.3551438672020802E-2</v>
      </c>
      <c r="BA22" s="11"/>
      <c r="BB22" s="11">
        <v>6.1513926399278697E-2</v>
      </c>
      <c r="BC22" s="11">
        <v>7.5635794355911806E-2</v>
      </c>
      <c r="BD22" s="11">
        <v>7.3530549148102198E-2</v>
      </c>
      <c r="BE22" s="11"/>
      <c r="BF22" s="11">
        <v>8.8558197841663994E-2</v>
      </c>
      <c r="BG22" s="11">
        <v>5.4592960914230201E-2</v>
      </c>
      <c r="BH22" s="11">
        <v>6.5400985690403299E-2</v>
      </c>
      <c r="BI22" s="11">
        <v>4.1970980357591101E-2</v>
      </c>
      <c r="BJ22" s="11">
        <v>4.7196376717914303E-2</v>
      </c>
      <c r="BK22" s="11">
        <v>7.6273459736665106E-2</v>
      </c>
    </row>
    <row r="23" spans="2:63" ht="29" x14ac:dyDescent="0.35">
      <c r="B23" s="14" t="s">
        <v>157</v>
      </c>
      <c r="C23" s="11">
        <v>3.7900251376107003E-2</v>
      </c>
      <c r="D23" s="11">
        <v>4.5949952691311101E-2</v>
      </c>
      <c r="E23" s="11">
        <v>2.9176274571999099E-2</v>
      </c>
      <c r="F23" s="11"/>
      <c r="G23" s="11">
        <v>4.2335682526812302E-2</v>
      </c>
      <c r="H23" s="11">
        <v>4.5276799944879098E-2</v>
      </c>
      <c r="I23" s="11">
        <v>4.8126683971162397E-2</v>
      </c>
      <c r="J23" s="11">
        <v>3.6945137867899998E-2</v>
      </c>
      <c r="K23" s="11">
        <v>3.4426377936182501E-2</v>
      </c>
      <c r="L23" s="11">
        <v>2.3646955672398901E-2</v>
      </c>
      <c r="M23" s="11"/>
      <c r="N23" s="11">
        <v>6.2670953875526E-2</v>
      </c>
      <c r="O23" s="11">
        <v>2.8723259555980599E-2</v>
      </c>
      <c r="P23" s="11">
        <v>4.0578653617277097E-2</v>
      </c>
      <c r="Q23" s="11">
        <v>3.7004893188704702E-2</v>
      </c>
      <c r="R23" s="11">
        <v>2.9855517726352001E-2</v>
      </c>
      <c r="S23" s="11">
        <v>3.01063968790438E-2</v>
      </c>
      <c r="T23" s="11">
        <v>4.3292843182327803E-2</v>
      </c>
      <c r="U23" s="11">
        <v>4.5456754127298098E-2</v>
      </c>
      <c r="V23" s="11">
        <v>3.6784610606927601E-2</v>
      </c>
      <c r="W23" s="11">
        <v>2.7848491463069499E-2</v>
      </c>
      <c r="X23" s="11">
        <v>2.0865652963664699E-2</v>
      </c>
      <c r="Y23" s="11"/>
      <c r="Z23" s="11">
        <v>3.2830687767493802E-2</v>
      </c>
      <c r="AA23" s="11">
        <v>3.5566538529330297E-2</v>
      </c>
      <c r="AB23" s="11">
        <v>3.6185532510050397E-2</v>
      </c>
      <c r="AC23" s="11">
        <v>4.8210135631185001E-2</v>
      </c>
      <c r="AD23" s="11"/>
      <c r="AE23" s="11">
        <v>4.0364888704151898E-2</v>
      </c>
      <c r="AF23" s="11">
        <v>3.6961874509427901E-2</v>
      </c>
      <c r="AG23" s="11">
        <v>3.1177684214176299E-2</v>
      </c>
      <c r="AH23" s="11">
        <v>5.4667611028815802E-2</v>
      </c>
      <c r="AI23" s="11">
        <v>6.1632875915786797E-2</v>
      </c>
      <c r="AJ23" s="11"/>
      <c r="AK23" s="11">
        <v>2.94574052206816E-2</v>
      </c>
      <c r="AL23" s="11">
        <v>3.03203731260521E-2</v>
      </c>
      <c r="AM23" s="11">
        <v>5.3558581471288599E-2</v>
      </c>
      <c r="AN23" s="11">
        <v>6.6118433520702097E-2</v>
      </c>
      <c r="AO23" s="11">
        <v>4.5283321987578201E-2</v>
      </c>
      <c r="AP23" s="11">
        <v>4.7108138417926201E-2</v>
      </c>
      <c r="AQ23" s="11"/>
      <c r="AR23" s="11">
        <v>3.5745983720015799E-2</v>
      </c>
      <c r="AS23" s="11">
        <v>3.9845203770165101E-2</v>
      </c>
      <c r="AT23" s="11">
        <v>3.2557060113386799E-2</v>
      </c>
      <c r="AU23" s="11"/>
      <c r="AV23" s="11">
        <v>3.1494389031781603E-2</v>
      </c>
      <c r="AW23" s="11">
        <v>4.4055647321208202E-2</v>
      </c>
      <c r="AX23" s="11">
        <v>5.2574595053665699E-2</v>
      </c>
      <c r="AY23" s="11">
        <v>8.5752275935649797E-2</v>
      </c>
      <c r="AZ23" s="11">
        <v>3.2350117630573799E-2</v>
      </c>
      <c r="BA23" s="11"/>
      <c r="BB23" s="11">
        <v>2.7279873127082702E-2</v>
      </c>
      <c r="BC23" s="11">
        <v>3.82398057901615E-2</v>
      </c>
      <c r="BD23" s="11">
        <v>5.6697566079553501E-2</v>
      </c>
      <c r="BE23" s="11"/>
      <c r="BF23" s="11">
        <v>4.4165795563622899E-2</v>
      </c>
      <c r="BG23" s="11">
        <v>3.7140886959858503E-2</v>
      </c>
      <c r="BH23" s="11">
        <v>4.7158682645541898E-2</v>
      </c>
      <c r="BI23" s="11">
        <v>3.4993038621580499E-2</v>
      </c>
      <c r="BJ23" s="11">
        <v>2.89101240332282E-2</v>
      </c>
      <c r="BK23" s="11">
        <v>2.8968616240836902E-2</v>
      </c>
    </row>
    <row r="24" spans="2:63" x14ac:dyDescent="0.35">
      <c r="B24" s="14" t="s">
        <v>158</v>
      </c>
      <c r="C24" s="11">
        <v>3.60110965608538E-2</v>
      </c>
      <c r="D24" s="11">
        <v>3.9535633443820502E-2</v>
      </c>
      <c r="E24" s="11">
        <v>3.2630879505238297E-2</v>
      </c>
      <c r="F24" s="11"/>
      <c r="G24" s="11">
        <v>3.9785489746087498E-2</v>
      </c>
      <c r="H24" s="11">
        <v>2.88061192862622E-2</v>
      </c>
      <c r="I24" s="11">
        <v>3.2105106921445602E-2</v>
      </c>
      <c r="J24" s="11">
        <v>2.66229296658968E-2</v>
      </c>
      <c r="K24" s="11">
        <v>4.9728808510846698E-2</v>
      </c>
      <c r="L24" s="11">
        <v>4.09201977613219E-2</v>
      </c>
      <c r="M24" s="11"/>
      <c r="N24" s="11">
        <v>3.8953426756057001E-2</v>
      </c>
      <c r="O24" s="11">
        <v>3.66506584049867E-2</v>
      </c>
      <c r="P24" s="11">
        <v>2.6799642437939902E-2</v>
      </c>
      <c r="Q24" s="11">
        <v>2.4453890620926701E-2</v>
      </c>
      <c r="R24" s="11">
        <v>4.1171658262236503E-2</v>
      </c>
      <c r="S24" s="11">
        <v>2.80010097101655E-2</v>
      </c>
      <c r="T24" s="11">
        <v>2.78152872291072E-2</v>
      </c>
      <c r="U24" s="11">
        <v>3.7310314742717197E-2</v>
      </c>
      <c r="V24" s="11">
        <v>3.6351861498455797E-2</v>
      </c>
      <c r="W24" s="11">
        <v>5.35917170287738E-2</v>
      </c>
      <c r="X24" s="11">
        <v>4.8507723311838599E-2</v>
      </c>
      <c r="Y24" s="11"/>
      <c r="Z24" s="11">
        <v>3.6152727682852298E-2</v>
      </c>
      <c r="AA24" s="11">
        <v>3.9408885280520597E-2</v>
      </c>
      <c r="AB24" s="11">
        <v>3.43352012231007E-2</v>
      </c>
      <c r="AC24" s="11">
        <v>3.3758260784495703E-2</v>
      </c>
      <c r="AD24" s="11"/>
      <c r="AE24" s="11">
        <v>2.7506360077660701E-2</v>
      </c>
      <c r="AF24" s="11">
        <v>3.5147147809186201E-2</v>
      </c>
      <c r="AG24" s="11">
        <v>4.0161970637627803E-2</v>
      </c>
      <c r="AH24" s="11">
        <v>4.7776020171382702E-2</v>
      </c>
      <c r="AI24" s="11">
        <v>3.7793343467177602E-2</v>
      </c>
      <c r="AJ24" s="11"/>
      <c r="AK24" s="11">
        <v>4.0205216889811497E-2</v>
      </c>
      <c r="AL24" s="11">
        <v>3.2795854152173697E-2</v>
      </c>
      <c r="AM24" s="11">
        <v>2.7523493194108101E-2</v>
      </c>
      <c r="AN24" s="11">
        <v>4.3300424427532298E-2</v>
      </c>
      <c r="AO24" s="11">
        <v>3.4627539901382599E-2</v>
      </c>
      <c r="AP24" s="11">
        <v>3.7518545892106903E-2</v>
      </c>
      <c r="AQ24" s="11"/>
      <c r="AR24" s="11">
        <v>3.5821269847985303E-2</v>
      </c>
      <c r="AS24" s="11">
        <v>4.2508976107651003E-2</v>
      </c>
      <c r="AT24" s="11">
        <v>1.7542046283312199E-2</v>
      </c>
      <c r="AU24" s="11"/>
      <c r="AV24" s="11">
        <v>3.1986231989878003E-2</v>
      </c>
      <c r="AW24" s="11">
        <v>4.1924566588443103E-2</v>
      </c>
      <c r="AX24" s="11">
        <v>4.4450902896437897E-2</v>
      </c>
      <c r="AY24" s="11">
        <v>5.22786947286819E-2</v>
      </c>
      <c r="AZ24" s="11">
        <v>1.7623829007682602E-2</v>
      </c>
      <c r="BA24" s="11"/>
      <c r="BB24" s="11">
        <v>2.6125089665638101E-2</v>
      </c>
      <c r="BC24" s="11">
        <v>3.3562787050383402E-2</v>
      </c>
      <c r="BD24" s="11">
        <v>6.2364658137934202E-2</v>
      </c>
      <c r="BE24" s="11"/>
      <c r="BF24" s="11">
        <v>4.0997264576906098E-2</v>
      </c>
      <c r="BG24" s="11">
        <v>3.9743076969259397E-2</v>
      </c>
      <c r="BH24" s="11">
        <v>1.6635707547928501E-2</v>
      </c>
      <c r="BI24" s="11">
        <v>3.9745031826317001E-2</v>
      </c>
      <c r="BJ24" s="11">
        <v>3.3918263606139802E-2</v>
      </c>
      <c r="BK24" s="11">
        <v>3.6613668141420697E-2</v>
      </c>
    </row>
    <row r="25" spans="2:63" x14ac:dyDescent="0.35">
      <c r="B25" s="14" t="s">
        <v>159</v>
      </c>
      <c r="C25" s="11">
        <v>2.9650854003577001E-2</v>
      </c>
      <c r="D25" s="11">
        <v>4.3430371366410501E-2</v>
      </c>
      <c r="E25" s="11">
        <v>1.6600374349773898E-2</v>
      </c>
      <c r="F25" s="11"/>
      <c r="G25" s="11">
        <v>1.9762516196472998E-2</v>
      </c>
      <c r="H25" s="11">
        <v>3.90949284641781E-2</v>
      </c>
      <c r="I25" s="11">
        <v>3.1774706303949199E-2</v>
      </c>
      <c r="J25" s="11">
        <v>2.3805808903877498E-2</v>
      </c>
      <c r="K25" s="11">
        <v>1.96187605668291E-2</v>
      </c>
      <c r="L25" s="11">
        <v>3.8424417362037298E-2</v>
      </c>
      <c r="M25" s="11"/>
      <c r="N25" s="11">
        <v>2.42876468054928E-2</v>
      </c>
      <c r="O25" s="11">
        <v>1.9465872739432601E-2</v>
      </c>
      <c r="P25" s="11">
        <v>3.00257471631671E-2</v>
      </c>
      <c r="Q25" s="11">
        <v>1.6670600102095E-2</v>
      </c>
      <c r="R25" s="11">
        <v>2.69652486357417E-2</v>
      </c>
      <c r="S25" s="11">
        <v>1.4031886696998201E-2</v>
      </c>
      <c r="T25" s="11">
        <v>3.8318455092397799E-2</v>
      </c>
      <c r="U25" s="11">
        <v>1.85974764713665E-2</v>
      </c>
      <c r="V25" s="11">
        <v>2.1290278027364801E-2</v>
      </c>
      <c r="W25" s="11">
        <v>8.9925511787731102E-2</v>
      </c>
      <c r="X25" s="11">
        <v>3.0641169906934801E-2</v>
      </c>
      <c r="Y25" s="11"/>
      <c r="Z25" s="11">
        <v>4.4156020089794801E-2</v>
      </c>
      <c r="AA25" s="11">
        <v>2.2203007189402001E-2</v>
      </c>
      <c r="AB25" s="11">
        <v>2.23700970670427E-2</v>
      </c>
      <c r="AC25" s="11">
        <v>2.88478627380887E-2</v>
      </c>
      <c r="AD25" s="11"/>
      <c r="AE25" s="11">
        <v>2.5184071059233901E-2</v>
      </c>
      <c r="AF25" s="11">
        <v>1.9498064315081099E-2</v>
      </c>
      <c r="AG25" s="11">
        <v>3.7151110036421298E-2</v>
      </c>
      <c r="AH25" s="11">
        <v>4.2841256601788301E-2</v>
      </c>
      <c r="AI25" s="11">
        <v>5.9903575295251199E-2</v>
      </c>
      <c r="AJ25" s="11"/>
      <c r="AK25" s="11">
        <v>3.6926901967691599E-2</v>
      </c>
      <c r="AL25" s="11">
        <v>2.74492598577653E-2</v>
      </c>
      <c r="AM25" s="11">
        <v>1.2628550648654299E-2</v>
      </c>
      <c r="AN25" s="11">
        <v>1.9563728076090699E-2</v>
      </c>
      <c r="AO25" s="11">
        <v>3.3018921574570897E-2</v>
      </c>
      <c r="AP25" s="11">
        <v>3.0857459430120901E-2</v>
      </c>
      <c r="AQ25" s="11"/>
      <c r="AR25" s="11">
        <v>2.2545486127682399E-2</v>
      </c>
      <c r="AS25" s="11">
        <v>4.3933252629962498E-2</v>
      </c>
      <c r="AT25" s="11">
        <v>1.31204621884282E-2</v>
      </c>
      <c r="AU25" s="11"/>
      <c r="AV25" s="11">
        <v>2.9806795425803501E-2</v>
      </c>
      <c r="AW25" s="11">
        <v>2.8541024401165498E-2</v>
      </c>
      <c r="AX25" s="11">
        <v>4.6769679880805597E-2</v>
      </c>
      <c r="AY25" s="11">
        <v>2.0222743881299101E-2</v>
      </c>
      <c r="AZ25" s="11">
        <v>1.7187302140618199E-2</v>
      </c>
      <c r="BA25" s="11"/>
      <c r="BB25" s="11">
        <v>2.84224764894789E-2</v>
      </c>
      <c r="BC25" s="11">
        <v>3.2024917896224102E-2</v>
      </c>
      <c r="BD25" s="11">
        <v>4.1533475731772102E-2</v>
      </c>
      <c r="BE25" s="11"/>
      <c r="BF25" s="11">
        <v>4.45618822449875E-2</v>
      </c>
      <c r="BG25" s="11">
        <v>1.9555836283959301E-2</v>
      </c>
      <c r="BH25" s="11">
        <v>3.8324856482410199E-2</v>
      </c>
      <c r="BI25" s="11">
        <v>2.4701442189573101E-2</v>
      </c>
      <c r="BJ25" s="11">
        <v>2.4446086053751499E-2</v>
      </c>
      <c r="BK25" s="11">
        <v>2.58094181497916E-2</v>
      </c>
    </row>
    <row r="26" spans="2:63" ht="29" x14ac:dyDescent="0.35">
      <c r="B26" s="14" t="s">
        <v>160</v>
      </c>
      <c r="C26" s="11">
        <v>2.5630181835059301E-2</v>
      </c>
      <c r="D26" s="11">
        <v>3.4444014373467502E-2</v>
      </c>
      <c r="E26" s="11">
        <v>1.7367628141280199E-2</v>
      </c>
      <c r="F26" s="11"/>
      <c r="G26" s="11">
        <v>2.4320260217144E-2</v>
      </c>
      <c r="H26" s="11">
        <v>2.02732525783045E-2</v>
      </c>
      <c r="I26" s="11">
        <v>2.7421476633072001E-2</v>
      </c>
      <c r="J26" s="11">
        <v>1.8932826928008101E-2</v>
      </c>
      <c r="K26" s="11">
        <v>2.1659792374359901E-2</v>
      </c>
      <c r="L26" s="11">
        <v>3.7579210968334199E-2</v>
      </c>
      <c r="M26" s="11"/>
      <c r="N26" s="11">
        <v>3.66511787004693E-2</v>
      </c>
      <c r="O26" s="11">
        <v>2.0885227167687499E-2</v>
      </c>
      <c r="P26" s="11">
        <v>2.5372155712062101E-2</v>
      </c>
      <c r="Q26" s="11">
        <v>3.1618707822745798E-2</v>
      </c>
      <c r="R26" s="11">
        <v>1.9589271152800899E-2</v>
      </c>
      <c r="S26" s="11">
        <v>1.69922018744997E-2</v>
      </c>
      <c r="T26" s="11">
        <v>1.9630200899333199E-2</v>
      </c>
      <c r="U26" s="11">
        <v>4.9849283405757103E-2</v>
      </c>
      <c r="V26" s="11">
        <v>2.55383292399546E-2</v>
      </c>
      <c r="W26" s="11">
        <v>9.7612828311689596E-3</v>
      </c>
      <c r="X26" s="11">
        <v>3.9696281400666798E-2</v>
      </c>
      <c r="Y26" s="11"/>
      <c r="Z26" s="11">
        <v>3.0690287183992599E-2</v>
      </c>
      <c r="AA26" s="11">
        <v>2.1373080067349799E-2</v>
      </c>
      <c r="AB26" s="11">
        <v>2.60564341633811E-2</v>
      </c>
      <c r="AC26" s="11">
        <v>2.3951947384521499E-2</v>
      </c>
      <c r="AD26" s="11"/>
      <c r="AE26" s="11">
        <v>2.9053124510343E-2</v>
      </c>
      <c r="AF26" s="11">
        <v>1.8926690407249199E-2</v>
      </c>
      <c r="AG26" s="11">
        <v>2.52790352681183E-2</v>
      </c>
      <c r="AH26" s="11">
        <v>3.28991067460098E-2</v>
      </c>
      <c r="AI26" s="11">
        <v>5.8290732375176998E-2</v>
      </c>
      <c r="AJ26" s="11"/>
      <c r="AK26" s="11">
        <v>3.2145351189126099E-2</v>
      </c>
      <c r="AL26" s="11">
        <v>2.12369909650586E-2</v>
      </c>
      <c r="AM26" s="11">
        <v>1.11911851190703E-2</v>
      </c>
      <c r="AN26" s="11">
        <v>4.1200419480112001E-2</v>
      </c>
      <c r="AO26" s="11">
        <v>1.5735682367756802E-2</v>
      </c>
      <c r="AP26" s="11">
        <v>1.89336775713571E-2</v>
      </c>
      <c r="AQ26" s="11"/>
      <c r="AR26" s="11">
        <v>3.6980583171344603E-2</v>
      </c>
      <c r="AS26" s="11">
        <v>1.8976334104660798E-2</v>
      </c>
      <c r="AT26" s="11">
        <v>1.6476117334130201E-2</v>
      </c>
      <c r="AU26" s="11"/>
      <c r="AV26" s="11">
        <v>3.68515127245575E-2</v>
      </c>
      <c r="AW26" s="11">
        <v>1.4771987354181299E-2</v>
      </c>
      <c r="AX26" s="11">
        <v>2.1104534307396301E-2</v>
      </c>
      <c r="AY26" s="11">
        <v>5.1318869253476201E-2</v>
      </c>
      <c r="AZ26" s="11">
        <v>1.32717187746426E-2</v>
      </c>
      <c r="BA26" s="11"/>
      <c r="BB26" s="11">
        <v>4.3018810256905099E-2</v>
      </c>
      <c r="BC26" s="11">
        <v>1.4582652269822799E-2</v>
      </c>
      <c r="BD26" s="11">
        <v>2.6254232588347901E-2</v>
      </c>
      <c r="BE26" s="11"/>
      <c r="BF26" s="11">
        <v>4.0702584687554097E-2</v>
      </c>
      <c r="BG26" s="11">
        <v>2.2854433390174001E-2</v>
      </c>
      <c r="BH26" s="11">
        <v>2.0732740544798501E-2</v>
      </c>
      <c r="BI26" s="11">
        <v>2.0411146863030302E-2</v>
      </c>
      <c r="BJ26" s="11">
        <v>1.7684910822642001E-2</v>
      </c>
      <c r="BK26" s="11">
        <v>3.1723725473557798E-2</v>
      </c>
    </row>
    <row r="27" spans="2:63" x14ac:dyDescent="0.35">
      <c r="B27" s="14" t="s">
        <v>161</v>
      </c>
      <c r="C27" s="11">
        <v>4.44017305255851E-3</v>
      </c>
      <c r="D27" s="11">
        <v>5.0087850148321303E-3</v>
      </c>
      <c r="E27" s="11">
        <v>3.58615724452911E-3</v>
      </c>
      <c r="F27" s="11"/>
      <c r="G27" s="11">
        <v>9.6452043785653398E-3</v>
      </c>
      <c r="H27" s="11">
        <v>2.3899820683777298E-3</v>
      </c>
      <c r="I27" s="11">
        <v>5.65170077795373E-3</v>
      </c>
      <c r="J27" s="11">
        <v>9.0256145245108492E-3</v>
      </c>
      <c r="K27" s="11">
        <v>1.27692189853429E-3</v>
      </c>
      <c r="L27" s="11">
        <v>0</v>
      </c>
      <c r="M27" s="11"/>
      <c r="N27" s="11">
        <v>6.7921281492738404E-3</v>
      </c>
      <c r="O27" s="11">
        <v>6.9123583704270297E-3</v>
      </c>
      <c r="P27" s="11">
        <v>2.4008206584708899E-3</v>
      </c>
      <c r="Q27" s="11">
        <v>4.1443363591222304E-3</v>
      </c>
      <c r="R27" s="11">
        <v>0</v>
      </c>
      <c r="S27" s="11">
        <v>6.9301528159371401E-3</v>
      </c>
      <c r="T27" s="11">
        <v>2.1100300723975998E-3</v>
      </c>
      <c r="U27" s="11">
        <v>0</v>
      </c>
      <c r="V27" s="11">
        <v>6.0043816343876297E-3</v>
      </c>
      <c r="W27" s="11">
        <v>4.8858287600926798E-3</v>
      </c>
      <c r="X27" s="11">
        <v>0</v>
      </c>
      <c r="Y27" s="11"/>
      <c r="Z27" s="11">
        <v>5.83065737846045E-3</v>
      </c>
      <c r="AA27" s="11">
        <v>3.1107980395473299E-3</v>
      </c>
      <c r="AB27" s="11">
        <v>5.21836992011665E-3</v>
      </c>
      <c r="AC27" s="11">
        <v>3.74236764394332E-3</v>
      </c>
      <c r="AD27" s="11"/>
      <c r="AE27" s="11">
        <v>3.17350461948361E-3</v>
      </c>
      <c r="AF27" s="11">
        <v>4.61088903619829E-3</v>
      </c>
      <c r="AG27" s="11">
        <v>4.1844532699677698E-3</v>
      </c>
      <c r="AH27" s="11">
        <v>9.3393782803743094E-3</v>
      </c>
      <c r="AI27" s="11">
        <v>0</v>
      </c>
      <c r="AJ27" s="11"/>
      <c r="AK27" s="11">
        <v>2.12139990732459E-3</v>
      </c>
      <c r="AL27" s="11">
        <v>6.5669786011258204E-3</v>
      </c>
      <c r="AM27" s="11">
        <v>5.7271873305124498E-3</v>
      </c>
      <c r="AN27" s="11">
        <v>5.5712603108694202E-3</v>
      </c>
      <c r="AO27" s="11">
        <v>5.3602048170737701E-3</v>
      </c>
      <c r="AP27" s="11">
        <v>5.6299127513452603E-3</v>
      </c>
      <c r="AQ27" s="11"/>
      <c r="AR27" s="11">
        <v>2.4406684074847499E-3</v>
      </c>
      <c r="AS27" s="11">
        <v>5.5373362123601602E-3</v>
      </c>
      <c r="AT27" s="11">
        <v>7.8222555083722108E-3</v>
      </c>
      <c r="AU27" s="11"/>
      <c r="AV27" s="11">
        <v>2.0972247766832398E-3</v>
      </c>
      <c r="AW27" s="11">
        <v>6.06921778989009E-3</v>
      </c>
      <c r="AX27" s="11">
        <v>0</v>
      </c>
      <c r="AY27" s="11">
        <v>0</v>
      </c>
      <c r="AZ27" s="11">
        <v>5.7646427647430097E-3</v>
      </c>
      <c r="BA27" s="11"/>
      <c r="BB27" s="11">
        <v>1.88804215142082E-3</v>
      </c>
      <c r="BC27" s="11">
        <v>5.2553177647479904E-3</v>
      </c>
      <c r="BD27" s="11">
        <v>7.5069510845562799E-3</v>
      </c>
      <c r="BE27" s="11"/>
      <c r="BF27" s="11">
        <v>4.1844123591069501E-3</v>
      </c>
      <c r="BG27" s="11">
        <v>7.1220601200900503E-3</v>
      </c>
      <c r="BH27" s="11">
        <v>4.57094081972516E-3</v>
      </c>
      <c r="BI27" s="11">
        <v>8.7365469944010595E-4</v>
      </c>
      <c r="BJ27" s="11">
        <v>3.9912801469289801E-3</v>
      </c>
      <c r="BK27" s="11">
        <v>6.6272626153924203E-3</v>
      </c>
    </row>
    <row r="28" spans="2:63" x14ac:dyDescent="0.35">
      <c r="B28" s="14" t="s">
        <v>120</v>
      </c>
      <c r="C28" s="12">
        <v>1.7969155913688101E-2</v>
      </c>
      <c r="D28" s="12">
        <v>1.7616952256802099E-2</v>
      </c>
      <c r="E28" s="12">
        <v>1.85414661336392E-2</v>
      </c>
      <c r="F28" s="12"/>
      <c r="G28" s="12">
        <v>4.3329752056594603E-2</v>
      </c>
      <c r="H28" s="12">
        <v>1.96405822289515E-2</v>
      </c>
      <c r="I28" s="12">
        <v>2.05492647995975E-2</v>
      </c>
      <c r="J28" s="12">
        <v>2.1890880027208098E-2</v>
      </c>
      <c r="K28" s="12">
        <v>3.85948104712885E-3</v>
      </c>
      <c r="L28" s="12">
        <v>3.60498959573699E-3</v>
      </c>
      <c r="M28" s="12"/>
      <c r="N28" s="12">
        <v>1.40642030324788E-2</v>
      </c>
      <c r="O28" s="12">
        <v>2.0279932733501E-2</v>
      </c>
      <c r="P28" s="12">
        <v>1.4837611530910001E-2</v>
      </c>
      <c r="Q28" s="12">
        <v>1.74442555801534E-2</v>
      </c>
      <c r="R28" s="12">
        <v>2.60022659786706E-2</v>
      </c>
      <c r="S28" s="12">
        <v>2.4246511597240099E-2</v>
      </c>
      <c r="T28" s="12">
        <v>2.1952880450759101E-2</v>
      </c>
      <c r="U28" s="12">
        <v>1.49183096025397E-2</v>
      </c>
      <c r="V28" s="12">
        <v>1.7231582293450901E-2</v>
      </c>
      <c r="W28" s="12">
        <v>7.3747483983268598E-3</v>
      </c>
      <c r="X28" s="12">
        <v>2.3073610487402699E-2</v>
      </c>
      <c r="Y28" s="12"/>
      <c r="Z28" s="12">
        <v>7.9509562554322608E-3</v>
      </c>
      <c r="AA28" s="12">
        <v>1.6833462182040501E-2</v>
      </c>
      <c r="AB28" s="12">
        <v>2.07987866886736E-2</v>
      </c>
      <c r="AC28" s="12">
        <v>2.6516167786629099E-2</v>
      </c>
      <c r="AD28" s="12"/>
      <c r="AE28" s="12">
        <v>1.9070821090568801E-2</v>
      </c>
      <c r="AF28" s="12">
        <v>2.13589225851284E-2</v>
      </c>
      <c r="AG28" s="12">
        <v>1.41300969995963E-2</v>
      </c>
      <c r="AH28" s="12">
        <v>9.1354502718954608E-3</v>
      </c>
      <c r="AI28" s="12">
        <v>2.52593331411099E-2</v>
      </c>
      <c r="AJ28" s="12"/>
      <c r="AK28" s="12">
        <v>1.25832123471314E-2</v>
      </c>
      <c r="AL28" s="12">
        <v>1.5203325417259401E-2</v>
      </c>
      <c r="AM28" s="12">
        <v>2.5357080716231401E-2</v>
      </c>
      <c r="AN28" s="12">
        <v>8.5642122342354902E-3</v>
      </c>
      <c r="AO28" s="12">
        <v>1.91945867134404E-2</v>
      </c>
      <c r="AP28" s="12">
        <v>4.0962061881360499E-2</v>
      </c>
      <c r="AQ28" s="12"/>
      <c r="AR28" s="12">
        <v>8.9772307462402008E-3</v>
      </c>
      <c r="AS28" s="12">
        <v>1.27657306654214E-2</v>
      </c>
      <c r="AT28" s="12">
        <v>4.6456445137399799E-2</v>
      </c>
      <c r="AU28" s="12"/>
      <c r="AV28" s="12">
        <v>8.4806742549912092E-3</v>
      </c>
      <c r="AW28" s="12">
        <v>1.5820353752005599E-2</v>
      </c>
      <c r="AX28" s="12">
        <v>6.9620626118657696E-3</v>
      </c>
      <c r="AY28" s="12">
        <v>0</v>
      </c>
      <c r="AZ28" s="12">
        <v>4.4818037614749201E-2</v>
      </c>
      <c r="BA28" s="12"/>
      <c r="BB28" s="12">
        <v>8.8230275521468896E-3</v>
      </c>
      <c r="BC28" s="12">
        <v>1.4674737623055399E-2</v>
      </c>
      <c r="BD28" s="12">
        <v>5.8261999742101802E-3</v>
      </c>
      <c r="BE28" s="12"/>
      <c r="BF28" s="12">
        <v>2.45169370204299E-2</v>
      </c>
      <c r="BG28" s="12">
        <v>1.4700225602109601E-2</v>
      </c>
      <c r="BH28" s="12">
        <v>1.86705629561713E-2</v>
      </c>
      <c r="BI28" s="12">
        <v>1.08371694681401E-2</v>
      </c>
      <c r="BJ28" s="12">
        <v>2.6786662024824E-2</v>
      </c>
      <c r="BK28" s="12">
        <v>1.37350733921028E-2</v>
      </c>
    </row>
    <row r="29" spans="2:63" x14ac:dyDescent="0.35">
      <c r="B29" s="15"/>
    </row>
    <row r="30" spans="2:63" x14ac:dyDescent="0.35">
      <c r="B30" t="s">
        <v>68</v>
      </c>
    </row>
    <row r="31" spans="2:63" x14ac:dyDescent="0.35">
      <c r="B31" t="s">
        <v>69</v>
      </c>
    </row>
    <row r="33" spans="2:2" x14ac:dyDescent="0.35">
      <c r="B33"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BK18"/>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167</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29" x14ac:dyDescent="0.35">
      <c r="B9" s="14" t="s">
        <v>163</v>
      </c>
      <c r="C9" s="11">
        <v>0.39919179571673802</v>
      </c>
      <c r="D9" s="11">
        <v>0.49579134872184899</v>
      </c>
      <c r="E9" s="11">
        <v>0.30730296733474699</v>
      </c>
      <c r="F9" s="11"/>
      <c r="G9" s="11">
        <v>0.23220641014315399</v>
      </c>
      <c r="H9" s="11">
        <v>0.328770103181596</v>
      </c>
      <c r="I9" s="11">
        <v>0.33052432620849398</v>
      </c>
      <c r="J9" s="11">
        <v>0.379168060510853</v>
      </c>
      <c r="K9" s="11">
        <v>0.499329658577784</v>
      </c>
      <c r="L9" s="11">
        <v>0.57488456072759497</v>
      </c>
      <c r="M9" s="11"/>
      <c r="N9" s="11">
        <v>0.37041448881171701</v>
      </c>
      <c r="O9" s="11">
        <v>0.38173439875808901</v>
      </c>
      <c r="P9" s="11">
        <v>0.42025398159792199</v>
      </c>
      <c r="Q9" s="11">
        <v>0.39320743701573302</v>
      </c>
      <c r="R9" s="11">
        <v>0.391379522818187</v>
      </c>
      <c r="S9" s="11">
        <v>0.376554613968902</v>
      </c>
      <c r="T9" s="11">
        <v>0.37145184578572099</v>
      </c>
      <c r="U9" s="11">
        <v>0.42789577201414197</v>
      </c>
      <c r="V9" s="11">
        <v>0.41463147422777302</v>
      </c>
      <c r="W9" s="11">
        <v>0.48388771174865802</v>
      </c>
      <c r="X9" s="11">
        <v>0.38887153634029997</v>
      </c>
      <c r="Y9" s="11"/>
      <c r="Z9" s="11">
        <v>0.51109598770477904</v>
      </c>
      <c r="AA9" s="11">
        <v>0.39217835904557302</v>
      </c>
      <c r="AB9" s="11">
        <v>0.346697181713091</v>
      </c>
      <c r="AC9" s="11">
        <v>0.333327924560196</v>
      </c>
      <c r="AD9" s="11"/>
      <c r="AE9" s="11">
        <v>0.35300468439196497</v>
      </c>
      <c r="AF9" s="11">
        <v>0.36656892067135899</v>
      </c>
      <c r="AG9" s="11">
        <v>0.43611564009502901</v>
      </c>
      <c r="AH9" s="11">
        <v>0.47459926240033201</v>
      </c>
      <c r="AI9" s="11">
        <v>0.59184215406247298</v>
      </c>
      <c r="AJ9" s="11"/>
      <c r="AK9" s="11">
        <v>0.51337295029725005</v>
      </c>
      <c r="AL9" s="11">
        <v>0.36975151324433703</v>
      </c>
      <c r="AM9" s="11">
        <v>0.26404513782136702</v>
      </c>
      <c r="AN9" s="11">
        <v>0.34149544764554701</v>
      </c>
      <c r="AO9" s="11">
        <v>0.33601029421592798</v>
      </c>
      <c r="AP9" s="11">
        <v>0.23988264624875899</v>
      </c>
      <c r="AQ9" s="11"/>
      <c r="AR9" s="11">
        <v>0.43469162556016699</v>
      </c>
      <c r="AS9" s="11">
        <v>0.468731615720689</v>
      </c>
      <c r="AT9" s="11">
        <v>0.17449242352900299</v>
      </c>
      <c r="AU9" s="11"/>
      <c r="AV9" s="11">
        <v>0.45750051803497899</v>
      </c>
      <c r="AW9" s="11">
        <v>0.38819476299678701</v>
      </c>
      <c r="AX9" s="11">
        <v>0.52576806109678598</v>
      </c>
      <c r="AY9" s="11">
        <v>0.52230806007170505</v>
      </c>
      <c r="AZ9" s="11">
        <v>0.20375375173676399</v>
      </c>
      <c r="BA9" s="11"/>
      <c r="BB9" s="11">
        <v>0.45790598245495201</v>
      </c>
      <c r="BC9" s="11">
        <v>0.38430042968232497</v>
      </c>
      <c r="BD9" s="11">
        <v>0.48855542960877502</v>
      </c>
      <c r="BE9" s="11"/>
      <c r="BF9" s="11">
        <v>0.377286298605299</v>
      </c>
      <c r="BG9" s="11">
        <v>0.40240484251436498</v>
      </c>
      <c r="BH9" s="11">
        <v>0.37302000212674502</v>
      </c>
      <c r="BI9" s="11">
        <v>0.39842263663428401</v>
      </c>
      <c r="BJ9" s="11">
        <v>0.44426503077326002</v>
      </c>
      <c r="BK9" s="11">
        <v>0.42614767350628702</v>
      </c>
    </row>
    <row r="10" spans="2:63" ht="29" x14ac:dyDescent="0.35">
      <c r="B10" s="14" t="s">
        <v>164</v>
      </c>
      <c r="C10" s="11">
        <v>0.31906504079242398</v>
      </c>
      <c r="D10" s="11">
        <v>0.30154216967304298</v>
      </c>
      <c r="E10" s="11">
        <v>0.33657619602418698</v>
      </c>
      <c r="F10" s="11"/>
      <c r="G10" s="11">
        <v>0.304724100171405</v>
      </c>
      <c r="H10" s="11">
        <v>0.28365717694617998</v>
      </c>
      <c r="I10" s="11">
        <v>0.341073662360453</v>
      </c>
      <c r="J10" s="11">
        <v>0.35731337118381401</v>
      </c>
      <c r="K10" s="11">
        <v>0.33125101120973799</v>
      </c>
      <c r="L10" s="11">
        <v>0.30054133437296399</v>
      </c>
      <c r="M10" s="11"/>
      <c r="N10" s="11">
        <v>0.31948461387211202</v>
      </c>
      <c r="O10" s="11">
        <v>0.31875907092660699</v>
      </c>
      <c r="P10" s="11">
        <v>0.32444541035115598</v>
      </c>
      <c r="Q10" s="11">
        <v>0.37481746314255898</v>
      </c>
      <c r="R10" s="11">
        <v>0.31302152368108599</v>
      </c>
      <c r="S10" s="11">
        <v>0.32460526932565598</v>
      </c>
      <c r="T10" s="11">
        <v>0.33579950742832598</v>
      </c>
      <c r="U10" s="11">
        <v>0.23650733937971699</v>
      </c>
      <c r="V10" s="11">
        <v>0.30310782475283399</v>
      </c>
      <c r="W10" s="11">
        <v>0.28554542429013202</v>
      </c>
      <c r="X10" s="11">
        <v>0.34300948852058</v>
      </c>
      <c r="Y10" s="11"/>
      <c r="Z10" s="11">
        <v>0.31738200466369698</v>
      </c>
      <c r="AA10" s="11">
        <v>0.34554022186556099</v>
      </c>
      <c r="AB10" s="11">
        <v>0.30573578839008703</v>
      </c>
      <c r="AC10" s="11">
        <v>0.30915548930586501</v>
      </c>
      <c r="AD10" s="11"/>
      <c r="AE10" s="11">
        <v>0.29768295130616901</v>
      </c>
      <c r="AF10" s="11">
        <v>0.334343128087218</v>
      </c>
      <c r="AG10" s="11">
        <v>0.34518439040509602</v>
      </c>
      <c r="AH10" s="11">
        <v>0.29416727135026999</v>
      </c>
      <c r="AI10" s="11">
        <v>0.21618670885830901</v>
      </c>
      <c r="AJ10" s="11"/>
      <c r="AK10" s="11">
        <v>0.32423719466894702</v>
      </c>
      <c r="AL10" s="11">
        <v>0.33601358405915799</v>
      </c>
      <c r="AM10" s="11">
        <v>0.32154886290193802</v>
      </c>
      <c r="AN10" s="11">
        <v>0.30209664932950198</v>
      </c>
      <c r="AO10" s="11">
        <v>0.305924767072912</v>
      </c>
      <c r="AP10" s="11">
        <v>0.288731181096405</v>
      </c>
      <c r="AQ10" s="11"/>
      <c r="AR10" s="11">
        <v>0.326579990783188</v>
      </c>
      <c r="AS10" s="11">
        <v>0.324581779229629</v>
      </c>
      <c r="AT10" s="11">
        <v>0.30840715892982901</v>
      </c>
      <c r="AU10" s="11"/>
      <c r="AV10" s="11">
        <v>0.34698773920604298</v>
      </c>
      <c r="AW10" s="11">
        <v>0.30200066293370098</v>
      </c>
      <c r="AX10" s="11">
        <v>0.31388445760304001</v>
      </c>
      <c r="AY10" s="11">
        <v>0.33950574911051601</v>
      </c>
      <c r="AZ10" s="11">
        <v>0.29959087659057798</v>
      </c>
      <c r="BA10" s="11"/>
      <c r="BB10" s="11">
        <v>0.34480721449109902</v>
      </c>
      <c r="BC10" s="11">
        <v>0.30541731732178201</v>
      </c>
      <c r="BD10" s="11">
        <v>0.341373886077805</v>
      </c>
      <c r="BE10" s="11"/>
      <c r="BF10" s="11">
        <v>0.292213070920818</v>
      </c>
      <c r="BG10" s="11">
        <v>0.35123153483668101</v>
      </c>
      <c r="BH10" s="11">
        <v>0.30273237620049698</v>
      </c>
      <c r="BI10" s="11">
        <v>0.30387809306664298</v>
      </c>
      <c r="BJ10" s="11">
        <v>0.34217688809718699</v>
      </c>
      <c r="BK10" s="11">
        <v>0.308746019551847</v>
      </c>
    </row>
    <row r="11" spans="2:63" ht="29" x14ac:dyDescent="0.35">
      <c r="B11" s="14" t="s">
        <v>165</v>
      </c>
      <c r="C11" s="11">
        <v>0.146664622012733</v>
      </c>
      <c r="D11" s="11">
        <v>0.114482416801855</v>
      </c>
      <c r="E11" s="11">
        <v>0.17856255944855701</v>
      </c>
      <c r="F11" s="11"/>
      <c r="G11" s="11">
        <v>0.22497350394749299</v>
      </c>
      <c r="H11" s="11">
        <v>0.201725122729669</v>
      </c>
      <c r="I11" s="11">
        <v>0.174738493277421</v>
      </c>
      <c r="J11" s="11">
        <v>0.137465640760667</v>
      </c>
      <c r="K11" s="11">
        <v>0.10064931230428199</v>
      </c>
      <c r="L11" s="11">
        <v>6.4078591536454996E-2</v>
      </c>
      <c r="M11" s="11"/>
      <c r="N11" s="11">
        <v>0.18046662263875601</v>
      </c>
      <c r="O11" s="11">
        <v>0.16104257053159299</v>
      </c>
      <c r="P11" s="11">
        <v>0.154082294595279</v>
      </c>
      <c r="Q11" s="11">
        <v>9.3544421614967899E-2</v>
      </c>
      <c r="R11" s="11">
        <v>0.12915491849373301</v>
      </c>
      <c r="S11" s="11">
        <v>0.12931772338747</v>
      </c>
      <c r="T11" s="11">
        <v>0.158043432484301</v>
      </c>
      <c r="U11" s="11">
        <v>0.19462198398488401</v>
      </c>
      <c r="V11" s="11">
        <v>0.13527048438303199</v>
      </c>
      <c r="W11" s="11">
        <v>0.14672054742103699</v>
      </c>
      <c r="X11" s="11">
        <v>0.122507110330477</v>
      </c>
      <c r="Y11" s="11"/>
      <c r="Z11" s="11">
        <v>9.8680271732425107E-2</v>
      </c>
      <c r="AA11" s="11">
        <v>0.13838606036698201</v>
      </c>
      <c r="AB11" s="11">
        <v>0.18910536906992101</v>
      </c>
      <c r="AC11" s="11">
        <v>0.16775463865899401</v>
      </c>
      <c r="AD11" s="11"/>
      <c r="AE11" s="11">
        <v>0.169427446422901</v>
      </c>
      <c r="AF11" s="11">
        <v>0.15715396522639699</v>
      </c>
      <c r="AG11" s="11">
        <v>0.12520834896889599</v>
      </c>
      <c r="AH11" s="11">
        <v>0.12841621324050401</v>
      </c>
      <c r="AI11" s="11">
        <v>0.111297544195697</v>
      </c>
      <c r="AJ11" s="11"/>
      <c r="AK11" s="11">
        <v>8.9826766357105597E-2</v>
      </c>
      <c r="AL11" s="11">
        <v>0.169215260817763</v>
      </c>
      <c r="AM11" s="11">
        <v>0.20655075428976</v>
      </c>
      <c r="AN11" s="11">
        <v>0.189171380210441</v>
      </c>
      <c r="AO11" s="11">
        <v>0.166275857559114</v>
      </c>
      <c r="AP11" s="11">
        <v>0.216907271333525</v>
      </c>
      <c r="AQ11" s="11"/>
      <c r="AR11" s="11">
        <v>0.13521336123248801</v>
      </c>
      <c r="AS11" s="11">
        <v>0.115617184810886</v>
      </c>
      <c r="AT11" s="11">
        <v>0.22322035158039</v>
      </c>
      <c r="AU11" s="11"/>
      <c r="AV11" s="11">
        <v>0.11678805156328199</v>
      </c>
      <c r="AW11" s="11">
        <v>0.17131015946363201</v>
      </c>
      <c r="AX11" s="11">
        <v>9.0779687758264199E-2</v>
      </c>
      <c r="AY11" s="11">
        <v>8.9004285418446599E-2</v>
      </c>
      <c r="AZ11" s="11">
        <v>0.19573780504584101</v>
      </c>
      <c r="BA11" s="11"/>
      <c r="BB11" s="11">
        <v>0.120019951973591</v>
      </c>
      <c r="BC11" s="11">
        <v>0.16534819091505201</v>
      </c>
      <c r="BD11" s="11">
        <v>0.11829161349023599</v>
      </c>
      <c r="BE11" s="11"/>
      <c r="BF11" s="11">
        <v>0.18483728628844401</v>
      </c>
      <c r="BG11" s="11">
        <v>0.12539840327252999</v>
      </c>
      <c r="BH11" s="11">
        <v>0.18546845152227301</v>
      </c>
      <c r="BI11" s="11">
        <v>0.13976589394688199</v>
      </c>
      <c r="BJ11" s="11">
        <v>0.110124178101268</v>
      </c>
      <c r="BK11" s="11">
        <v>0.127472783323198</v>
      </c>
    </row>
    <row r="12" spans="2:63" ht="29" x14ac:dyDescent="0.35">
      <c r="B12" s="14" t="s">
        <v>166</v>
      </c>
      <c r="C12" s="11">
        <v>9.7776512143387298E-2</v>
      </c>
      <c r="D12" s="11">
        <v>6.1874249249015897E-2</v>
      </c>
      <c r="E12" s="11">
        <v>0.13017030811458299</v>
      </c>
      <c r="F12" s="11"/>
      <c r="G12" s="11">
        <v>0.151904605619021</v>
      </c>
      <c r="H12" s="11">
        <v>0.15034369209415999</v>
      </c>
      <c r="I12" s="11">
        <v>0.110027001369163</v>
      </c>
      <c r="J12" s="11">
        <v>8.53308925145536E-2</v>
      </c>
      <c r="K12" s="11">
        <v>4.9029460511381698E-2</v>
      </c>
      <c r="L12" s="11">
        <v>5.1008694299409199E-2</v>
      </c>
      <c r="M12" s="11"/>
      <c r="N12" s="11">
        <v>9.0576049877716197E-2</v>
      </c>
      <c r="O12" s="11">
        <v>9.9686400664545399E-2</v>
      </c>
      <c r="P12" s="11">
        <v>7.2407110502626701E-2</v>
      </c>
      <c r="Q12" s="11">
        <v>0.112081593051145</v>
      </c>
      <c r="R12" s="11">
        <v>0.12662625838161101</v>
      </c>
      <c r="S12" s="11">
        <v>0.113415393731579</v>
      </c>
      <c r="T12" s="11">
        <v>0.108093962007838</v>
      </c>
      <c r="U12" s="11">
        <v>9.9097081916894605E-2</v>
      </c>
      <c r="V12" s="11">
        <v>0.103418359307484</v>
      </c>
      <c r="W12" s="11">
        <v>7.0203682479099902E-2</v>
      </c>
      <c r="X12" s="11">
        <v>7.8897017220063204E-2</v>
      </c>
      <c r="Y12" s="11"/>
      <c r="Z12" s="11">
        <v>5.2006853206397398E-2</v>
      </c>
      <c r="AA12" s="11">
        <v>8.3406729816745198E-2</v>
      </c>
      <c r="AB12" s="11">
        <v>0.12918009999140401</v>
      </c>
      <c r="AC12" s="11">
        <v>0.13403321445099001</v>
      </c>
      <c r="AD12" s="11"/>
      <c r="AE12" s="11">
        <v>0.131517528738678</v>
      </c>
      <c r="AF12" s="11">
        <v>0.103281056752488</v>
      </c>
      <c r="AG12" s="11">
        <v>6.9156996486094399E-2</v>
      </c>
      <c r="AH12" s="11">
        <v>7.2021129666165903E-2</v>
      </c>
      <c r="AI12" s="11">
        <v>3.6852119479658801E-2</v>
      </c>
      <c r="AJ12" s="11"/>
      <c r="AK12" s="11">
        <v>5.3370888757531099E-2</v>
      </c>
      <c r="AL12" s="11">
        <v>8.8614088804101196E-2</v>
      </c>
      <c r="AM12" s="11">
        <v>0.177455270615168</v>
      </c>
      <c r="AN12" s="11">
        <v>0.12689267315574601</v>
      </c>
      <c r="AO12" s="11">
        <v>0.14907853066541901</v>
      </c>
      <c r="AP12" s="11">
        <v>0.12965806393899401</v>
      </c>
      <c r="AQ12" s="11"/>
      <c r="AR12" s="11">
        <v>8.1957775781072897E-2</v>
      </c>
      <c r="AS12" s="11">
        <v>6.9471691145340006E-2</v>
      </c>
      <c r="AT12" s="11">
        <v>0.18901205038226701</v>
      </c>
      <c r="AU12" s="11"/>
      <c r="AV12" s="11">
        <v>6.0300876714679701E-2</v>
      </c>
      <c r="AW12" s="11">
        <v>0.104279999556736</v>
      </c>
      <c r="AX12" s="11">
        <v>5.88143006927467E-2</v>
      </c>
      <c r="AY12" s="11">
        <v>4.9181905399332398E-2</v>
      </c>
      <c r="AZ12" s="11">
        <v>0.20217506974523999</v>
      </c>
      <c r="BA12" s="11"/>
      <c r="BB12" s="11">
        <v>5.8405315886687799E-2</v>
      </c>
      <c r="BC12" s="11">
        <v>0.113599387936133</v>
      </c>
      <c r="BD12" s="11">
        <v>4.5744884962221302E-2</v>
      </c>
      <c r="BE12" s="11"/>
      <c r="BF12" s="11">
        <v>9.6746140431272803E-2</v>
      </c>
      <c r="BG12" s="11">
        <v>8.02789407866739E-2</v>
      </c>
      <c r="BH12" s="11">
        <v>9.9818898897995598E-2</v>
      </c>
      <c r="BI12" s="11">
        <v>0.12950741407345601</v>
      </c>
      <c r="BJ12" s="11">
        <v>7.2574134090838099E-2</v>
      </c>
      <c r="BK12" s="11">
        <v>0.11499882879282899</v>
      </c>
    </row>
    <row r="13" spans="2:63" x14ac:dyDescent="0.35">
      <c r="B13" s="14" t="s">
        <v>84</v>
      </c>
      <c r="C13" s="12">
        <v>3.73020293347174E-2</v>
      </c>
      <c r="D13" s="12">
        <v>2.6309815554236199E-2</v>
      </c>
      <c r="E13" s="12">
        <v>4.7387969077925703E-2</v>
      </c>
      <c r="F13" s="12"/>
      <c r="G13" s="12">
        <v>8.6191380118927005E-2</v>
      </c>
      <c r="H13" s="12">
        <v>3.5503905048394499E-2</v>
      </c>
      <c r="I13" s="12">
        <v>4.36365167844689E-2</v>
      </c>
      <c r="J13" s="12">
        <v>4.0722035030112597E-2</v>
      </c>
      <c r="K13" s="12">
        <v>1.9740557396814198E-2</v>
      </c>
      <c r="L13" s="12">
        <v>9.4868190635769307E-3</v>
      </c>
      <c r="M13" s="12"/>
      <c r="N13" s="12">
        <v>3.90582247996984E-2</v>
      </c>
      <c r="O13" s="12">
        <v>3.8777559119165403E-2</v>
      </c>
      <c r="P13" s="12">
        <v>2.8811202953016399E-2</v>
      </c>
      <c r="Q13" s="12">
        <v>2.6349085175594599E-2</v>
      </c>
      <c r="R13" s="12">
        <v>3.9817776625383099E-2</v>
      </c>
      <c r="S13" s="12">
        <v>5.6106999586393098E-2</v>
      </c>
      <c r="T13" s="12">
        <v>2.66112522938146E-2</v>
      </c>
      <c r="U13" s="12">
        <v>4.18778227043623E-2</v>
      </c>
      <c r="V13" s="12">
        <v>4.3571857328877403E-2</v>
      </c>
      <c r="W13" s="12">
        <v>1.3642634061073401E-2</v>
      </c>
      <c r="X13" s="12">
        <v>6.6714847588579998E-2</v>
      </c>
      <c r="Y13" s="12"/>
      <c r="Z13" s="12">
        <v>2.0834882692701499E-2</v>
      </c>
      <c r="AA13" s="12">
        <v>4.0488628905139198E-2</v>
      </c>
      <c r="AB13" s="12">
        <v>2.9281560835496701E-2</v>
      </c>
      <c r="AC13" s="12">
        <v>5.5728733023955E-2</v>
      </c>
      <c r="AD13" s="12"/>
      <c r="AE13" s="12">
        <v>4.8367389140287702E-2</v>
      </c>
      <c r="AF13" s="12">
        <v>3.8652929262538403E-2</v>
      </c>
      <c r="AG13" s="12">
        <v>2.4334624044885102E-2</v>
      </c>
      <c r="AH13" s="12">
        <v>3.0796123342728E-2</v>
      </c>
      <c r="AI13" s="12">
        <v>4.38214734038622E-2</v>
      </c>
      <c r="AJ13" s="12"/>
      <c r="AK13" s="12">
        <v>1.9192199919166701E-2</v>
      </c>
      <c r="AL13" s="12">
        <v>3.6405553074640697E-2</v>
      </c>
      <c r="AM13" s="12">
        <v>3.0399974371767301E-2</v>
      </c>
      <c r="AN13" s="12">
        <v>4.0343849658763899E-2</v>
      </c>
      <c r="AO13" s="12">
        <v>4.2710550486626399E-2</v>
      </c>
      <c r="AP13" s="12">
        <v>0.124820837382316</v>
      </c>
      <c r="AQ13" s="12"/>
      <c r="AR13" s="12">
        <v>2.1557246643084001E-2</v>
      </c>
      <c r="AS13" s="12">
        <v>2.15977290934555E-2</v>
      </c>
      <c r="AT13" s="12">
        <v>0.104868015578511</v>
      </c>
      <c r="AU13" s="12"/>
      <c r="AV13" s="12">
        <v>1.8422814481016601E-2</v>
      </c>
      <c r="AW13" s="12">
        <v>3.4214415049143597E-2</v>
      </c>
      <c r="AX13" s="12">
        <v>1.07534928491627E-2</v>
      </c>
      <c r="AY13" s="12">
        <v>0</v>
      </c>
      <c r="AZ13" s="12">
        <v>9.8742496881577393E-2</v>
      </c>
      <c r="BA13" s="12"/>
      <c r="BB13" s="12">
        <v>1.8861535193669999E-2</v>
      </c>
      <c r="BC13" s="12">
        <v>3.1334674144708398E-2</v>
      </c>
      <c r="BD13" s="12">
        <v>6.0341858609630501E-3</v>
      </c>
      <c r="BE13" s="12"/>
      <c r="BF13" s="12">
        <v>4.8917203754165299E-2</v>
      </c>
      <c r="BG13" s="12">
        <v>4.0686278589750297E-2</v>
      </c>
      <c r="BH13" s="12">
        <v>3.89602712524885E-2</v>
      </c>
      <c r="BI13" s="12">
        <v>2.8425962278734299E-2</v>
      </c>
      <c r="BJ13" s="12">
        <v>3.0859768937446502E-2</v>
      </c>
      <c r="BK13" s="12">
        <v>2.26346948258388E-2</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BK24"/>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176</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168</v>
      </c>
      <c r="C9" s="11">
        <v>1.35210759349378E-2</v>
      </c>
      <c r="D9" s="11">
        <v>1.5893203161104201E-2</v>
      </c>
      <c r="E9" s="11">
        <v>1.03748349275325E-2</v>
      </c>
      <c r="F9" s="11"/>
      <c r="G9" s="11">
        <v>2.0304586987953701E-2</v>
      </c>
      <c r="H9" s="11">
        <v>3.2684704380949899E-2</v>
      </c>
      <c r="I9" s="11">
        <v>2.4800037794443199E-2</v>
      </c>
      <c r="J9" s="11">
        <v>5.1197481589008104E-3</v>
      </c>
      <c r="K9" s="11">
        <v>0</v>
      </c>
      <c r="L9" s="11">
        <v>0</v>
      </c>
      <c r="M9" s="11"/>
      <c r="N9" s="11">
        <v>3.3936628961271698E-2</v>
      </c>
      <c r="O9" s="11">
        <v>6.6403477951723399E-3</v>
      </c>
      <c r="P9" s="11">
        <v>9.8887667369277499E-3</v>
      </c>
      <c r="Q9" s="11">
        <v>0</v>
      </c>
      <c r="R9" s="11">
        <v>8.6558873427945108E-3</v>
      </c>
      <c r="S9" s="11">
        <v>2.7926197709647601E-2</v>
      </c>
      <c r="T9" s="11">
        <v>1.5637850859235799E-2</v>
      </c>
      <c r="U9" s="11">
        <v>1.5298487697034501E-2</v>
      </c>
      <c r="V9" s="11">
        <v>6.7130566727376696E-3</v>
      </c>
      <c r="W9" s="11">
        <v>2.2332955680505399E-3</v>
      </c>
      <c r="X9" s="11">
        <v>1.5709610190415401E-2</v>
      </c>
      <c r="Y9" s="11"/>
      <c r="Z9" s="11">
        <v>1.03044249259367E-2</v>
      </c>
      <c r="AA9" s="11">
        <v>8.4857879688201195E-3</v>
      </c>
      <c r="AB9" s="11">
        <v>2.0323546015836101E-2</v>
      </c>
      <c r="AC9" s="11">
        <v>1.6564209555924699E-2</v>
      </c>
      <c r="AD9" s="11"/>
      <c r="AE9" s="11">
        <v>1.1307850785557299E-2</v>
      </c>
      <c r="AF9" s="11">
        <v>1.4826645364112099E-2</v>
      </c>
      <c r="AG9" s="11">
        <v>1.4099591981767899E-2</v>
      </c>
      <c r="AH9" s="11">
        <v>1.64616480305779E-2</v>
      </c>
      <c r="AI9" s="11">
        <v>1.8858630066387199E-2</v>
      </c>
      <c r="AJ9" s="11"/>
      <c r="AK9" s="11">
        <v>7.2960284535558704E-3</v>
      </c>
      <c r="AL9" s="11">
        <v>1.8263913381665799E-2</v>
      </c>
      <c r="AM9" s="11">
        <v>1.2553627285634901E-2</v>
      </c>
      <c r="AN9" s="11">
        <v>2.6383095900341599E-2</v>
      </c>
      <c r="AO9" s="11">
        <v>1.7157917201151202E-2</v>
      </c>
      <c r="AP9" s="11">
        <v>5.26377004829636E-3</v>
      </c>
      <c r="AQ9" s="11"/>
      <c r="AR9" s="11">
        <v>9.6076964626980801E-3</v>
      </c>
      <c r="AS9" s="11">
        <v>1.5233563064387201E-2</v>
      </c>
      <c r="AT9" s="11">
        <v>2.5506802636585099E-2</v>
      </c>
      <c r="AU9" s="11"/>
      <c r="AV9" s="11">
        <v>7.0697195564505501E-3</v>
      </c>
      <c r="AW9" s="11">
        <v>2.1740470566040698E-2</v>
      </c>
      <c r="AX9" s="11">
        <v>2.6990816507706902E-2</v>
      </c>
      <c r="AY9" s="11">
        <v>4.5860277320577701E-2</v>
      </c>
      <c r="AZ9" s="11">
        <v>4.1002030643007403E-3</v>
      </c>
      <c r="BA9" s="11"/>
      <c r="BB9" s="11">
        <v>1.3094840207112801E-2</v>
      </c>
      <c r="BC9" s="11">
        <v>1.9792132888238601E-2</v>
      </c>
      <c r="BD9" s="11">
        <v>2.03085834293639E-2</v>
      </c>
      <c r="BE9" s="11"/>
      <c r="BF9" s="11">
        <v>2.9183956256785899E-2</v>
      </c>
      <c r="BG9" s="11">
        <v>9.7022560690029607E-3</v>
      </c>
      <c r="BH9" s="11">
        <v>2.7349143206008598E-2</v>
      </c>
      <c r="BI9" s="11">
        <v>4.2268185805609797E-3</v>
      </c>
      <c r="BJ9" s="11">
        <v>1.4453527691486599E-3</v>
      </c>
      <c r="BK9" s="11">
        <v>3.3845264508845499E-3</v>
      </c>
    </row>
    <row r="10" spans="2:63" x14ac:dyDescent="0.35">
      <c r="B10" s="14" t="s">
        <v>169</v>
      </c>
      <c r="C10" s="11">
        <v>1.7216932205478298E-2</v>
      </c>
      <c r="D10" s="11">
        <v>2.1600980511345302E-2</v>
      </c>
      <c r="E10" s="11">
        <v>1.3164057438859201E-2</v>
      </c>
      <c r="F10" s="11"/>
      <c r="G10" s="11">
        <v>5.4296294634366901E-2</v>
      </c>
      <c r="H10" s="11">
        <v>3.0607349087388599E-2</v>
      </c>
      <c r="I10" s="11">
        <v>1.5509422354231601E-2</v>
      </c>
      <c r="J10" s="11">
        <v>3.4589470969142401E-3</v>
      </c>
      <c r="K10" s="11">
        <v>0</v>
      </c>
      <c r="L10" s="11">
        <v>5.2746126127075103E-3</v>
      </c>
      <c r="M10" s="11"/>
      <c r="N10" s="11">
        <v>3.82869925883252E-2</v>
      </c>
      <c r="O10" s="11">
        <v>8.0893669849104108E-3</v>
      </c>
      <c r="P10" s="11">
        <v>9.5833551667459296E-3</v>
      </c>
      <c r="Q10" s="11">
        <v>1.7500710105366999E-2</v>
      </c>
      <c r="R10" s="11">
        <v>1.0114873836232101E-2</v>
      </c>
      <c r="S10" s="11">
        <v>2.91741667033945E-2</v>
      </c>
      <c r="T10" s="11">
        <v>1.8054095860162E-3</v>
      </c>
      <c r="U10" s="11">
        <v>1.8994277034778701E-2</v>
      </c>
      <c r="V10" s="11">
        <v>1.2672230538916401E-2</v>
      </c>
      <c r="W10" s="11">
        <v>2.2412439909940799E-2</v>
      </c>
      <c r="X10" s="11">
        <v>5.8434103267148299E-3</v>
      </c>
      <c r="Y10" s="11"/>
      <c r="Z10" s="11">
        <v>1.408653127118E-2</v>
      </c>
      <c r="AA10" s="11">
        <v>1.02099159168867E-2</v>
      </c>
      <c r="AB10" s="11">
        <v>1.95447217555288E-2</v>
      </c>
      <c r="AC10" s="11">
        <v>2.5302702403147199E-2</v>
      </c>
      <c r="AD10" s="11"/>
      <c r="AE10" s="11">
        <v>9.1425651760271304E-3</v>
      </c>
      <c r="AF10" s="11">
        <v>2.6596070339675301E-2</v>
      </c>
      <c r="AG10" s="11">
        <v>9.0062043788974103E-3</v>
      </c>
      <c r="AH10" s="11">
        <v>3.0142250972868299E-2</v>
      </c>
      <c r="AI10" s="11">
        <v>3.2305597923874899E-2</v>
      </c>
      <c r="AJ10" s="11"/>
      <c r="AK10" s="11">
        <v>1.1633823996105099E-2</v>
      </c>
      <c r="AL10" s="11">
        <v>1.1780803272594301E-2</v>
      </c>
      <c r="AM10" s="11">
        <v>3.3397150246479698E-2</v>
      </c>
      <c r="AN10" s="11">
        <v>4.2350845332355398E-2</v>
      </c>
      <c r="AO10" s="11">
        <v>1.5951929663449101E-2</v>
      </c>
      <c r="AP10" s="11">
        <v>1.9884079189257799E-2</v>
      </c>
      <c r="AQ10" s="11"/>
      <c r="AR10" s="11">
        <v>1.3389189291839401E-2</v>
      </c>
      <c r="AS10" s="11">
        <v>1.7748281292898099E-2</v>
      </c>
      <c r="AT10" s="11">
        <v>1.89117828479703E-2</v>
      </c>
      <c r="AU10" s="11"/>
      <c r="AV10" s="11">
        <v>1.27342646990383E-2</v>
      </c>
      <c r="AW10" s="11">
        <v>2.5573805560108399E-2</v>
      </c>
      <c r="AX10" s="11">
        <v>1.8369256653618399E-2</v>
      </c>
      <c r="AY10" s="11">
        <v>0</v>
      </c>
      <c r="AZ10" s="11">
        <v>8.3366711470075697E-3</v>
      </c>
      <c r="BA10" s="11"/>
      <c r="BB10" s="11">
        <v>1.318999951273E-2</v>
      </c>
      <c r="BC10" s="11">
        <v>2.2692359384838202E-2</v>
      </c>
      <c r="BD10" s="11">
        <v>3.33721541863575E-2</v>
      </c>
      <c r="BE10" s="11"/>
      <c r="BF10" s="11">
        <v>3.2941366015867897E-2</v>
      </c>
      <c r="BG10" s="11">
        <v>1.3718576450664301E-2</v>
      </c>
      <c r="BH10" s="11">
        <v>3.0344123619718701E-2</v>
      </c>
      <c r="BI10" s="11">
        <v>7.6286458808393397E-3</v>
      </c>
      <c r="BJ10" s="11">
        <v>3.7211325505037102E-3</v>
      </c>
      <c r="BK10" s="11">
        <v>3.4804869971180701E-3</v>
      </c>
    </row>
    <row r="11" spans="2:63" x14ac:dyDescent="0.35">
      <c r="B11" s="14" t="s">
        <v>148</v>
      </c>
      <c r="C11" s="11">
        <v>1.53227376333146E-2</v>
      </c>
      <c r="D11" s="11">
        <v>1.6167308207172201E-2</v>
      </c>
      <c r="E11" s="11">
        <v>1.4695023862044399E-2</v>
      </c>
      <c r="F11" s="11"/>
      <c r="G11" s="11">
        <v>3.2735738496534099E-2</v>
      </c>
      <c r="H11" s="11">
        <v>2.93027105249156E-2</v>
      </c>
      <c r="I11" s="11">
        <v>1.32832944459684E-2</v>
      </c>
      <c r="J11" s="11">
        <v>8.1660110326285899E-3</v>
      </c>
      <c r="K11" s="11">
        <v>3.7134478576998499E-3</v>
      </c>
      <c r="L11" s="11">
        <v>7.3642609948441498E-3</v>
      </c>
      <c r="M11" s="11"/>
      <c r="N11" s="11">
        <v>3.3685550705960299E-2</v>
      </c>
      <c r="O11" s="11">
        <v>1.25036848037303E-2</v>
      </c>
      <c r="P11" s="11">
        <v>1.9760777336979701E-3</v>
      </c>
      <c r="Q11" s="11">
        <v>1.03262646798177E-2</v>
      </c>
      <c r="R11" s="11">
        <v>1.4462621719015099E-2</v>
      </c>
      <c r="S11" s="11">
        <v>1.8399801107354299E-2</v>
      </c>
      <c r="T11" s="11">
        <v>1.8050794915439702E-2</v>
      </c>
      <c r="U11" s="11">
        <v>1.09817783147865E-2</v>
      </c>
      <c r="V11" s="11">
        <v>1.2971567726590701E-2</v>
      </c>
      <c r="W11" s="11">
        <v>1.30271292579978E-2</v>
      </c>
      <c r="X11" s="11">
        <v>5.6236197589125004E-3</v>
      </c>
      <c r="Y11" s="11"/>
      <c r="Z11" s="11">
        <v>1.4207216415073999E-2</v>
      </c>
      <c r="AA11" s="11">
        <v>7.092903091301E-3</v>
      </c>
      <c r="AB11" s="11">
        <v>2.3888760844548902E-2</v>
      </c>
      <c r="AC11" s="11">
        <v>1.6844377515632499E-2</v>
      </c>
      <c r="AD11" s="11"/>
      <c r="AE11" s="11">
        <v>1.0615745210121499E-2</v>
      </c>
      <c r="AF11" s="11">
        <v>1.2799388008831999E-2</v>
      </c>
      <c r="AG11" s="11">
        <v>1.2534659706413501E-2</v>
      </c>
      <c r="AH11" s="11">
        <v>3.49270637383753E-2</v>
      </c>
      <c r="AI11" s="11">
        <v>5.1817555284292702E-2</v>
      </c>
      <c r="AJ11" s="11"/>
      <c r="AK11" s="11">
        <v>1.0109648962454599E-2</v>
      </c>
      <c r="AL11" s="11">
        <v>1.43284883099642E-2</v>
      </c>
      <c r="AM11" s="11">
        <v>3.1156787200728502E-2</v>
      </c>
      <c r="AN11" s="11">
        <v>3.1391673099717403E-2</v>
      </c>
      <c r="AO11" s="11">
        <v>1.4711466564557799E-2</v>
      </c>
      <c r="AP11" s="11">
        <v>0</v>
      </c>
      <c r="AQ11" s="11"/>
      <c r="AR11" s="11">
        <v>1.49979016636733E-2</v>
      </c>
      <c r="AS11" s="11">
        <v>1.39847335952238E-2</v>
      </c>
      <c r="AT11" s="11">
        <v>1.0011700408782701E-2</v>
      </c>
      <c r="AU11" s="11"/>
      <c r="AV11" s="11">
        <v>1.27936538627536E-2</v>
      </c>
      <c r="AW11" s="11">
        <v>1.69913616618231E-2</v>
      </c>
      <c r="AX11" s="11">
        <v>1.7065937103297402E-2</v>
      </c>
      <c r="AY11" s="11">
        <v>7.6088144613410805E-2</v>
      </c>
      <c r="AZ11" s="11">
        <v>7.7397023847813199E-3</v>
      </c>
      <c r="BA11" s="11"/>
      <c r="BB11" s="11">
        <v>1.37733882229455E-2</v>
      </c>
      <c r="BC11" s="11">
        <v>1.3288637645966399E-2</v>
      </c>
      <c r="BD11" s="11">
        <v>3.2645570169938701E-2</v>
      </c>
      <c r="BE11" s="11"/>
      <c r="BF11" s="11">
        <v>2.3803455896299699E-2</v>
      </c>
      <c r="BG11" s="11">
        <v>1.1620176385932501E-2</v>
      </c>
      <c r="BH11" s="11">
        <v>1.1353308934620899E-2</v>
      </c>
      <c r="BI11" s="11">
        <v>1.7372711079785299E-2</v>
      </c>
      <c r="BJ11" s="11">
        <v>1.0819891233198599E-2</v>
      </c>
      <c r="BK11" s="11">
        <v>1.35402975206528E-2</v>
      </c>
    </row>
    <row r="12" spans="2:63" x14ac:dyDescent="0.35">
      <c r="B12" s="14" t="s">
        <v>170</v>
      </c>
      <c r="C12" s="11">
        <v>7.49293583342502E-3</v>
      </c>
      <c r="D12" s="11">
        <v>1.03243207429354E-2</v>
      </c>
      <c r="E12" s="11">
        <v>4.8292042074358204E-3</v>
      </c>
      <c r="F12" s="11"/>
      <c r="G12" s="11">
        <v>2.2703328471617299E-2</v>
      </c>
      <c r="H12" s="11">
        <v>1.48330849391391E-2</v>
      </c>
      <c r="I12" s="11">
        <v>5.3454248462692904E-3</v>
      </c>
      <c r="J12" s="11">
        <v>3.8204842026683498E-3</v>
      </c>
      <c r="K12" s="11">
        <v>1.3997270255284701E-3</v>
      </c>
      <c r="L12" s="11">
        <v>0</v>
      </c>
      <c r="M12" s="11"/>
      <c r="N12" s="11">
        <v>1.4420357888490699E-2</v>
      </c>
      <c r="O12" s="11">
        <v>4.0056647468751198E-3</v>
      </c>
      <c r="P12" s="11">
        <v>6.02584945315563E-3</v>
      </c>
      <c r="Q12" s="11">
        <v>0</v>
      </c>
      <c r="R12" s="11">
        <v>1.60537425978254E-2</v>
      </c>
      <c r="S12" s="11">
        <v>5.01470616439196E-3</v>
      </c>
      <c r="T12" s="11">
        <v>2.2146511248656402E-3</v>
      </c>
      <c r="U12" s="11">
        <v>6.8475496076785703E-3</v>
      </c>
      <c r="V12" s="11">
        <v>6.2755356465712103E-3</v>
      </c>
      <c r="W12" s="11">
        <v>8.0875673126217101E-3</v>
      </c>
      <c r="X12" s="11">
        <v>1.60242010953816E-2</v>
      </c>
      <c r="Y12" s="11"/>
      <c r="Z12" s="11">
        <v>4.31815205682005E-3</v>
      </c>
      <c r="AA12" s="11">
        <v>3.3538041886762601E-3</v>
      </c>
      <c r="AB12" s="11">
        <v>9.5182635856321807E-3</v>
      </c>
      <c r="AC12" s="11">
        <v>1.3617938157305699E-2</v>
      </c>
      <c r="AD12" s="11"/>
      <c r="AE12" s="11">
        <v>7.1179069579393201E-3</v>
      </c>
      <c r="AF12" s="11">
        <v>3.7155354586865599E-3</v>
      </c>
      <c r="AG12" s="11">
        <v>9.0130440604440504E-3</v>
      </c>
      <c r="AH12" s="11">
        <v>1.28912766681931E-2</v>
      </c>
      <c r="AI12" s="11">
        <v>2.73249925139715E-2</v>
      </c>
      <c r="AJ12" s="11"/>
      <c r="AK12" s="11">
        <v>5.5065190244735903E-3</v>
      </c>
      <c r="AL12" s="11">
        <v>3.4563646151183698E-3</v>
      </c>
      <c r="AM12" s="11">
        <v>2.09005904088122E-2</v>
      </c>
      <c r="AN12" s="11">
        <v>4.1069028344132901E-3</v>
      </c>
      <c r="AO12" s="11">
        <v>9.5104677630922195E-3</v>
      </c>
      <c r="AP12" s="11">
        <v>2.3492361128322699E-2</v>
      </c>
      <c r="AQ12" s="11"/>
      <c r="AR12" s="11">
        <v>9.4740195646070995E-4</v>
      </c>
      <c r="AS12" s="11">
        <v>1.1278420733535801E-2</v>
      </c>
      <c r="AT12" s="11">
        <v>9.2133017390982098E-3</v>
      </c>
      <c r="AU12" s="11"/>
      <c r="AV12" s="11">
        <v>5.9069430297512002E-3</v>
      </c>
      <c r="AW12" s="11">
        <v>1.3917278784954501E-2</v>
      </c>
      <c r="AX12" s="11">
        <v>3.6167413575148898E-3</v>
      </c>
      <c r="AY12" s="11">
        <v>0</v>
      </c>
      <c r="AZ12" s="11">
        <v>0</v>
      </c>
      <c r="BA12" s="11"/>
      <c r="BB12" s="11">
        <v>6.4953454380365398E-3</v>
      </c>
      <c r="BC12" s="11">
        <v>9.9170702223118599E-3</v>
      </c>
      <c r="BD12" s="11">
        <v>0</v>
      </c>
      <c r="BE12" s="11"/>
      <c r="BF12" s="11">
        <v>1.7322377480203599E-2</v>
      </c>
      <c r="BG12" s="11">
        <v>4.1959754560285199E-3</v>
      </c>
      <c r="BH12" s="11">
        <v>1.1119115456786699E-2</v>
      </c>
      <c r="BI12" s="11">
        <v>1.69590870866928E-3</v>
      </c>
      <c r="BJ12" s="11">
        <v>5.9188798957484799E-3</v>
      </c>
      <c r="BK12" s="11">
        <v>3.1089701640128402E-3</v>
      </c>
    </row>
    <row r="13" spans="2:63" x14ac:dyDescent="0.35">
      <c r="B13" s="14" t="s">
        <v>171</v>
      </c>
      <c r="C13" s="11">
        <v>0.33546728307298901</v>
      </c>
      <c r="D13" s="11">
        <v>0.36527446611289</v>
      </c>
      <c r="E13" s="11">
        <v>0.30664324583255598</v>
      </c>
      <c r="F13" s="11"/>
      <c r="G13" s="11">
        <v>0.21740000101391599</v>
      </c>
      <c r="H13" s="11">
        <v>0.24226370563260699</v>
      </c>
      <c r="I13" s="11">
        <v>0.26110897748033901</v>
      </c>
      <c r="J13" s="11">
        <v>0.38324855762938098</v>
      </c>
      <c r="K13" s="11">
        <v>0.42155603201040598</v>
      </c>
      <c r="L13" s="11">
        <v>0.455512941352675</v>
      </c>
      <c r="M13" s="11"/>
      <c r="N13" s="11">
        <v>0.28879087993651598</v>
      </c>
      <c r="O13" s="11">
        <v>0.35712966379053201</v>
      </c>
      <c r="P13" s="11">
        <v>0.367732468604824</v>
      </c>
      <c r="Q13" s="11">
        <v>0.37654277054962398</v>
      </c>
      <c r="R13" s="11">
        <v>0.32143521309142498</v>
      </c>
      <c r="S13" s="11">
        <v>0.29734972494887502</v>
      </c>
      <c r="T13" s="11">
        <v>0.345066400674723</v>
      </c>
      <c r="U13" s="11">
        <v>0.23843316810222401</v>
      </c>
      <c r="V13" s="11">
        <v>0.32153629620129498</v>
      </c>
      <c r="W13" s="11">
        <v>0.38501221423329102</v>
      </c>
      <c r="X13" s="11">
        <v>0.37653171183415701</v>
      </c>
      <c r="Y13" s="11"/>
      <c r="Z13" s="11">
        <v>0.40481883461104901</v>
      </c>
      <c r="AA13" s="11">
        <v>0.36582808584868098</v>
      </c>
      <c r="AB13" s="11">
        <v>0.28921697837530103</v>
      </c>
      <c r="AC13" s="11">
        <v>0.26991657306740302</v>
      </c>
      <c r="AD13" s="11"/>
      <c r="AE13" s="11">
        <v>0.28518118617149801</v>
      </c>
      <c r="AF13" s="11">
        <v>0.31621607278981001</v>
      </c>
      <c r="AG13" s="11">
        <v>0.396274055413736</v>
      </c>
      <c r="AH13" s="11">
        <v>0.35149590225864902</v>
      </c>
      <c r="AI13" s="11">
        <v>0.34489692118171</v>
      </c>
      <c r="AJ13" s="11"/>
      <c r="AK13" s="11">
        <v>0.41595019238708297</v>
      </c>
      <c r="AL13" s="11">
        <v>0.30775170238875699</v>
      </c>
      <c r="AM13" s="11">
        <v>0.26656809545156501</v>
      </c>
      <c r="AN13" s="11">
        <v>0.29233953506453803</v>
      </c>
      <c r="AO13" s="11">
        <v>0.28405783941978102</v>
      </c>
      <c r="AP13" s="11">
        <v>0.28720368044928601</v>
      </c>
      <c r="AQ13" s="11"/>
      <c r="AR13" s="11">
        <v>0.36373711302115802</v>
      </c>
      <c r="AS13" s="11">
        <v>0.35463690970885497</v>
      </c>
      <c r="AT13" s="11">
        <v>0.224863170590474</v>
      </c>
      <c r="AU13" s="11"/>
      <c r="AV13" s="11">
        <v>0.36596904473358999</v>
      </c>
      <c r="AW13" s="11">
        <v>0.32639419441740097</v>
      </c>
      <c r="AX13" s="11">
        <v>0.39797903683951902</v>
      </c>
      <c r="AY13" s="11">
        <v>0.39482196977252199</v>
      </c>
      <c r="AZ13" s="11">
        <v>0.24855408812324101</v>
      </c>
      <c r="BA13" s="11"/>
      <c r="BB13" s="11">
        <v>0.36553063875484099</v>
      </c>
      <c r="BC13" s="11">
        <v>0.319426571105831</v>
      </c>
      <c r="BD13" s="11">
        <v>0.35288827960811903</v>
      </c>
      <c r="BE13" s="11"/>
      <c r="BF13" s="11">
        <v>0.27545535449584402</v>
      </c>
      <c r="BG13" s="11">
        <v>0.36553581693053799</v>
      </c>
      <c r="BH13" s="11">
        <v>0.30469079686101802</v>
      </c>
      <c r="BI13" s="11">
        <v>0.33626712090386801</v>
      </c>
      <c r="BJ13" s="11">
        <v>0.39588756047935802</v>
      </c>
      <c r="BK13" s="11">
        <v>0.35048585445923902</v>
      </c>
    </row>
    <row r="14" spans="2:63" x14ac:dyDescent="0.35">
      <c r="B14" s="14" t="s">
        <v>172</v>
      </c>
      <c r="C14" s="11">
        <v>0.34596400363454399</v>
      </c>
      <c r="D14" s="11">
        <v>0.347898155455103</v>
      </c>
      <c r="E14" s="11">
        <v>0.34397190498455998</v>
      </c>
      <c r="F14" s="11"/>
      <c r="G14" s="11">
        <v>0.248749040481724</v>
      </c>
      <c r="H14" s="11">
        <v>0.29976342039903803</v>
      </c>
      <c r="I14" s="11">
        <v>0.35656166784495402</v>
      </c>
      <c r="J14" s="11">
        <v>0.36072093436809899</v>
      </c>
      <c r="K14" s="11">
        <v>0.38219020479628701</v>
      </c>
      <c r="L14" s="11">
        <v>0.404742199272148</v>
      </c>
      <c r="M14" s="11"/>
      <c r="N14" s="11">
        <v>0.284579240607789</v>
      </c>
      <c r="O14" s="11">
        <v>0.37328457311791402</v>
      </c>
      <c r="P14" s="11">
        <v>0.343024168290398</v>
      </c>
      <c r="Q14" s="11">
        <v>0.35079848352249499</v>
      </c>
      <c r="R14" s="11">
        <v>0.35127419359901002</v>
      </c>
      <c r="S14" s="11">
        <v>0.28701476589515801</v>
      </c>
      <c r="T14" s="11">
        <v>0.36390489805692999</v>
      </c>
      <c r="U14" s="11">
        <v>0.38142823278163501</v>
      </c>
      <c r="V14" s="11">
        <v>0.36025743769252999</v>
      </c>
      <c r="W14" s="11">
        <v>0.407572949580916</v>
      </c>
      <c r="X14" s="11">
        <v>0.34222824998816498</v>
      </c>
      <c r="Y14" s="11"/>
      <c r="Z14" s="11">
        <v>0.37227062036154701</v>
      </c>
      <c r="AA14" s="11">
        <v>0.386806659597832</v>
      </c>
      <c r="AB14" s="11">
        <v>0.31584217983908902</v>
      </c>
      <c r="AC14" s="11">
        <v>0.30241647108634501</v>
      </c>
      <c r="AD14" s="11"/>
      <c r="AE14" s="11">
        <v>0.34048465763480101</v>
      </c>
      <c r="AF14" s="11">
        <v>0.34656905705947599</v>
      </c>
      <c r="AG14" s="11">
        <v>0.365256120504036</v>
      </c>
      <c r="AH14" s="11">
        <v>0.33844351982123499</v>
      </c>
      <c r="AI14" s="11">
        <v>0.30244340995237101</v>
      </c>
      <c r="AJ14" s="11"/>
      <c r="AK14" s="11">
        <v>0.36298347381836199</v>
      </c>
      <c r="AL14" s="11">
        <v>0.36640782206015698</v>
      </c>
      <c r="AM14" s="11">
        <v>0.24154398176486899</v>
      </c>
      <c r="AN14" s="11">
        <v>0.31667180442766502</v>
      </c>
      <c r="AO14" s="11">
        <v>0.35457992138393402</v>
      </c>
      <c r="AP14" s="11">
        <v>0.32455535562953702</v>
      </c>
      <c r="AQ14" s="11"/>
      <c r="AR14" s="11">
        <v>0.33977967740459097</v>
      </c>
      <c r="AS14" s="11">
        <v>0.38123806983564601</v>
      </c>
      <c r="AT14" s="11">
        <v>0.28719112422459397</v>
      </c>
      <c r="AU14" s="11"/>
      <c r="AV14" s="11">
        <v>0.369146081742112</v>
      </c>
      <c r="AW14" s="11">
        <v>0.32452463475444698</v>
      </c>
      <c r="AX14" s="11">
        <v>0.39655074534873203</v>
      </c>
      <c r="AY14" s="11">
        <v>0.30307169631567499</v>
      </c>
      <c r="AZ14" s="11">
        <v>0.31900821854976602</v>
      </c>
      <c r="BA14" s="11"/>
      <c r="BB14" s="11">
        <v>0.36208731627192903</v>
      </c>
      <c r="BC14" s="11">
        <v>0.34149590756516202</v>
      </c>
      <c r="BD14" s="11">
        <v>0.37730655827955301</v>
      </c>
      <c r="BE14" s="11"/>
      <c r="BF14" s="11">
        <v>0.30897433183404499</v>
      </c>
      <c r="BG14" s="11">
        <v>0.36858857776607301</v>
      </c>
      <c r="BH14" s="11">
        <v>0.33931679696349099</v>
      </c>
      <c r="BI14" s="11">
        <v>0.35676580215321702</v>
      </c>
      <c r="BJ14" s="11">
        <v>0.33484156658248698</v>
      </c>
      <c r="BK14" s="11">
        <v>0.38555550124570698</v>
      </c>
    </row>
    <row r="15" spans="2:63" x14ac:dyDescent="0.35">
      <c r="B15" s="14" t="s">
        <v>143</v>
      </c>
      <c r="C15" s="11">
        <v>2.3454233364622799E-2</v>
      </c>
      <c r="D15" s="11">
        <v>3.2384689092604002E-2</v>
      </c>
      <c r="E15" s="11">
        <v>1.50502874889425E-2</v>
      </c>
      <c r="F15" s="11"/>
      <c r="G15" s="11">
        <v>6.7972229097288006E-2</v>
      </c>
      <c r="H15" s="11">
        <v>3.7961816837279401E-2</v>
      </c>
      <c r="I15" s="11">
        <v>2.6671612362122701E-2</v>
      </c>
      <c r="J15" s="11">
        <v>1.0579278996773101E-2</v>
      </c>
      <c r="K15" s="11">
        <v>7.4545826134498399E-3</v>
      </c>
      <c r="L15" s="11">
        <v>0</v>
      </c>
      <c r="M15" s="11"/>
      <c r="N15" s="11">
        <v>5.7015751328872703E-2</v>
      </c>
      <c r="O15" s="11">
        <v>1.6549524863188701E-2</v>
      </c>
      <c r="P15" s="11">
        <v>1.4493699926663399E-2</v>
      </c>
      <c r="Q15" s="11">
        <v>1.40349217340438E-2</v>
      </c>
      <c r="R15" s="11">
        <v>1.26759313316934E-2</v>
      </c>
      <c r="S15" s="11">
        <v>3.14034323809892E-2</v>
      </c>
      <c r="T15" s="11">
        <v>1.3232000629992999E-2</v>
      </c>
      <c r="U15" s="11">
        <v>3.2358252617836397E-2</v>
      </c>
      <c r="V15" s="11">
        <v>1.8697404072897501E-2</v>
      </c>
      <c r="W15" s="11">
        <v>1.6017150408368899E-2</v>
      </c>
      <c r="X15" s="11">
        <v>1.2491115763119899E-2</v>
      </c>
      <c r="Y15" s="11"/>
      <c r="Z15" s="11">
        <v>1.9188452924686499E-2</v>
      </c>
      <c r="AA15" s="11">
        <v>1.05156240899898E-2</v>
      </c>
      <c r="AB15" s="11">
        <v>3.4757786529377901E-2</v>
      </c>
      <c r="AC15" s="11">
        <v>3.1304477066173397E-2</v>
      </c>
      <c r="AD15" s="11"/>
      <c r="AE15" s="11">
        <v>2.2618609662253701E-2</v>
      </c>
      <c r="AF15" s="11">
        <v>2.6148243740543201E-2</v>
      </c>
      <c r="AG15" s="11">
        <v>1.24709034481155E-2</v>
      </c>
      <c r="AH15" s="11">
        <v>3.6702680144819602E-2</v>
      </c>
      <c r="AI15" s="11">
        <v>7.1700859317314194E-2</v>
      </c>
      <c r="AJ15" s="11"/>
      <c r="AK15" s="11">
        <v>1.8276534619860899E-2</v>
      </c>
      <c r="AL15" s="11">
        <v>2.12353008647106E-2</v>
      </c>
      <c r="AM15" s="11">
        <v>4.2714502124200797E-2</v>
      </c>
      <c r="AN15" s="11">
        <v>2.9629435233793799E-2</v>
      </c>
      <c r="AO15" s="11">
        <v>2.4567214943929602E-2</v>
      </c>
      <c r="AP15" s="11">
        <v>3.2745808039962902E-2</v>
      </c>
      <c r="AQ15" s="11"/>
      <c r="AR15" s="11">
        <v>1.84217576528228E-2</v>
      </c>
      <c r="AS15" s="11">
        <v>2.5580486537053599E-2</v>
      </c>
      <c r="AT15" s="11">
        <v>2.9779444186746301E-2</v>
      </c>
      <c r="AU15" s="11"/>
      <c r="AV15" s="11">
        <v>1.89277168535288E-2</v>
      </c>
      <c r="AW15" s="11">
        <v>3.21607257591476E-2</v>
      </c>
      <c r="AX15" s="11">
        <v>2.6712409533596299E-2</v>
      </c>
      <c r="AY15" s="11">
        <v>3.0139895128732899E-2</v>
      </c>
      <c r="AZ15" s="11">
        <v>1.3663987741887601E-2</v>
      </c>
      <c r="BA15" s="11"/>
      <c r="BB15" s="11">
        <v>1.69921859485078E-2</v>
      </c>
      <c r="BC15" s="11">
        <v>3.3833740129538201E-2</v>
      </c>
      <c r="BD15" s="11">
        <v>2.17543105085478E-2</v>
      </c>
      <c r="BE15" s="11"/>
      <c r="BF15" s="11">
        <v>3.9581271986049701E-2</v>
      </c>
      <c r="BG15" s="11">
        <v>1.5624864566044399E-2</v>
      </c>
      <c r="BH15" s="11">
        <v>3.9217966119423402E-2</v>
      </c>
      <c r="BI15" s="11">
        <v>1.1331179186443399E-2</v>
      </c>
      <c r="BJ15" s="11">
        <v>1.8577655984007801E-2</v>
      </c>
      <c r="BK15" s="11">
        <v>1.9967431622038501E-2</v>
      </c>
    </row>
    <row r="16" spans="2:63" x14ac:dyDescent="0.35">
      <c r="B16" s="14" t="s">
        <v>173</v>
      </c>
      <c r="C16" s="11">
        <v>4.5223767577309802E-2</v>
      </c>
      <c r="D16" s="11">
        <v>4.2900893588428503E-2</v>
      </c>
      <c r="E16" s="11">
        <v>4.7141464919619999E-2</v>
      </c>
      <c r="F16" s="11"/>
      <c r="G16" s="11">
        <v>0.102555607049376</v>
      </c>
      <c r="H16" s="11">
        <v>7.6614396660673906E-2</v>
      </c>
      <c r="I16" s="11">
        <v>4.3935932519357297E-2</v>
      </c>
      <c r="J16" s="11">
        <v>3.5890970434054197E-2</v>
      </c>
      <c r="K16" s="11">
        <v>1.5385697520477699E-2</v>
      </c>
      <c r="L16" s="11">
        <v>9.3553822552431692E-3</v>
      </c>
      <c r="M16" s="11"/>
      <c r="N16" s="11">
        <v>7.3827374088985195E-2</v>
      </c>
      <c r="O16" s="11">
        <v>4.0705283123153198E-2</v>
      </c>
      <c r="P16" s="11">
        <v>4.7164746735187398E-2</v>
      </c>
      <c r="Q16" s="11">
        <v>3.9302133662452901E-2</v>
      </c>
      <c r="R16" s="11">
        <v>5.2978279910522001E-2</v>
      </c>
      <c r="S16" s="11">
        <v>4.0594761595090498E-2</v>
      </c>
      <c r="T16" s="11">
        <v>2.9981731195134202E-2</v>
      </c>
      <c r="U16" s="11">
        <v>4.0944508303187799E-2</v>
      </c>
      <c r="V16" s="11">
        <v>4.9886375636480101E-2</v>
      </c>
      <c r="W16" s="11">
        <v>2.40976759113589E-2</v>
      </c>
      <c r="X16" s="11">
        <v>3.7475389974239E-2</v>
      </c>
      <c r="Y16" s="11"/>
      <c r="Z16" s="11">
        <v>3.7682292906364899E-2</v>
      </c>
      <c r="AA16" s="11">
        <v>3.5653294954452699E-2</v>
      </c>
      <c r="AB16" s="11">
        <v>4.9732513193262599E-2</v>
      </c>
      <c r="AC16" s="11">
        <v>6.0422029343285499E-2</v>
      </c>
      <c r="AD16" s="11"/>
      <c r="AE16" s="11">
        <v>5.12708953469155E-2</v>
      </c>
      <c r="AF16" s="11">
        <v>4.2133984417180401E-2</v>
      </c>
      <c r="AG16" s="11">
        <v>4.0909766618593899E-2</v>
      </c>
      <c r="AH16" s="11">
        <v>5.4271555693051698E-2</v>
      </c>
      <c r="AI16" s="11">
        <v>4.6842761943130903E-2</v>
      </c>
      <c r="AJ16" s="11"/>
      <c r="AK16" s="11">
        <v>3.2790485002450902E-2</v>
      </c>
      <c r="AL16" s="11">
        <v>5.1855730079737497E-2</v>
      </c>
      <c r="AM16" s="11">
        <v>7.8417042179561594E-2</v>
      </c>
      <c r="AN16" s="11">
        <v>3.4035761552240001E-2</v>
      </c>
      <c r="AO16" s="11">
        <v>5.4664442524971303E-2</v>
      </c>
      <c r="AP16" s="11">
        <v>4.8173509038996698E-2</v>
      </c>
      <c r="AQ16" s="11"/>
      <c r="AR16" s="11">
        <v>3.6094549888795603E-2</v>
      </c>
      <c r="AS16" s="11">
        <v>4.6210561368469801E-2</v>
      </c>
      <c r="AT16" s="11">
        <v>6.5931138667458297E-2</v>
      </c>
      <c r="AU16" s="11"/>
      <c r="AV16" s="11">
        <v>3.6113438310068302E-2</v>
      </c>
      <c r="AW16" s="11">
        <v>5.7588386475742298E-2</v>
      </c>
      <c r="AX16" s="11">
        <v>4.1253776733330298E-2</v>
      </c>
      <c r="AY16" s="11">
        <v>2.07217334390387E-2</v>
      </c>
      <c r="AZ16" s="11">
        <v>5.0574922217592397E-2</v>
      </c>
      <c r="BA16" s="11"/>
      <c r="BB16" s="11">
        <v>3.1338738844001998E-2</v>
      </c>
      <c r="BC16" s="11">
        <v>6.0364553923231902E-2</v>
      </c>
      <c r="BD16" s="11">
        <v>5.2262173062091501E-2</v>
      </c>
      <c r="BE16" s="11"/>
      <c r="BF16" s="11">
        <v>7.1032720878521194E-2</v>
      </c>
      <c r="BG16" s="11">
        <v>4.2233333390384702E-2</v>
      </c>
      <c r="BH16" s="11">
        <v>4.3050185920917798E-2</v>
      </c>
      <c r="BI16" s="11">
        <v>4.3680865744433597E-2</v>
      </c>
      <c r="BJ16" s="11">
        <v>2.2658393455865199E-2</v>
      </c>
      <c r="BK16" s="11">
        <v>2.6911847495949701E-2</v>
      </c>
    </row>
    <row r="17" spans="2:63" x14ac:dyDescent="0.35">
      <c r="B17" s="14" t="s">
        <v>174</v>
      </c>
      <c r="C17" s="11">
        <v>8.6129724019547702E-2</v>
      </c>
      <c r="D17" s="11">
        <v>7.9668003013308397E-2</v>
      </c>
      <c r="E17" s="11">
        <v>9.2955515319651294E-2</v>
      </c>
      <c r="F17" s="11"/>
      <c r="G17" s="11">
        <v>9.3024832960874507E-2</v>
      </c>
      <c r="H17" s="11">
        <v>0.10540679092128</v>
      </c>
      <c r="I17" s="11">
        <v>0.112186202990686</v>
      </c>
      <c r="J17" s="11">
        <v>6.1759379436553297E-2</v>
      </c>
      <c r="K17" s="11">
        <v>8.8416485953170795E-2</v>
      </c>
      <c r="L17" s="11">
        <v>6.2757260206260407E-2</v>
      </c>
      <c r="M17" s="11"/>
      <c r="N17" s="11">
        <v>8.8963099032037196E-2</v>
      </c>
      <c r="O17" s="11">
        <v>8.0507511441760299E-2</v>
      </c>
      <c r="P17" s="11">
        <v>0.105978400153407</v>
      </c>
      <c r="Q17" s="11">
        <v>8.9129382222840295E-2</v>
      </c>
      <c r="R17" s="11">
        <v>9.6419611626003293E-2</v>
      </c>
      <c r="S17" s="11">
        <v>0.124196279723016</v>
      </c>
      <c r="T17" s="11">
        <v>8.1610424789677893E-2</v>
      </c>
      <c r="U17" s="11">
        <v>0.12525659717468199</v>
      </c>
      <c r="V17" s="11">
        <v>6.0482286566528598E-2</v>
      </c>
      <c r="W17" s="11">
        <v>4.8086511820995097E-2</v>
      </c>
      <c r="X17" s="11">
        <v>7.3374122184812707E-2</v>
      </c>
      <c r="Y17" s="11"/>
      <c r="Z17" s="11">
        <v>6.5701205291279902E-2</v>
      </c>
      <c r="AA17" s="11">
        <v>7.4947672048019803E-2</v>
      </c>
      <c r="AB17" s="11">
        <v>0.106590224101678</v>
      </c>
      <c r="AC17" s="11">
        <v>0.10214221798483999</v>
      </c>
      <c r="AD17" s="11"/>
      <c r="AE17" s="11">
        <v>9.9935904770268105E-2</v>
      </c>
      <c r="AF17" s="11">
        <v>0.100792011156543</v>
      </c>
      <c r="AG17" s="11">
        <v>6.85521910472493E-2</v>
      </c>
      <c r="AH17" s="11">
        <v>6.2236198845773402E-2</v>
      </c>
      <c r="AI17" s="11">
        <v>3.3893306630786997E-2</v>
      </c>
      <c r="AJ17" s="11"/>
      <c r="AK17" s="11">
        <v>6.0069923980203298E-2</v>
      </c>
      <c r="AL17" s="11">
        <v>0.107993216515058</v>
      </c>
      <c r="AM17" s="11">
        <v>0.12794846460412601</v>
      </c>
      <c r="AN17" s="11">
        <v>7.5836389565572093E-2</v>
      </c>
      <c r="AO17" s="11">
        <v>0.10113459388698599</v>
      </c>
      <c r="AP17" s="11">
        <v>6.0194850916694298E-2</v>
      </c>
      <c r="AQ17" s="11"/>
      <c r="AR17" s="11">
        <v>9.8417615461547203E-2</v>
      </c>
      <c r="AS17" s="11">
        <v>6.4717385720245602E-2</v>
      </c>
      <c r="AT17" s="11">
        <v>0.118953336657536</v>
      </c>
      <c r="AU17" s="11"/>
      <c r="AV17" s="11">
        <v>8.7767906838039395E-2</v>
      </c>
      <c r="AW17" s="11">
        <v>8.2481961513130905E-2</v>
      </c>
      <c r="AX17" s="11">
        <v>4.0423674987598801E-2</v>
      </c>
      <c r="AY17" s="11">
        <v>6.8146002643689196E-2</v>
      </c>
      <c r="AZ17" s="11">
        <v>0.122041855519849</v>
      </c>
      <c r="BA17" s="11"/>
      <c r="BB17" s="11">
        <v>9.4157948969566904E-2</v>
      </c>
      <c r="BC17" s="11">
        <v>8.3907096803371606E-2</v>
      </c>
      <c r="BD17" s="11">
        <v>7.8177876290440498E-2</v>
      </c>
      <c r="BE17" s="11"/>
      <c r="BF17" s="11">
        <v>8.7022866583531297E-2</v>
      </c>
      <c r="BG17" s="11">
        <v>7.3557262558696004E-2</v>
      </c>
      <c r="BH17" s="11">
        <v>0.102855676802284</v>
      </c>
      <c r="BI17" s="11">
        <v>8.9352930686957405E-2</v>
      </c>
      <c r="BJ17" s="11">
        <v>9.9502485543080194E-2</v>
      </c>
      <c r="BK17" s="11">
        <v>6.3085343487425893E-2</v>
      </c>
    </row>
    <row r="18" spans="2:63" x14ac:dyDescent="0.35">
      <c r="B18" s="14" t="s">
        <v>175</v>
      </c>
      <c r="C18" s="11">
        <v>3.5243284243171298E-3</v>
      </c>
      <c r="D18" s="11">
        <v>6.1197215750717002E-3</v>
      </c>
      <c r="E18" s="11">
        <v>1.0399830164699499E-3</v>
      </c>
      <c r="F18" s="11"/>
      <c r="G18" s="11">
        <v>0</v>
      </c>
      <c r="H18" s="11">
        <v>8.2008841628331795E-3</v>
      </c>
      <c r="I18" s="11">
        <v>2.0951954271335202E-3</v>
      </c>
      <c r="J18" s="11">
        <v>1.3011894687340699E-3</v>
      </c>
      <c r="K18" s="11">
        <v>9.1979587241849802E-3</v>
      </c>
      <c r="L18" s="11">
        <v>1.2334380631658E-3</v>
      </c>
      <c r="M18" s="11"/>
      <c r="N18" s="11">
        <v>6.4602966701311597E-3</v>
      </c>
      <c r="O18" s="11">
        <v>5.3725286298606997E-3</v>
      </c>
      <c r="P18" s="11">
        <v>0</v>
      </c>
      <c r="Q18" s="11">
        <v>0</v>
      </c>
      <c r="R18" s="11">
        <v>5.1342874380453001E-3</v>
      </c>
      <c r="S18" s="11">
        <v>1.9742735053020302E-3</v>
      </c>
      <c r="T18" s="11">
        <v>4.3370519625829697E-3</v>
      </c>
      <c r="U18" s="11">
        <v>0</v>
      </c>
      <c r="V18" s="11">
        <v>6.5330108218640999E-3</v>
      </c>
      <c r="W18" s="11">
        <v>2.37716846042021E-3</v>
      </c>
      <c r="X18" s="11">
        <v>0</v>
      </c>
      <c r="Y18" s="11"/>
      <c r="Z18" s="11">
        <v>2.0464176342487699E-3</v>
      </c>
      <c r="AA18" s="11">
        <v>3.3627429090431599E-3</v>
      </c>
      <c r="AB18" s="11">
        <v>7.8565025786885394E-3</v>
      </c>
      <c r="AC18" s="11">
        <v>6.9725652523412501E-4</v>
      </c>
      <c r="AD18" s="11"/>
      <c r="AE18" s="11">
        <v>0</v>
      </c>
      <c r="AF18" s="11">
        <v>5.3725973747237102E-3</v>
      </c>
      <c r="AG18" s="11">
        <v>4.2121268298502997E-3</v>
      </c>
      <c r="AH18" s="11">
        <v>3.0232501357295E-3</v>
      </c>
      <c r="AI18" s="11">
        <v>1.5639052589386498E-2</v>
      </c>
      <c r="AJ18" s="11"/>
      <c r="AK18" s="11">
        <v>3.71215232407077E-3</v>
      </c>
      <c r="AL18" s="11">
        <v>1.9162782404234899E-3</v>
      </c>
      <c r="AM18" s="11">
        <v>4.12156091350252E-3</v>
      </c>
      <c r="AN18" s="11">
        <v>6.8349911636357797E-3</v>
      </c>
      <c r="AO18" s="11">
        <v>4.6589454571463402E-3</v>
      </c>
      <c r="AP18" s="11">
        <v>0</v>
      </c>
      <c r="AQ18" s="11"/>
      <c r="AR18" s="11">
        <v>5.1644408731297197E-3</v>
      </c>
      <c r="AS18" s="11">
        <v>2.6966241518775001E-3</v>
      </c>
      <c r="AT18" s="11">
        <v>3.08722317279079E-3</v>
      </c>
      <c r="AU18" s="11"/>
      <c r="AV18" s="11">
        <v>3.35776596006779E-3</v>
      </c>
      <c r="AW18" s="11">
        <v>4.5995653127084398E-3</v>
      </c>
      <c r="AX18" s="11">
        <v>0</v>
      </c>
      <c r="AY18" s="11">
        <v>2.0222743881299101E-2</v>
      </c>
      <c r="AZ18" s="11">
        <v>1.5470538997987701E-3</v>
      </c>
      <c r="BA18" s="11"/>
      <c r="BB18" s="11">
        <v>3.5543105037373901E-3</v>
      </c>
      <c r="BC18" s="11">
        <v>2.0430596256332599E-3</v>
      </c>
      <c r="BD18" s="11">
        <v>0</v>
      </c>
      <c r="BE18" s="11"/>
      <c r="BF18" s="11">
        <v>1.2242656147309699E-3</v>
      </c>
      <c r="BG18" s="11">
        <v>3.28078148802318E-3</v>
      </c>
      <c r="BH18" s="11">
        <v>4.1852159218714602E-3</v>
      </c>
      <c r="BI18" s="11">
        <v>1.87855399967838E-3</v>
      </c>
      <c r="BJ18" s="11">
        <v>4.6957501875392804E-3</v>
      </c>
      <c r="BK18" s="11">
        <v>8.4902162481878905E-3</v>
      </c>
    </row>
    <row r="19" spans="2:63" x14ac:dyDescent="0.35">
      <c r="B19" s="14" t="s">
        <v>84</v>
      </c>
      <c r="C19" s="12">
        <v>0.106682978299513</v>
      </c>
      <c r="D19" s="12">
        <v>6.1768258540037799E-2</v>
      </c>
      <c r="E19" s="12">
        <v>0.15013447800232799</v>
      </c>
      <c r="F19" s="12"/>
      <c r="G19" s="12">
        <v>0.140258340806349</v>
      </c>
      <c r="H19" s="12">
        <v>0.122361136453895</v>
      </c>
      <c r="I19" s="12">
        <v>0.13850223193449401</v>
      </c>
      <c r="J19" s="12">
        <v>0.12593449917529401</v>
      </c>
      <c r="K19" s="12">
        <v>7.0685863498795604E-2</v>
      </c>
      <c r="L19" s="12">
        <v>5.3759905242955999E-2</v>
      </c>
      <c r="M19" s="12"/>
      <c r="N19" s="12">
        <v>8.0033828191621498E-2</v>
      </c>
      <c r="O19" s="12">
        <v>9.5211850702903403E-2</v>
      </c>
      <c r="P19" s="12">
        <v>9.4132467198992806E-2</v>
      </c>
      <c r="Q19" s="12">
        <v>0.102365333523359</v>
      </c>
      <c r="R19" s="12">
        <v>0.11079535750743399</v>
      </c>
      <c r="S19" s="12">
        <v>0.13695189026678201</v>
      </c>
      <c r="T19" s="12">
        <v>0.12415878620540199</v>
      </c>
      <c r="U19" s="12">
        <v>0.12945714836615599</v>
      </c>
      <c r="V19" s="12">
        <v>0.14397479842358801</v>
      </c>
      <c r="W19" s="12">
        <v>7.1075897536039198E-2</v>
      </c>
      <c r="X19" s="12">
        <v>0.114698568884082</v>
      </c>
      <c r="Y19" s="12"/>
      <c r="Z19" s="12">
        <v>5.5375851601812701E-2</v>
      </c>
      <c r="AA19" s="12">
        <v>9.3743509386297899E-2</v>
      </c>
      <c r="AB19" s="12">
        <v>0.12272852318105699</v>
      </c>
      <c r="AC19" s="12">
        <v>0.160771747294708</v>
      </c>
      <c r="AD19" s="12"/>
      <c r="AE19" s="12">
        <v>0.162324678284619</v>
      </c>
      <c r="AF19" s="12">
        <v>0.104830394290417</v>
      </c>
      <c r="AG19" s="12">
        <v>6.7671336010897004E-2</v>
      </c>
      <c r="AH19" s="12">
        <v>5.9404653690727498E-2</v>
      </c>
      <c r="AI19" s="12">
        <v>5.42769125967743E-2</v>
      </c>
      <c r="AJ19" s="12"/>
      <c r="AK19" s="12">
        <v>7.1671217431379705E-2</v>
      </c>
      <c r="AL19" s="12">
        <v>9.5010380271813494E-2</v>
      </c>
      <c r="AM19" s="12">
        <v>0.14067819782051899</v>
      </c>
      <c r="AN19" s="12">
        <v>0.14041956582572801</v>
      </c>
      <c r="AO19" s="12">
        <v>0.11900526119100199</v>
      </c>
      <c r="AP19" s="12">
        <v>0.19848658555964699</v>
      </c>
      <c r="AQ19" s="12"/>
      <c r="AR19" s="12">
        <v>9.9442656323283404E-2</v>
      </c>
      <c r="AS19" s="12">
        <v>6.6674963991807695E-2</v>
      </c>
      <c r="AT19" s="12">
        <v>0.206550974867965</v>
      </c>
      <c r="AU19" s="12"/>
      <c r="AV19" s="12">
        <v>8.0213464414600297E-2</v>
      </c>
      <c r="AW19" s="12">
        <v>9.4027615194495706E-2</v>
      </c>
      <c r="AX19" s="12">
        <v>3.1037604935086598E-2</v>
      </c>
      <c r="AY19" s="12">
        <v>4.0927536885054697E-2</v>
      </c>
      <c r="AZ19" s="12">
        <v>0.224433297351775</v>
      </c>
      <c r="BA19" s="12"/>
      <c r="BB19" s="12">
        <v>7.9785287326591403E-2</v>
      </c>
      <c r="BC19" s="12">
        <v>9.3238870705877497E-2</v>
      </c>
      <c r="BD19" s="12">
        <v>3.1284494465587301E-2</v>
      </c>
      <c r="BE19" s="12"/>
      <c r="BF19" s="12">
        <v>0.113458032958121</v>
      </c>
      <c r="BG19" s="12">
        <v>9.1942378938612804E-2</v>
      </c>
      <c r="BH19" s="12">
        <v>8.65176701938591E-2</v>
      </c>
      <c r="BI19" s="12">
        <v>0.12979946307554699</v>
      </c>
      <c r="BJ19" s="12">
        <v>0.101931331319064</v>
      </c>
      <c r="BK19" s="12">
        <v>0.121989524308784</v>
      </c>
    </row>
    <row r="20" spans="2:63" x14ac:dyDescent="0.35">
      <c r="B20" s="15"/>
    </row>
    <row r="21" spans="2:63" x14ac:dyDescent="0.35">
      <c r="B21" t="s">
        <v>68</v>
      </c>
    </row>
    <row r="22" spans="2:63" x14ac:dyDescent="0.35">
      <c r="B22" t="s">
        <v>69</v>
      </c>
    </row>
    <row r="24" spans="2:63" x14ac:dyDescent="0.35">
      <c r="B24"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BK19"/>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183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43.5" x14ac:dyDescent="0.35">
      <c r="B9" s="14" t="s">
        <v>177</v>
      </c>
      <c r="C9" s="11">
        <v>0.20748936728204201</v>
      </c>
      <c r="D9" s="11">
        <v>0.24920338575509299</v>
      </c>
      <c r="E9" s="11">
        <v>0.167177892136603</v>
      </c>
      <c r="F9" s="11"/>
      <c r="G9" s="11">
        <v>0.24100115875287101</v>
      </c>
      <c r="H9" s="11">
        <v>0.224463393246877</v>
      </c>
      <c r="I9" s="11">
        <v>0.201329305094751</v>
      </c>
      <c r="J9" s="11">
        <v>0.168970156625638</v>
      </c>
      <c r="K9" s="11">
        <v>0.20434076392554801</v>
      </c>
      <c r="L9" s="11">
        <v>0.209327567484897</v>
      </c>
      <c r="M9" s="11"/>
      <c r="N9" s="11">
        <v>0.232379459634315</v>
      </c>
      <c r="O9" s="11">
        <v>0.19542497034106401</v>
      </c>
      <c r="P9" s="11">
        <v>0.22921724569455099</v>
      </c>
      <c r="Q9" s="11">
        <v>0.18791712739055699</v>
      </c>
      <c r="R9" s="11">
        <v>0.19490383639789</v>
      </c>
      <c r="S9" s="11">
        <v>0.22730894779112501</v>
      </c>
      <c r="T9" s="11">
        <v>0.17816161530726901</v>
      </c>
      <c r="U9" s="11">
        <v>0.171180492148163</v>
      </c>
      <c r="V9" s="11">
        <v>0.22277656167941201</v>
      </c>
      <c r="W9" s="11">
        <v>0.211408522450031</v>
      </c>
      <c r="X9" s="11">
        <v>0.186890716415163</v>
      </c>
      <c r="Y9" s="11"/>
      <c r="Z9" s="11">
        <v>0.23174823176628301</v>
      </c>
      <c r="AA9" s="11">
        <v>0.19300249196563701</v>
      </c>
      <c r="AB9" s="11">
        <v>0.198506205447881</v>
      </c>
      <c r="AC9" s="11">
        <v>0.204269355141493</v>
      </c>
      <c r="AD9" s="11"/>
      <c r="AE9" s="11">
        <v>0.178640672839562</v>
      </c>
      <c r="AF9" s="11">
        <v>0.16802793669200899</v>
      </c>
      <c r="AG9" s="11">
        <v>0.23203727014973999</v>
      </c>
      <c r="AH9" s="11">
        <v>0.26447055726744001</v>
      </c>
      <c r="AI9" s="11">
        <v>0.41006690536874202</v>
      </c>
      <c r="AJ9" s="11"/>
      <c r="AK9" s="11">
        <v>0.217998161875189</v>
      </c>
      <c r="AL9" s="11">
        <v>0.20755038606468099</v>
      </c>
      <c r="AM9" s="11">
        <v>0.19638504957689201</v>
      </c>
      <c r="AN9" s="11">
        <v>0.19233509798642501</v>
      </c>
      <c r="AO9" s="11">
        <v>0.20665964972828499</v>
      </c>
      <c r="AP9" s="11">
        <v>0.14582280739346101</v>
      </c>
      <c r="AQ9" s="11"/>
      <c r="AR9" s="11">
        <v>0.15318075009808499</v>
      </c>
      <c r="AS9" s="11">
        <v>0.27918222728476899</v>
      </c>
      <c r="AT9" s="11">
        <v>0.139979359650026</v>
      </c>
      <c r="AU9" s="11"/>
      <c r="AV9" s="11">
        <v>0.16560724892815801</v>
      </c>
      <c r="AW9" s="11">
        <v>0.25620963050930501</v>
      </c>
      <c r="AX9" s="11">
        <v>0.31654758779022601</v>
      </c>
      <c r="AY9" s="11">
        <v>0.187501522458453</v>
      </c>
      <c r="AZ9" s="11">
        <v>0.14035047812644999</v>
      </c>
      <c r="BA9" s="11"/>
      <c r="BB9" s="11">
        <v>0.170380806921792</v>
      </c>
      <c r="BC9" s="11">
        <v>0.25544573825259898</v>
      </c>
      <c r="BD9" s="11">
        <v>0.26333401370000697</v>
      </c>
      <c r="BE9" s="11"/>
      <c r="BF9" s="11">
        <v>0.26589547628089999</v>
      </c>
      <c r="BG9" s="11">
        <v>0.186339892178814</v>
      </c>
      <c r="BH9" s="11">
        <v>0.217906260594143</v>
      </c>
      <c r="BI9" s="11">
        <v>0.16522136662923601</v>
      </c>
      <c r="BJ9" s="11">
        <v>0.222699392029789</v>
      </c>
      <c r="BK9" s="11">
        <v>0.182520665928048</v>
      </c>
    </row>
    <row r="10" spans="2:63" ht="43.5" x14ac:dyDescent="0.35">
      <c r="B10" s="14" t="s">
        <v>178</v>
      </c>
      <c r="C10" s="11">
        <v>0.49878131760989097</v>
      </c>
      <c r="D10" s="11">
        <v>0.45455541447743197</v>
      </c>
      <c r="E10" s="11">
        <v>0.53948211680729996</v>
      </c>
      <c r="F10" s="11"/>
      <c r="G10" s="11">
        <v>0.49287331715065502</v>
      </c>
      <c r="H10" s="11">
        <v>0.51464582037893403</v>
      </c>
      <c r="I10" s="11">
        <v>0.50697674537561399</v>
      </c>
      <c r="J10" s="11">
        <v>0.48999568404920502</v>
      </c>
      <c r="K10" s="11">
        <v>0.50438374434915401</v>
      </c>
      <c r="L10" s="11">
        <v>0.48650509876224901</v>
      </c>
      <c r="M10" s="11"/>
      <c r="N10" s="11">
        <v>0.51626112880412001</v>
      </c>
      <c r="O10" s="11">
        <v>0.51719705548622397</v>
      </c>
      <c r="P10" s="11">
        <v>0.47855723189265298</v>
      </c>
      <c r="Q10" s="11">
        <v>0.50284035486399303</v>
      </c>
      <c r="R10" s="11">
        <v>0.48852548969281501</v>
      </c>
      <c r="S10" s="11">
        <v>0.49338581013101601</v>
      </c>
      <c r="T10" s="11">
        <v>0.51637741806533699</v>
      </c>
      <c r="U10" s="11">
        <v>0.50906930480830803</v>
      </c>
      <c r="V10" s="11">
        <v>0.44758476261239899</v>
      </c>
      <c r="W10" s="11">
        <v>0.50691015790070004</v>
      </c>
      <c r="X10" s="11">
        <v>0.51253671608464801</v>
      </c>
      <c r="Y10" s="11"/>
      <c r="Z10" s="11">
        <v>0.53024563449232298</v>
      </c>
      <c r="AA10" s="11">
        <v>0.518977052751737</v>
      </c>
      <c r="AB10" s="11">
        <v>0.46315262371191102</v>
      </c>
      <c r="AC10" s="11">
        <v>0.47430811712346599</v>
      </c>
      <c r="AD10" s="11"/>
      <c r="AE10" s="11">
        <v>0.47271949645740702</v>
      </c>
      <c r="AF10" s="11">
        <v>0.51450167221161702</v>
      </c>
      <c r="AG10" s="11">
        <v>0.53258100886954096</v>
      </c>
      <c r="AH10" s="11">
        <v>0.50318618029259699</v>
      </c>
      <c r="AI10" s="11">
        <v>0.36591021272935598</v>
      </c>
      <c r="AJ10" s="11"/>
      <c r="AK10" s="11">
        <v>0.489511518738176</v>
      </c>
      <c r="AL10" s="11">
        <v>0.51490324597744597</v>
      </c>
      <c r="AM10" s="11">
        <v>0.49899220170051301</v>
      </c>
      <c r="AN10" s="11">
        <v>0.48962214914014102</v>
      </c>
      <c r="AO10" s="11">
        <v>0.52140542025936099</v>
      </c>
      <c r="AP10" s="11">
        <v>0.47407956308330101</v>
      </c>
      <c r="AQ10" s="11"/>
      <c r="AR10" s="11">
        <v>0.45949948788786799</v>
      </c>
      <c r="AS10" s="11">
        <v>0.53313338671241595</v>
      </c>
      <c r="AT10" s="11">
        <v>0.479515073359782</v>
      </c>
      <c r="AU10" s="11"/>
      <c r="AV10" s="11">
        <v>0.47953683643585598</v>
      </c>
      <c r="AW10" s="11">
        <v>0.53938610133236298</v>
      </c>
      <c r="AX10" s="11">
        <v>0.50295337189341505</v>
      </c>
      <c r="AY10" s="11">
        <v>0.32196948531146102</v>
      </c>
      <c r="AZ10" s="11">
        <v>0.48234916798265798</v>
      </c>
      <c r="BA10" s="11"/>
      <c r="BB10" s="11">
        <v>0.48097688063070398</v>
      </c>
      <c r="BC10" s="11">
        <v>0.55315089367452297</v>
      </c>
      <c r="BD10" s="11">
        <v>0.53944339704684896</v>
      </c>
      <c r="BE10" s="11"/>
      <c r="BF10" s="11">
        <v>0.46940984860631302</v>
      </c>
      <c r="BG10" s="11">
        <v>0.508566070491689</v>
      </c>
      <c r="BH10" s="11">
        <v>0.50198519191876201</v>
      </c>
      <c r="BI10" s="11">
        <v>0.50727262931808503</v>
      </c>
      <c r="BJ10" s="11">
        <v>0.504254569087212</v>
      </c>
      <c r="BK10" s="11">
        <v>0.52172228878927196</v>
      </c>
    </row>
    <row r="11" spans="2:63" ht="43.5" x14ac:dyDescent="0.35">
      <c r="B11" s="14" t="s">
        <v>179</v>
      </c>
      <c r="C11" s="11">
        <v>0.20777748630713899</v>
      </c>
      <c r="D11" s="11">
        <v>0.198972648861582</v>
      </c>
      <c r="E11" s="11">
        <v>0.21802074213351899</v>
      </c>
      <c r="F11" s="11"/>
      <c r="G11" s="11">
        <v>0.18914455927256801</v>
      </c>
      <c r="H11" s="11">
        <v>0.17806513895638801</v>
      </c>
      <c r="I11" s="11">
        <v>0.19781709763108901</v>
      </c>
      <c r="J11" s="11">
        <v>0.22562166070953801</v>
      </c>
      <c r="K11" s="11">
        <v>0.207695720915994</v>
      </c>
      <c r="L11" s="11">
        <v>0.23839608444888599</v>
      </c>
      <c r="M11" s="11"/>
      <c r="N11" s="11">
        <v>0.17183777607881801</v>
      </c>
      <c r="O11" s="11">
        <v>0.207133125157621</v>
      </c>
      <c r="P11" s="11">
        <v>0.20432791250402099</v>
      </c>
      <c r="Q11" s="11">
        <v>0.21687048145336699</v>
      </c>
      <c r="R11" s="11">
        <v>0.25639638236538798</v>
      </c>
      <c r="S11" s="11">
        <v>0.18371320401204</v>
      </c>
      <c r="T11" s="11">
        <v>0.23075984790041201</v>
      </c>
      <c r="U11" s="11">
        <v>0.22593071456609201</v>
      </c>
      <c r="V11" s="11">
        <v>0.212581791510118</v>
      </c>
      <c r="W11" s="11">
        <v>0.20250812611725399</v>
      </c>
      <c r="X11" s="11">
        <v>0.22216379128612301</v>
      </c>
      <c r="Y11" s="11"/>
      <c r="Z11" s="11">
        <v>0.18110450943960699</v>
      </c>
      <c r="AA11" s="11">
        <v>0.213153670781315</v>
      </c>
      <c r="AB11" s="11">
        <v>0.22490874541799</v>
      </c>
      <c r="AC11" s="11">
        <v>0.21717021705060699</v>
      </c>
      <c r="AD11" s="11"/>
      <c r="AE11" s="11">
        <v>0.24782073434604801</v>
      </c>
      <c r="AF11" s="11">
        <v>0.221542662734909</v>
      </c>
      <c r="AG11" s="11">
        <v>0.16887514862409</v>
      </c>
      <c r="AH11" s="11">
        <v>0.17625106338690399</v>
      </c>
      <c r="AI11" s="11">
        <v>0.131588668587998</v>
      </c>
      <c r="AJ11" s="11"/>
      <c r="AK11" s="11">
        <v>0.22127856249101499</v>
      </c>
      <c r="AL11" s="11">
        <v>0.200366776598145</v>
      </c>
      <c r="AM11" s="11">
        <v>0.205209210216692</v>
      </c>
      <c r="AN11" s="11">
        <v>0.233467911341284</v>
      </c>
      <c r="AO11" s="11">
        <v>0.17160273696383799</v>
      </c>
      <c r="AP11" s="11">
        <v>0.207796876289567</v>
      </c>
      <c r="AQ11" s="11"/>
      <c r="AR11" s="11">
        <v>0.269086402337818</v>
      </c>
      <c r="AS11" s="11">
        <v>0.15131202040247599</v>
      </c>
      <c r="AT11" s="11">
        <v>0.23572573552568801</v>
      </c>
      <c r="AU11" s="11"/>
      <c r="AV11" s="11">
        <v>0.26209295061482801</v>
      </c>
      <c r="AW11" s="11">
        <v>0.14674724900675501</v>
      </c>
      <c r="AX11" s="11">
        <v>0.12704525519510501</v>
      </c>
      <c r="AY11" s="11">
        <v>0.29760288826408299</v>
      </c>
      <c r="AZ11" s="11">
        <v>0.23932887318823701</v>
      </c>
      <c r="BA11" s="11"/>
      <c r="BB11" s="11">
        <v>0.26473291163038098</v>
      </c>
      <c r="BC11" s="11">
        <v>0.13534532719603801</v>
      </c>
      <c r="BD11" s="11">
        <v>0.16042484208448801</v>
      </c>
      <c r="BE11" s="11"/>
      <c r="BF11" s="11">
        <v>0.185891688340102</v>
      </c>
      <c r="BG11" s="11">
        <v>0.21844835305882099</v>
      </c>
      <c r="BH11" s="11">
        <v>0.18592166024503301</v>
      </c>
      <c r="BI11" s="11">
        <v>0.25402885724278601</v>
      </c>
      <c r="BJ11" s="11">
        <v>0.18307424082812701</v>
      </c>
      <c r="BK11" s="11">
        <v>0.17421769850122601</v>
      </c>
    </row>
    <row r="12" spans="2:63" ht="29" x14ac:dyDescent="0.35">
      <c r="B12" s="14" t="s">
        <v>180</v>
      </c>
      <c r="C12" s="11">
        <v>3.1148626152696E-2</v>
      </c>
      <c r="D12" s="11">
        <v>3.85948897394046E-2</v>
      </c>
      <c r="E12" s="11">
        <v>2.42891540507057E-2</v>
      </c>
      <c r="F12" s="11"/>
      <c r="G12" s="11">
        <v>3.5446743918045497E-2</v>
      </c>
      <c r="H12" s="11">
        <v>2.5481660406954699E-2</v>
      </c>
      <c r="I12" s="11">
        <v>3.2246777560920301E-2</v>
      </c>
      <c r="J12" s="11">
        <v>3.7485323000033301E-2</v>
      </c>
      <c r="K12" s="11">
        <v>2.60748578450305E-2</v>
      </c>
      <c r="L12" s="11">
        <v>3.0241388680353299E-2</v>
      </c>
      <c r="M12" s="11"/>
      <c r="N12" s="11">
        <v>3.9572112269239602E-2</v>
      </c>
      <c r="O12" s="11">
        <v>2.05649016963468E-2</v>
      </c>
      <c r="P12" s="11">
        <v>4.54514865965676E-2</v>
      </c>
      <c r="Q12" s="11">
        <v>3.2006329777411698E-2</v>
      </c>
      <c r="R12" s="11">
        <v>7.23569887699709E-3</v>
      </c>
      <c r="S12" s="11">
        <v>3.3702741399015503E-2</v>
      </c>
      <c r="T12" s="11">
        <v>2.13471259972349E-2</v>
      </c>
      <c r="U12" s="11">
        <v>5.47542751782902E-2</v>
      </c>
      <c r="V12" s="11">
        <v>3.5235234245080203E-2</v>
      </c>
      <c r="W12" s="11">
        <v>2.67849349853602E-2</v>
      </c>
      <c r="X12" s="11">
        <v>3.5159151576419599E-2</v>
      </c>
      <c r="Y12" s="11"/>
      <c r="Z12" s="11">
        <v>2.41979159472419E-2</v>
      </c>
      <c r="AA12" s="11">
        <v>2.47270896332757E-2</v>
      </c>
      <c r="AB12" s="11">
        <v>5.0830021028268099E-2</v>
      </c>
      <c r="AC12" s="11">
        <v>2.87542472020825E-2</v>
      </c>
      <c r="AD12" s="11"/>
      <c r="AE12" s="11">
        <v>2.2497987231621101E-2</v>
      </c>
      <c r="AF12" s="11">
        <v>3.6278014927149597E-2</v>
      </c>
      <c r="AG12" s="11">
        <v>2.98681525334436E-2</v>
      </c>
      <c r="AH12" s="11">
        <v>3.1045855646191899E-2</v>
      </c>
      <c r="AI12" s="11">
        <v>5.2479548674834502E-2</v>
      </c>
      <c r="AJ12" s="11"/>
      <c r="AK12" s="11">
        <v>2.7736997293433201E-2</v>
      </c>
      <c r="AL12" s="11">
        <v>2.7414892514697101E-2</v>
      </c>
      <c r="AM12" s="11">
        <v>3.3446608303022797E-2</v>
      </c>
      <c r="AN12" s="11">
        <v>3.7295176480482001E-2</v>
      </c>
      <c r="AO12" s="11">
        <v>3.3441224218634602E-2</v>
      </c>
      <c r="AP12" s="11">
        <v>8.3215765451057994E-2</v>
      </c>
      <c r="AQ12" s="11"/>
      <c r="AR12" s="11">
        <v>4.5903957117757799E-2</v>
      </c>
      <c r="AS12" s="11">
        <v>1.3040275675998201E-2</v>
      </c>
      <c r="AT12" s="11">
        <v>4.6506354474202503E-2</v>
      </c>
      <c r="AU12" s="11"/>
      <c r="AV12" s="11">
        <v>4.2347845433358997E-2</v>
      </c>
      <c r="AW12" s="11">
        <v>1.6580642014084601E-2</v>
      </c>
      <c r="AX12" s="11">
        <v>2.9922052444549301E-2</v>
      </c>
      <c r="AY12" s="11">
        <v>0.114630562167294</v>
      </c>
      <c r="AZ12" s="11">
        <v>3.7742944562140897E-2</v>
      </c>
      <c r="BA12" s="11"/>
      <c r="BB12" s="11">
        <v>4.0629921634890202E-2</v>
      </c>
      <c r="BC12" s="11">
        <v>1.27154481927145E-2</v>
      </c>
      <c r="BD12" s="11">
        <v>2.2517142984050501E-2</v>
      </c>
      <c r="BE12" s="11"/>
      <c r="BF12" s="11">
        <v>2.5403756378525301E-2</v>
      </c>
      <c r="BG12" s="11">
        <v>2.9490927385557902E-2</v>
      </c>
      <c r="BH12" s="11">
        <v>5.2400629855095603E-2</v>
      </c>
      <c r="BI12" s="11">
        <v>2.1631536814712402E-2</v>
      </c>
      <c r="BJ12" s="11">
        <v>3.1084868213686199E-2</v>
      </c>
      <c r="BK12" s="11">
        <v>4.0179895438977299E-2</v>
      </c>
    </row>
    <row r="13" spans="2:63" ht="29" x14ac:dyDescent="0.35">
      <c r="B13" s="14" t="s">
        <v>181</v>
      </c>
      <c r="C13" s="11">
        <v>2.6168245118231199E-2</v>
      </c>
      <c r="D13" s="11">
        <v>3.6008680305850999E-2</v>
      </c>
      <c r="E13" s="11">
        <v>1.6212195140038101E-2</v>
      </c>
      <c r="F13" s="11"/>
      <c r="G13" s="11">
        <v>5.5323387711804697E-3</v>
      </c>
      <c r="H13" s="11">
        <v>2.06066399504421E-2</v>
      </c>
      <c r="I13" s="11">
        <v>2.6571616248201799E-2</v>
      </c>
      <c r="J13" s="11">
        <v>4.48692457453247E-2</v>
      </c>
      <c r="K13" s="11">
        <v>3.8732664544761097E-2</v>
      </c>
      <c r="L13" s="11">
        <v>2.0708888172634499E-2</v>
      </c>
      <c r="M13" s="11"/>
      <c r="N13" s="11">
        <v>2.0109851508219999E-2</v>
      </c>
      <c r="O13" s="11">
        <v>2.7429095286661001E-2</v>
      </c>
      <c r="P13" s="11">
        <v>1.6313124514261E-2</v>
      </c>
      <c r="Q13" s="11">
        <v>3.7904861919649001E-2</v>
      </c>
      <c r="R13" s="11">
        <v>1.8375367411839601E-2</v>
      </c>
      <c r="S13" s="11">
        <v>1.8340764186355499E-2</v>
      </c>
      <c r="T13" s="11">
        <v>2.64788396795867E-2</v>
      </c>
      <c r="U13" s="11">
        <v>2.69787614136031E-2</v>
      </c>
      <c r="V13" s="11">
        <v>3.0628677476497699E-2</v>
      </c>
      <c r="W13" s="11">
        <v>3.4739305032413799E-2</v>
      </c>
      <c r="X13" s="11">
        <v>3.3119738167786399E-2</v>
      </c>
      <c r="Y13" s="11"/>
      <c r="Z13" s="11">
        <v>1.9666341192515101E-2</v>
      </c>
      <c r="AA13" s="11">
        <v>2.4876100114449101E-2</v>
      </c>
      <c r="AB13" s="11">
        <v>2.55354173595276E-2</v>
      </c>
      <c r="AC13" s="11">
        <v>3.4644694620689399E-2</v>
      </c>
      <c r="AD13" s="11"/>
      <c r="AE13" s="11">
        <v>3.1499874355453802E-2</v>
      </c>
      <c r="AF13" s="11">
        <v>3.3012159562728002E-2</v>
      </c>
      <c r="AG13" s="11">
        <v>2.2090319840280301E-2</v>
      </c>
      <c r="AH13" s="11">
        <v>9.4989018421586992E-3</v>
      </c>
      <c r="AI13" s="11">
        <v>3.0714434457047399E-2</v>
      </c>
      <c r="AJ13" s="11"/>
      <c r="AK13" s="11">
        <v>2.56069396433127E-2</v>
      </c>
      <c r="AL13" s="11">
        <v>2.20399407624704E-2</v>
      </c>
      <c r="AM13" s="11">
        <v>4.47516948272354E-2</v>
      </c>
      <c r="AN13" s="11">
        <v>2.7836048021927198E-2</v>
      </c>
      <c r="AO13" s="11">
        <v>2.6174482465189899E-2</v>
      </c>
      <c r="AP13" s="11">
        <v>1.6076693962499201E-2</v>
      </c>
      <c r="AQ13" s="11"/>
      <c r="AR13" s="11">
        <v>4.9281524143061799E-2</v>
      </c>
      <c r="AS13" s="11">
        <v>9.96287891722503E-3</v>
      </c>
      <c r="AT13" s="11">
        <v>2.2520337170580901E-2</v>
      </c>
      <c r="AU13" s="11"/>
      <c r="AV13" s="11">
        <v>3.4406160113966598E-2</v>
      </c>
      <c r="AW13" s="11">
        <v>1.57256238677515E-2</v>
      </c>
      <c r="AX13" s="11">
        <v>1.5387759769976601E-2</v>
      </c>
      <c r="AY13" s="11">
        <v>7.8295541798709095E-2</v>
      </c>
      <c r="AZ13" s="11">
        <v>2.5171370397996998E-2</v>
      </c>
      <c r="BA13" s="11"/>
      <c r="BB13" s="11">
        <v>2.94550641556004E-2</v>
      </c>
      <c r="BC13" s="11">
        <v>1.3434199714745999E-2</v>
      </c>
      <c r="BD13" s="11">
        <v>1.1250779818171099E-2</v>
      </c>
      <c r="BE13" s="11"/>
      <c r="BF13" s="11">
        <v>2.0357195808344601E-2</v>
      </c>
      <c r="BG13" s="11">
        <v>2.6698941860976402E-2</v>
      </c>
      <c r="BH13" s="11">
        <v>1.9605243403332299E-2</v>
      </c>
      <c r="BI13" s="11">
        <v>2.74966480583144E-2</v>
      </c>
      <c r="BJ13" s="11">
        <v>3.45404049783666E-2</v>
      </c>
      <c r="BK13" s="11">
        <v>3.6844697544970099E-2</v>
      </c>
    </row>
    <row r="14" spans="2:63" x14ac:dyDescent="0.35">
      <c r="B14" s="14" t="s">
        <v>182</v>
      </c>
      <c r="C14" s="12">
        <v>2.86349575300004E-2</v>
      </c>
      <c r="D14" s="12">
        <v>2.2664980860637202E-2</v>
      </c>
      <c r="E14" s="12">
        <v>3.4817899731833801E-2</v>
      </c>
      <c r="F14" s="12"/>
      <c r="G14" s="12">
        <v>3.6001882134680502E-2</v>
      </c>
      <c r="H14" s="12">
        <v>3.6737347060404303E-2</v>
      </c>
      <c r="I14" s="12">
        <v>3.5058458089423199E-2</v>
      </c>
      <c r="J14" s="12">
        <v>3.3057929870260697E-2</v>
      </c>
      <c r="K14" s="12">
        <v>1.8772248419512499E-2</v>
      </c>
      <c r="L14" s="12">
        <v>1.4820972450980499E-2</v>
      </c>
      <c r="M14" s="12"/>
      <c r="N14" s="12">
        <v>1.9839671705286999E-2</v>
      </c>
      <c r="O14" s="12">
        <v>3.2250852032083298E-2</v>
      </c>
      <c r="P14" s="12">
        <v>2.61329987979468E-2</v>
      </c>
      <c r="Q14" s="12">
        <v>2.2460844595023399E-2</v>
      </c>
      <c r="R14" s="12">
        <v>3.4563225255070502E-2</v>
      </c>
      <c r="S14" s="12">
        <v>4.3548532480447898E-2</v>
      </c>
      <c r="T14" s="12">
        <v>2.6875153050160801E-2</v>
      </c>
      <c r="U14" s="12">
        <v>1.2086451885543499E-2</v>
      </c>
      <c r="V14" s="12">
        <v>5.1192972476493299E-2</v>
      </c>
      <c r="W14" s="12">
        <v>1.7648953514240999E-2</v>
      </c>
      <c r="X14" s="12">
        <v>1.0129886469859101E-2</v>
      </c>
      <c r="Y14" s="12"/>
      <c r="Z14" s="12">
        <v>1.3037367162029899E-2</v>
      </c>
      <c r="AA14" s="12">
        <v>2.52635947535861E-2</v>
      </c>
      <c r="AB14" s="12">
        <v>3.7066987034422301E-2</v>
      </c>
      <c r="AC14" s="12">
        <v>4.0853368861662201E-2</v>
      </c>
      <c r="AD14" s="12"/>
      <c r="AE14" s="12">
        <v>4.6821234769908203E-2</v>
      </c>
      <c r="AF14" s="12">
        <v>2.6637553871586901E-2</v>
      </c>
      <c r="AG14" s="12">
        <v>1.45480999829058E-2</v>
      </c>
      <c r="AH14" s="12">
        <v>1.55474415647087E-2</v>
      </c>
      <c r="AI14" s="12">
        <v>9.2402301820223506E-3</v>
      </c>
      <c r="AJ14" s="12"/>
      <c r="AK14" s="12">
        <v>1.7867819958874501E-2</v>
      </c>
      <c r="AL14" s="12">
        <v>2.7724758082559899E-2</v>
      </c>
      <c r="AM14" s="12">
        <v>2.1215235375644601E-2</v>
      </c>
      <c r="AN14" s="12">
        <v>1.9443617029740599E-2</v>
      </c>
      <c r="AO14" s="12">
        <v>4.07164863646923E-2</v>
      </c>
      <c r="AP14" s="12">
        <v>7.3008293820113104E-2</v>
      </c>
      <c r="AQ14" s="12"/>
      <c r="AR14" s="12">
        <v>2.3047878415409999E-2</v>
      </c>
      <c r="AS14" s="12">
        <v>1.3369211007115399E-2</v>
      </c>
      <c r="AT14" s="12">
        <v>7.5753139819720205E-2</v>
      </c>
      <c r="AU14" s="12"/>
      <c r="AV14" s="12">
        <v>1.6008958473833299E-2</v>
      </c>
      <c r="AW14" s="12">
        <v>2.5350753269741299E-2</v>
      </c>
      <c r="AX14" s="12">
        <v>8.1439729067277304E-3</v>
      </c>
      <c r="AY14" s="12">
        <v>0</v>
      </c>
      <c r="AZ14" s="12">
        <v>7.5057165742517695E-2</v>
      </c>
      <c r="BA14" s="12"/>
      <c r="BB14" s="12">
        <v>1.3824415026632101E-2</v>
      </c>
      <c r="BC14" s="12">
        <v>2.9908392969378798E-2</v>
      </c>
      <c r="BD14" s="12">
        <v>3.0298243664344899E-3</v>
      </c>
      <c r="BE14" s="12"/>
      <c r="BF14" s="12">
        <v>3.3042034585815901E-2</v>
      </c>
      <c r="BG14" s="12">
        <v>3.04558150241428E-2</v>
      </c>
      <c r="BH14" s="12">
        <v>2.2181013983634E-2</v>
      </c>
      <c r="BI14" s="12">
        <v>2.4348961936866299E-2</v>
      </c>
      <c r="BJ14" s="12">
        <v>2.4346524862819699E-2</v>
      </c>
      <c r="BK14" s="12">
        <v>4.4514753797507502E-2</v>
      </c>
    </row>
    <row r="15" spans="2:63" x14ac:dyDescent="0.35">
      <c r="B15" s="15"/>
    </row>
    <row r="16" spans="2:63" x14ac:dyDescent="0.35">
      <c r="B16" t="s">
        <v>68</v>
      </c>
    </row>
    <row r="17" spans="2:2" x14ac:dyDescent="0.35">
      <c r="B17" t="s">
        <v>69</v>
      </c>
    </row>
    <row r="19" spans="2:2" x14ac:dyDescent="0.35">
      <c r="B19"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BK23"/>
  <sheetViews>
    <sheetView showGridLines="0" workbookViewId="0">
      <pane xSplit="2" topLeftCell="C1" activePane="topRight" state="frozen"/>
      <selection pane="topRight" activeCell="B16" sqref="B16:B18"/>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193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184</v>
      </c>
      <c r="C9" s="11">
        <v>0.371438118614491</v>
      </c>
      <c r="D9" s="11">
        <v>0.37534228277064602</v>
      </c>
      <c r="E9" s="11">
        <v>0.36297311908375302</v>
      </c>
      <c r="F9" s="11"/>
      <c r="G9" s="11">
        <v>0.42866010282391498</v>
      </c>
      <c r="H9" s="11">
        <v>0.43823388164065302</v>
      </c>
      <c r="I9" s="11">
        <v>0.37298342415594099</v>
      </c>
      <c r="J9" s="11">
        <v>0.327345262314713</v>
      </c>
      <c r="K9" s="11">
        <v>0.362572459097595</v>
      </c>
      <c r="L9" s="11">
        <v>0.318495917716211</v>
      </c>
      <c r="M9" s="11"/>
      <c r="N9" s="11">
        <v>0.41305699401817297</v>
      </c>
      <c r="O9" s="11">
        <v>0.36123053183431397</v>
      </c>
      <c r="P9" s="11">
        <v>0.38283061631524101</v>
      </c>
      <c r="Q9" s="11">
        <v>0.31243655142212201</v>
      </c>
      <c r="R9" s="11">
        <v>0.36790879873537402</v>
      </c>
      <c r="S9" s="11">
        <v>0.35914679386863801</v>
      </c>
      <c r="T9" s="11">
        <v>0.36603261363564998</v>
      </c>
      <c r="U9" s="11">
        <v>0.35181047970658003</v>
      </c>
      <c r="V9" s="11">
        <v>0.38590564868376798</v>
      </c>
      <c r="W9" s="11">
        <v>0.37469790157942101</v>
      </c>
      <c r="X9" s="11">
        <v>0.38324947523133901</v>
      </c>
      <c r="Y9" s="11"/>
      <c r="Z9" s="11">
        <v>0.38670543783168698</v>
      </c>
      <c r="AA9" s="11">
        <v>0.391395060538692</v>
      </c>
      <c r="AB9" s="11">
        <v>0.36288493813896999</v>
      </c>
      <c r="AC9" s="11">
        <v>0.34015094914177801</v>
      </c>
      <c r="AD9" s="11"/>
      <c r="AE9" s="11">
        <v>0.32390472213035398</v>
      </c>
      <c r="AF9" s="11">
        <v>0.34374667366834299</v>
      </c>
      <c r="AG9" s="11">
        <v>0.41313104499180298</v>
      </c>
      <c r="AH9" s="11">
        <v>0.46253813971824198</v>
      </c>
      <c r="AI9" s="11">
        <v>0.46949217301794399</v>
      </c>
      <c r="AJ9" s="11"/>
      <c r="AK9" s="11">
        <v>0.360844283505242</v>
      </c>
      <c r="AL9" s="11">
        <v>0.38452866742788999</v>
      </c>
      <c r="AM9" s="11">
        <v>0.36220727597258801</v>
      </c>
      <c r="AN9" s="11">
        <v>0.32606866183970501</v>
      </c>
      <c r="AO9" s="11">
        <v>0.39483927680369202</v>
      </c>
      <c r="AP9" s="11">
        <v>0.427762541322117</v>
      </c>
      <c r="AQ9" s="11"/>
      <c r="AR9" s="11">
        <v>0.282655616769597</v>
      </c>
      <c r="AS9" s="11">
        <v>0.46401911165112503</v>
      </c>
      <c r="AT9" s="11">
        <v>0.310075588287685</v>
      </c>
      <c r="AU9" s="11"/>
      <c r="AV9" s="11">
        <v>0.29174823685857798</v>
      </c>
      <c r="AW9" s="11">
        <v>0.46325279936859998</v>
      </c>
      <c r="AX9" s="11">
        <v>0.41918511478631698</v>
      </c>
      <c r="AY9" s="11">
        <v>0.38461517141722401</v>
      </c>
      <c r="AZ9" s="11">
        <v>0.30762718153494001</v>
      </c>
      <c r="BA9" s="11"/>
      <c r="BB9" s="11">
        <v>0.302779988765081</v>
      </c>
      <c r="BC9" s="11">
        <v>0.47276731152651003</v>
      </c>
      <c r="BD9" s="11">
        <v>0.42295801324606402</v>
      </c>
      <c r="BE9" s="11"/>
      <c r="BF9" s="11">
        <v>0.415127660025017</v>
      </c>
      <c r="BG9" s="11">
        <v>0.35534771414018601</v>
      </c>
      <c r="BH9" s="11">
        <v>0.35965092308025498</v>
      </c>
      <c r="BI9" s="11">
        <v>0.337165681689784</v>
      </c>
      <c r="BJ9" s="11">
        <v>0.38544264876872403</v>
      </c>
      <c r="BK9" s="11">
        <v>0.405026640894526</v>
      </c>
    </row>
    <row r="10" spans="2:63" x14ac:dyDescent="0.35">
      <c r="B10" s="14" t="s">
        <v>185</v>
      </c>
      <c r="C10" s="11">
        <v>0.36268619311329697</v>
      </c>
      <c r="D10" s="11">
        <v>0.36145069422927201</v>
      </c>
      <c r="E10" s="11">
        <v>0.367059827818905</v>
      </c>
      <c r="F10" s="11"/>
      <c r="G10" s="11">
        <v>0.31196998320560998</v>
      </c>
      <c r="H10" s="11">
        <v>0.33054594320249803</v>
      </c>
      <c r="I10" s="11">
        <v>0.37582407089820302</v>
      </c>
      <c r="J10" s="11">
        <v>0.36201437144304699</v>
      </c>
      <c r="K10" s="11">
        <v>0.36767840527208101</v>
      </c>
      <c r="L10" s="11">
        <v>0.40993456587080601</v>
      </c>
      <c r="M10" s="11"/>
      <c r="N10" s="11">
        <v>0.34767395068137302</v>
      </c>
      <c r="O10" s="11">
        <v>0.392737812958251</v>
      </c>
      <c r="P10" s="11">
        <v>0.338531145676363</v>
      </c>
      <c r="Q10" s="11">
        <v>0.35640031537773498</v>
      </c>
      <c r="R10" s="11">
        <v>0.37229829350298499</v>
      </c>
      <c r="S10" s="11">
        <v>0.35234428985149902</v>
      </c>
      <c r="T10" s="11">
        <v>0.38413518871262797</v>
      </c>
      <c r="U10" s="11">
        <v>0.40708861466250001</v>
      </c>
      <c r="V10" s="11">
        <v>0.34056304059595999</v>
      </c>
      <c r="W10" s="11">
        <v>0.38136710358467801</v>
      </c>
      <c r="X10" s="11">
        <v>0.32683109668451699</v>
      </c>
      <c r="Y10" s="11"/>
      <c r="Z10" s="11">
        <v>0.39307852334180399</v>
      </c>
      <c r="AA10" s="11">
        <v>0.36004169532764302</v>
      </c>
      <c r="AB10" s="11">
        <v>0.34270700545041199</v>
      </c>
      <c r="AC10" s="11">
        <v>0.35049941573642202</v>
      </c>
      <c r="AD10" s="11"/>
      <c r="AE10" s="11">
        <v>0.35577110529976202</v>
      </c>
      <c r="AF10" s="11">
        <v>0.37687475685615601</v>
      </c>
      <c r="AG10" s="11">
        <v>0.37030070018351402</v>
      </c>
      <c r="AH10" s="11">
        <v>0.350300356188394</v>
      </c>
      <c r="AI10" s="11">
        <v>0.30093866081631199</v>
      </c>
      <c r="AJ10" s="11"/>
      <c r="AK10" s="11">
        <v>0.38700876313457599</v>
      </c>
      <c r="AL10" s="11">
        <v>0.35914059395018799</v>
      </c>
      <c r="AM10" s="11">
        <v>0.35047846913763298</v>
      </c>
      <c r="AN10" s="11">
        <v>0.35758393543918499</v>
      </c>
      <c r="AO10" s="11">
        <v>0.34619101186815099</v>
      </c>
      <c r="AP10" s="11">
        <v>0.30458087851453802</v>
      </c>
      <c r="AQ10" s="11"/>
      <c r="AR10" s="11">
        <v>0.38127940930034998</v>
      </c>
      <c r="AS10" s="11">
        <v>0.37101586977845102</v>
      </c>
      <c r="AT10" s="11">
        <v>0.32217130282628598</v>
      </c>
      <c r="AU10" s="11"/>
      <c r="AV10" s="11">
        <v>0.40090428823853003</v>
      </c>
      <c r="AW10" s="11">
        <v>0.36774812815354302</v>
      </c>
      <c r="AX10" s="11">
        <v>0.39325317015730599</v>
      </c>
      <c r="AY10" s="11">
        <v>0.165702296805468</v>
      </c>
      <c r="AZ10" s="11">
        <v>0.312519240512803</v>
      </c>
      <c r="BA10" s="11"/>
      <c r="BB10" s="11">
        <v>0.412970215640101</v>
      </c>
      <c r="BC10" s="11">
        <v>0.351869634402391</v>
      </c>
      <c r="BD10" s="11">
        <v>0.40412284937197401</v>
      </c>
      <c r="BE10" s="11"/>
      <c r="BF10" s="11">
        <v>0.33668553135377499</v>
      </c>
      <c r="BG10" s="11">
        <v>0.37468748633747101</v>
      </c>
      <c r="BH10" s="11">
        <v>0.39349673290450399</v>
      </c>
      <c r="BI10" s="11">
        <v>0.37578369826892999</v>
      </c>
      <c r="BJ10" s="11">
        <v>0.35832098631114101</v>
      </c>
      <c r="BK10" s="11">
        <v>0.30270483096041201</v>
      </c>
    </row>
    <row r="11" spans="2:63" x14ac:dyDescent="0.35">
      <c r="B11" s="14" t="s">
        <v>186</v>
      </c>
      <c r="C11" s="11">
        <v>0.14428176852114799</v>
      </c>
      <c r="D11" s="11">
        <v>0.14700014403199599</v>
      </c>
      <c r="E11" s="11">
        <v>0.14309544597481499</v>
      </c>
      <c r="F11" s="11"/>
      <c r="G11" s="11">
        <v>0.13953624691094199</v>
      </c>
      <c r="H11" s="11">
        <v>0.12478220105973301</v>
      </c>
      <c r="I11" s="11">
        <v>0.12877642653883201</v>
      </c>
      <c r="J11" s="11">
        <v>0.172187907026606</v>
      </c>
      <c r="K11" s="11">
        <v>0.13893318354522399</v>
      </c>
      <c r="L11" s="11">
        <v>0.15697884462949699</v>
      </c>
      <c r="M11" s="11"/>
      <c r="N11" s="11">
        <v>0.131455850834411</v>
      </c>
      <c r="O11" s="11">
        <v>0.14812240147854699</v>
      </c>
      <c r="P11" s="11">
        <v>0.151567010130367</v>
      </c>
      <c r="Q11" s="11">
        <v>0.184812669706793</v>
      </c>
      <c r="R11" s="11">
        <v>0.126964905694119</v>
      </c>
      <c r="S11" s="11">
        <v>0.15321620234748001</v>
      </c>
      <c r="T11" s="11">
        <v>0.15919175627635199</v>
      </c>
      <c r="U11" s="11">
        <v>0.13155047476592099</v>
      </c>
      <c r="V11" s="11">
        <v>0.13523849135233801</v>
      </c>
      <c r="W11" s="11">
        <v>0.13217439824473801</v>
      </c>
      <c r="X11" s="11">
        <v>0.121775949724269</v>
      </c>
      <c r="Y11" s="11"/>
      <c r="Z11" s="11">
        <v>0.125744812942402</v>
      </c>
      <c r="AA11" s="11">
        <v>0.11447585903136499</v>
      </c>
      <c r="AB11" s="11">
        <v>0.16928101534257201</v>
      </c>
      <c r="AC11" s="11">
        <v>0.17502398923561099</v>
      </c>
      <c r="AD11" s="11"/>
      <c r="AE11" s="11">
        <v>0.170983044359241</v>
      </c>
      <c r="AF11" s="11">
        <v>0.153463405296904</v>
      </c>
      <c r="AG11" s="11">
        <v>0.124584705690053</v>
      </c>
      <c r="AH11" s="11">
        <v>0.10206664698371801</v>
      </c>
      <c r="AI11" s="11">
        <v>0.10123676112348801</v>
      </c>
      <c r="AJ11" s="11"/>
      <c r="AK11" s="11">
        <v>0.138287495690844</v>
      </c>
      <c r="AL11" s="11">
        <v>0.150756078170657</v>
      </c>
      <c r="AM11" s="11">
        <v>0.15580460438834801</v>
      </c>
      <c r="AN11" s="11">
        <v>0.178352145036028</v>
      </c>
      <c r="AO11" s="11">
        <v>0.12977500312542201</v>
      </c>
      <c r="AP11" s="11">
        <v>0.12864303272701499</v>
      </c>
      <c r="AQ11" s="11"/>
      <c r="AR11" s="11">
        <v>0.18375844377990899</v>
      </c>
      <c r="AS11" s="11">
        <v>9.89324430688963E-2</v>
      </c>
      <c r="AT11" s="11">
        <v>0.18221226121734299</v>
      </c>
      <c r="AU11" s="11"/>
      <c r="AV11" s="11">
        <v>0.17351392261794699</v>
      </c>
      <c r="AW11" s="11">
        <v>0.100540694237595</v>
      </c>
      <c r="AX11" s="11">
        <v>0.11774377703611</v>
      </c>
      <c r="AY11" s="11">
        <v>0.26183720879626499</v>
      </c>
      <c r="AZ11" s="11">
        <v>0.170070660482605</v>
      </c>
      <c r="BA11" s="11"/>
      <c r="BB11" s="11">
        <v>0.17698437038235501</v>
      </c>
      <c r="BC11" s="11">
        <v>0.107157093108219</v>
      </c>
      <c r="BD11" s="11">
        <v>0.102604741197678</v>
      </c>
      <c r="BE11" s="11"/>
      <c r="BF11" s="11">
        <v>0.14762885201655099</v>
      </c>
      <c r="BG11" s="11">
        <v>0.15662279337423199</v>
      </c>
      <c r="BH11" s="11">
        <v>0.13467282217777601</v>
      </c>
      <c r="BI11" s="11">
        <v>0.14595942761619499</v>
      </c>
      <c r="BJ11" s="11">
        <v>0.12085379264774</v>
      </c>
      <c r="BK11" s="11">
        <v>0.139126615702242</v>
      </c>
    </row>
    <row r="12" spans="2:63" x14ac:dyDescent="0.35">
      <c r="B12" s="14" t="s">
        <v>187</v>
      </c>
      <c r="C12" s="11">
        <v>2.54715206129273E-2</v>
      </c>
      <c r="D12" s="11">
        <v>3.1007075396813601E-2</v>
      </c>
      <c r="E12" s="11">
        <v>1.9805286997155998E-2</v>
      </c>
      <c r="F12" s="11"/>
      <c r="G12" s="11">
        <v>7.6378433789417201E-3</v>
      </c>
      <c r="H12" s="11">
        <v>2.32366394197667E-2</v>
      </c>
      <c r="I12" s="11">
        <v>2.4134042342871798E-2</v>
      </c>
      <c r="J12" s="11">
        <v>3.14663198833426E-2</v>
      </c>
      <c r="K12" s="11">
        <v>3.2623459336043603E-2</v>
      </c>
      <c r="L12" s="11">
        <v>3.07949180621198E-2</v>
      </c>
      <c r="M12" s="11"/>
      <c r="N12" s="11">
        <v>2.7412583838101301E-2</v>
      </c>
      <c r="O12" s="11">
        <v>2.1003787675404801E-2</v>
      </c>
      <c r="P12" s="11">
        <v>1.9999005333397501E-2</v>
      </c>
      <c r="Q12" s="11">
        <v>2.7185774452493799E-2</v>
      </c>
      <c r="R12" s="11">
        <v>2.08187465930042E-2</v>
      </c>
      <c r="S12" s="11">
        <v>3.6734944178967097E-2</v>
      </c>
      <c r="T12" s="11">
        <v>1.17355844225578E-2</v>
      </c>
      <c r="U12" s="11">
        <v>9.1091914141729399E-3</v>
      </c>
      <c r="V12" s="11">
        <v>3.8174039914083302E-2</v>
      </c>
      <c r="W12" s="11">
        <v>2.41626819272685E-2</v>
      </c>
      <c r="X12" s="11">
        <v>3.3058612042374799E-2</v>
      </c>
      <c r="Y12" s="11"/>
      <c r="Z12" s="11">
        <v>2.9938268251700501E-2</v>
      </c>
      <c r="AA12" s="11">
        <v>2.2861577001707E-2</v>
      </c>
      <c r="AB12" s="11">
        <v>3.0172711984339799E-2</v>
      </c>
      <c r="AC12" s="11">
        <v>1.98355937547097E-2</v>
      </c>
      <c r="AD12" s="11"/>
      <c r="AE12" s="11">
        <v>2.44437388554785E-2</v>
      </c>
      <c r="AF12" s="11">
        <v>3.0343307876514999E-2</v>
      </c>
      <c r="AG12" s="11">
        <v>2.1245292952654302E-2</v>
      </c>
      <c r="AH12" s="11">
        <v>1.8777662933870998E-2</v>
      </c>
      <c r="AI12" s="11">
        <v>4.5629267590133998E-2</v>
      </c>
      <c r="AJ12" s="11"/>
      <c r="AK12" s="11">
        <v>3.3648322204784302E-2</v>
      </c>
      <c r="AL12" s="11">
        <v>2.60338973880553E-2</v>
      </c>
      <c r="AM12" s="11">
        <v>2.49166374305708E-2</v>
      </c>
      <c r="AN12" s="11">
        <v>1.4112944609820301E-2</v>
      </c>
      <c r="AO12" s="11">
        <v>1.5368463476178601E-2</v>
      </c>
      <c r="AP12" s="11">
        <v>5.8841153130340697E-3</v>
      </c>
      <c r="AQ12" s="11"/>
      <c r="AR12" s="11">
        <v>4.3832682290433501E-2</v>
      </c>
      <c r="AS12" s="11">
        <v>1.24669259861997E-2</v>
      </c>
      <c r="AT12" s="11">
        <v>2.3278813448019301E-2</v>
      </c>
      <c r="AU12" s="11"/>
      <c r="AV12" s="11">
        <v>4.5307704657042397E-2</v>
      </c>
      <c r="AW12" s="11">
        <v>7.60865171376019E-3</v>
      </c>
      <c r="AX12" s="11">
        <v>1.27099102228691E-2</v>
      </c>
      <c r="AY12" s="11">
        <v>3.0407630915922201E-2</v>
      </c>
      <c r="AZ12" s="11">
        <v>1.63910796720565E-2</v>
      </c>
      <c r="BA12" s="11"/>
      <c r="BB12" s="11">
        <v>3.1752134012379397E-2</v>
      </c>
      <c r="BC12" s="11">
        <v>1.02586922945485E-2</v>
      </c>
      <c r="BD12" s="11">
        <v>1.8959789140377398E-2</v>
      </c>
      <c r="BE12" s="11"/>
      <c r="BF12" s="11">
        <v>2.0758192816169498E-2</v>
      </c>
      <c r="BG12" s="11">
        <v>1.9607385728522699E-2</v>
      </c>
      <c r="BH12" s="11">
        <v>2.77927864276825E-2</v>
      </c>
      <c r="BI12" s="11">
        <v>3.3860475118707101E-2</v>
      </c>
      <c r="BJ12" s="11">
        <v>2.6978337834185202E-2</v>
      </c>
      <c r="BK12" s="11">
        <v>2.5072162653243801E-2</v>
      </c>
    </row>
    <row r="13" spans="2:63" x14ac:dyDescent="0.35">
      <c r="B13" s="14" t="s">
        <v>188</v>
      </c>
      <c r="C13" s="11">
        <v>2.6859431596479098E-2</v>
      </c>
      <c r="D13" s="11">
        <v>3.8674433262087998E-2</v>
      </c>
      <c r="E13" s="11">
        <v>1.53313403412498E-2</v>
      </c>
      <c r="F13" s="11"/>
      <c r="G13" s="11">
        <v>2.1392939253898399E-2</v>
      </c>
      <c r="H13" s="11">
        <v>1.6519356502669599E-2</v>
      </c>
      <c r="I13" s="11">
        <v>2.4808551530271099E-2</v>
      </c>
      <c r="J13" s="11">
        <v>3.2415117317454799E-2</v>
      </c>
      <c r="K13" s="11">
        <v>4.2800276292600102E-2</v>
      </c>
      <c r="L13" s="11">
        <v>2.54362722428885E-2</v>
      </c>
      <c r="M13" s="11"/>
      <c r="N13" s="11">
        <v>2.9447354157780398E-2</v>
      </c>
      <c r="O13" s="11">
        <v>1.9768393521534498E-2</v>
      </c>
      <c r="P13" s="11">
        <v>2.8603584407612799E-2</v>
      </c>
      <c r="Q13" s="11">
        <v>4.0701695733830701E-2</v>
      </c>
      <c r="R13" s="11">
        <v>2.03632717117408E-2</v>
      </c>
      <c r="S13" s="11">
        <v>1.5798905944031001E-2</v>
      </c>
      <c r="T13" s="11">
        <v>2.4494870688628999E-2</v>
      </c>
      <c r="U13" s="11">
        <v>2.7715311234289702E-2</v>
      </c>
      <c r="V13" s="11">
        <v>2.6032575116223901E-2</v>
      </c>
      <c r="W13" s="11">
        <v>3.1836027647147602E-2</v>
      </c>
      <c r="X13" s="11">
        <v>3.5289440500731899E-2</v>
      </c>
      <c r="Y13" s="11"/>
      <c r="Z13" s="11">
        <v>2.2528565397541798E-2</v>
      </c>
      <c r="AA13" s="11">
        <v>3.1172757617321401E-2</v>
      </c>
      <c r="AB13" s="11">
        <v>2.6483799322927201E-2</v>
      </c>
      <c r="AC13" s="11">
        <v>2.8023159588815301E-2</v>
      </c>
      <c r="AD13" s="11"/>
      <c r="AE13" s="11">
        <v>2.7211774082869799E-2</v>
      </c>
      <c r="AF13" s="11">
        <v>2.3281593269913602E-2</v>
      </c>
      <c r="AG13" s="11">
        <v>2.5375736488376099E-2</v>
      </c>
      <c r="AH13" s="11">
        <v>3.5446502176570201E-2</v>
      </c>
      <c r="AI13" s="11">
        <v>3.1005838730232198E-2</v>
      </c>
      <c r="AJ13" s="11"/>
      <c r="AK13" s="11">
        <v>2.87582898635096E-2</v>
      </c>
      <c r="AL13" s="11">
        <v>2.2459603273757602E-2</v>
      </c>
      <c r="AM13" s="11">
        <v>3.5917274141255798E-2</v>
      </c>
      <c r="AN13" s="11">
        <v>2.0621033914596298E-2</v>
      </c>
      <c r="AO13" s="11">
        <v>3.2205557301713102E-2</v>
      </c>
      <c r="AP13" s="11">
        <v>2.0624979385124299E-2</v>
      </c>
      <c r="AQ13" s="11"/>
      <c r="AR13" s="11">
        <v>4.6591212284055702E-2</v>
      </c>
      <c r="AS13" s="11">
        <v>1.36339606323885E-2</v>
      </c>
      <c r="AT13" s="11">
        <v>1.8910394965289401E-2</v>
      </c>
      <c r="AU13" s="11"/>
      <c r="AV13" s="11">
        <v>3.8303802595860102E-2</v>
      </c>
      <c r="AW13" s="11">
        <v>1.18627701075537E-2</v>
      </c>
      <c r="AX13" s="11">
        <v>2.0674597081384399E-2</v>
      </c>
      <c r="AY13" s="11">
        <v>0.106376270253194</v>
      </c>
      <c r="AZ13" s="11">
        <v>2.98193813239108E-2</v>
      </c>
      <c r="BA13" s="11"/>
      <c r="BB13" s="11">
        <v>2.9673034102287499E-2</v>
      </c>
      <c r="BC13" s="11">
        <v>9.7161116971560008E-3</v>
      </c>
      <c r="BD13" s="11">
        <v>2.5136378544934002E-2</v>
      </c>
      <c r="BE13" s="11"/>
      <c r="BF13" s="11">
        <v>1.8905540211460101E-2</v>
      </c>
      <c r="BG13" s="11">
        <v>3.1360273244968297E-2</v>
      </c>
      <c r="BH13" s="11">
        <v>1.9811027649159599E-2</v>
      </c>
      <c r="BI13" s="11">
        <v>2.3982825598977901E-2</v>
      </c>
      <c r="BJ13" s="11">
        <v>3.3953702029465099E-2</v>
      </c>
      <c r="BK13" s="11">
        <v>4.6168125428708601E-2</v>
      </c>
    </row>
    <row r="14" spans="2:63" x14ac:dyDescent="0.35">
      <c r="B14" s="21" t="s">
        <v>189</v>
      </c>
      <c r="C14" s="11">
        <v>3.9256404744747501E-2</v>
      </c>
      <c r="D14" s="11">
        <v>2.5602181141093899E-2</v>
      </c>
      <c r="E14" s="11">
        <v>5.2493906189928101E-2</v>
      </c>
      <c r="F14" s="11"/>
      <c r="G14" s="11">
        <v>3.1822570049448599E-2</v>
      </c>
      <c r="H14" s="11">
        <v>3.7930360256758403E-2</v>
      </c>
      <c r="I14" s="11">
        <v>4.4995458291763497E-2</v>
      </c>
      <c r="J14" s="11">
        <v>4.3587057137690899E-2</v>
      </c>
      <c r="K14" s="11">
        <v>3.6144325774118302E-2</v>
      </c>
      <c r="L14" s="11">
        <v>3.9293253119402703E-2</v>
      </c>
      <c r="M14" s="11"/>
      <c r="N14" s="11">
        <v>2.98218833238874E-2</v>
      </c>
      <c r="O14" s="11">
        <v>3.08499711270806E-2</v>
      </c>
      <c r="P14" s="11">
        <v>5.0633830894466901E-2</v>
      </c>
      <c r="Q14" s="11">
        <v>4.93444093689464E-2</v>
      </c>
      <c r="R14" s="11">
        <v>4.93849548105217E-2</v>
      </c>
      <c r="S14" s="11">
        <v>3.7182462162790503E-2</v>
      </c>
      <c r="T14" s="11">
        <v>2.7123090415637E-2</v>
      </c>
      <c r="U14" s="11">
        <v>3.4209529683182402E-2</v>
      </c>
      <c r="V14" s="11">
        <v>4.0921940285440397E-2</v>
      </c>
      <c r="W14" s="11">
        <v>4.0840015182947602E-2</v>
      </c>
      <c r="X14" s="11">
        <v>5.76502648342756E-2</v>
      </c>
      <c r="Y14" s="11"/>
      <c r="Z14" s="11">
        <v>2.8608606798851199E-2</v>
      </c>
      <c r="AA14" s="11">
        <v>5.0212725962589598E-2</v>
      </c>
      <c r="AB14" s="11">
        <v>3.6731169924217197E-2</v>
      </c>
      <c r="AC14" s="11">
        <v>4.1456483557885802E-2</v>
      </c>
      <c r="AD14" s="11"/>
      <c r="AE14" s="11">
        <v>4.6918042706074303E-2</v>
      </c>
      <c r="AF14" s="11">
        <v>4.5560599977228999E-2</v>
      </c>
      <c r="AG14" s="11">
        <v>2.9609508910234599E-2</v>
      </c>
      <c r="AH14" s="11">
        <v>1.74816945419498E-2</v>
      </c>
      <c r="AI14" s="11">
        <v>3.1978999226903303E-2</v>
      </c>
      <c r="AJ14" s="11"/>
      <c r="AK14" s="11">
        <v>3.7780027264272903E-2</v>
      </c>
      <c r="AL14" s="11">
        <v>3.6168112467361499E-2</v>
      </c>
      <c r="AM14" s="11">
        <v>3.1612240449613298E-2</v>
      </c>
      <c r="AN14" s="11">
        <v>5.6628319343241001E-2</v>
      </c>
      <c r="AO14" s="11">
        <v>4.0315123004619403E-2</v>
      </c>
      <c r="AP14" s="11">
        <v>4.3028941672179598E-2</v>
      </c>
      <c r="AQ14" s="11"/>
      <c r="AR14" s="11">
        <v>3.6715690838698398E-2</v>
      </c>
      <c r="AS14" s="11">
        <v>2.75881431002446E-2</v>
      </c>
      <c r="AT14" s="11">
        <v>6.9566210590141203E-2</v>
      </c>
      <c r="AU14" s="11"/>
      <c r="AV14" s="11">
        <v>3.2362784033164303E-2</v>
      </c>
      <c r="AW14" s="11">
        <v>2.92339713462847E-2</v>
      </c>
      <c r="AX14" s="11">
        <v>3.0619349889303701E-2</v>
      </c>
      <c r="AY14" s="11">
        <v>5.1061421811927001E-2</v>
      </c>
      <c r="AZ14" s="11">
        <v>8.5210026025330704E-2</v>
      </c>
      <c r="BA14" s="11"/>
      <c r="BB14" s="11">
        <v>2.9607401685632799E-2</v>
      </c>
      <c r="BC14" s="11">
        <v>2.85333684258945E-2</v>
      </c>
      <c r="BD14" s="11">
        <v>2.29452864004141E-2</v>
      </c>
      <c r="BE14" s="11"/>
      <c r="BF14" s="11">
        <v>2.93376766866053E-2</v>
      </c>
      <c r="BG14" s="11">
        <v>3.6058255073093098E-2</v>
      </c>
      <c r="BH14" s="11">
        <v>2.4860228206549401E-2</v>
      </c>
      <c r="BI14" s="11">
        <v>6.4007442609266801E-2</v>
      </c>
      <c r="BJ14" s="11">
        <v>3.3903530352701702E-2</v>
      </c>
      <c r="BK14" s="11">
        <v>4.6886691718935398E-2</v>
      </c>
    </row>
    <row r="15" spans="2:63" x14ac:dyDescent="0.35">
      <c r="B15" s="14" t="s">
        <v>182</v>
      </c>
      <c r="C15" s="11">
        <v>3.0006562796910101E-2</v>
      </c>
      <c r="D15" s="11">
        <v>2.0923189168089999E-2</v>
      </c>
      <c r="E15" s="11">
        <v>3.9241073594193897E-2</v>
      </c>
      <c r="F15" s="11"/>
      <c r="G15" s="11">
        <v>5.8980314377244297E-2</v>
      </c>
      <c r="H15" s="11">
        <v>2.8751617917921801E-2</v>
      </c>
      <c r="I15" s="11">
        <v>2.8478026242117999E-2</v>
      </c>
      <c r="J15" s="11">
        <v>3.0983964877145002E-2</v>
      </c>
      <c r="K15" s="11">
        <v>1.9247890682338099E-2</v>
      </c>
      <c r="L15" s="11">
        <v>1.9066228359075399E-2</v>
      </c>
      <c r="M15" s="11"/>
      <c r="N15" s="11">
        <v>2.1131383146273702E-2</v>
      </c>
      <c r="O15" s="11">
        <v>2.62871014048685E-2</v>
      </c>
      <c r="P15" s="11">
        <v>2.7834807242551399E-2</v>
      </c>
      <c r="Q15" s="11">
        <v>2.9118583938079201E-2</v>
      </c>
      <c r="R15" s="11">
        <v>4.2261028952255399E-2</v>
      </c>
      <c r="S15" s="11">
        <v>4.5576401646595002E-2</v>
      </c>
      <c r="T15" s="11">
        <v>2.7286895848546201E-2</v>
      </c>
      <c r="U15" s="11">
        <v>3.8516398533354201E-2</v>
      </c>
      <c r="V15" s="11">
        <v>3.3164264052186899E-2</v>
      </c>
      <c r="W15" s="11">
        <v>1.4921871833798599E-2</v>
      </c>
      <c r="X15" s="11">
        <v>4.2145160982493303E-2</v>
      </c>
      <c r="Y15" s="11"/>
      <c r="Z15" s="11">
        <v>1.33957854360124E-2</v>
      </c>
      <c r="AA15" s="11">
        <v>2.98403245206816E-2</v>
      </c>
      <c r="AB15" s="11">
        <v>3.17393598365623E-2</v>
      </c>
      <c r="AC15" s="11">
        <v>4.5010408984778601E-2</v>
      </c>
      <c r="AD15" s="11"/>
      <c r="AE15" s="11">
        <v>5.0767572566220998E-2</v>
      </c>
      <c r="AF15" s="11">
        <v>2.67296630549393E-2</v>
      </c>
      <c r="AG15" s="11">
        <v>1.5753010783364201E-2</v>
      </c>
      <c r="AH15" s="11">
        <v>1.33889974572552E-2</v>
      </c>
      <c r="AI15" s="11">
        <v>1.9718299494986501E-2</v>
      </c>
      <c r="AJ15" s="11"/>
      <c r="AK15" s="11">
        <v>1.36728183367713E-2</v>
      </c>
      <c r="AL15" s="11">
        <v>2.0913047322091101E-2</v>
      </c>
      <c r="AM15" s="11">
        <v>3.9063498479990202E-2</v>
      </c>
      <c r="AN15" s="11">
        <v>4.6632959817423401E-2</v>
      </c>
      <c r="AO15" s="11">
        <v>4.1305564420223803E-2</v>
      </c>
      <c r="AP15" s="11">
        <v>6.9475511065991702E-2</v>
      </c>
      <c r="AQ15" s="11"/>
      <c r="AR15" s="11">
        <v>2.51669447369571E-2</v>
      </c>
      <c r="AS15" s="11">
        <v>1.23435457826953E-2</v>
      </c>
      <c r="AT15" s="11">
        <v>7.3785428665236602E-2</v>
      </c>
      <c r="AU15" s="11"/>
      <c r="AV15" s="11">
        <v>1.7859260998878398E-2</v>
      </c>
      <c r="AW15" s="11">
        <v>1.97529850726634E-2</v>
      </c>
      <c r="AX15" s="11">
        <v>5.81408082670883E-3</v>
      </c>
      <c r="AY15" s="11">
        <v>0</v>
      </c>
      <c r="AZ15" s="11">
        <v>7.8362430448354101E-2</v>
      </c>
      <c r="BA15" s="11"/>
      <c r="BB15" s="11">
        <v>1.6232855412164199E-2</v>
      </c>
      <c r="BC15" s="11">
        <v>1.96977885452807E-2</v>
      </c>
      <c r="BD15" s="11">
        <v>3.2729420985579899E-3</v>
      </c>
      <c r="BE15" s="11"/>
      <c r="BF15" s="11">
        <v>3.1556546890422102E-2</v>
      </c>
      <c r="BG15" s="11">
        <v>2.63160921015267E-2</v>
      </c>
      <c r="BH15" s="11">
        <v>3.9715479554073903E-2</v>
      </c>
      <c r="BI15" s="11">
        <v>1.9240449098139399E-2</v>
      </c>
      <c r="BJ15" s="11">
        <v>4.0547002056042399E-2</v>
      </c>
      <c r="BK15" s="11">
        <v>3.5014932641932298E-2</v>
      </c>
    </row>
    <row r="16" spans="2:63" x14ac:dyDescent="0.35">
      <c r="B16" s="14" t="s">
        <v>190</v>
      </c>
      <c r="C16" s="17">
        <v>0.73412431172778803</v>
      </c>
      <c r="D16" s="17">
        <v>0.73679297699991897</v>
      </c>
      <c r="E16" s="17">
        <v>0.73003294690265697</v>
      </c>
      <c r="F16" s="17"/>
      <c r="G16" s="17">
        <v>0.74063008602952496</v>
      </c>
      <c r="H16" s="17">
        <v>0.76877982484315099</v>
      </c>
      <c r="I16" s="17">
        <v>0.74880749505414401</v>
      </c>
      <c r="J16" s="17">
        <v>0.68935963375775999</v>
      </c>
      <c r="K16" s="17">
        <v>0.73025086436967501</v>
      </c>
      <c r="L16" s="17">
        <v>0.72843048358701701</v>
      </c>
      <c r="M16" s="17"/>
      <c r="N16" s="17">
        <v>0.76073094469954605</v>
      </c>
      <c r="O16" s="17">
        <v>0.75396834479256503</v>
      </c>
      <c r="P16" s="17">
        <v>0.72136176199160396</v>
      </c>
      <c r="Q16" s="17">
        <v>0.66883686679985699</v>
      </c>
      <c r="R16" s="17">
        <v>0.74020709223835901</v>
      </c>
      <c r="S16" s="17">
        <v>0.71149108372013703</v>
      </c>
      <c r="T16" s="17">
        <v>0.75016780234827796</v>
      </c>
      <c r="U16" s="17">
        <v>0.75889909436907999</v>
      </c>
      <c r="V16" s="17">
        <v>0.72646868927972796</v>
      </c>
      <c r="W16" s="17">
        <v>0.75606500516409902</v>
      </c>
      <c r="X16" s="17">
        <v>0.71008057191585605</v>
      </c>
      <c r="Y16" s="17"/>
      <c r="Z16" s="17">
        <v>0.77978396117349202</v>
      </c>
      <c r="AA16" s="17">
        <v>0.75143675586633496</v>
      </c>
      <c r="AB16" s="17">
        <v>0.70559194358938204</v>
      </c>
      <c r="AC16" s="17">
        <v>0.69065036487819997</v>
      </c>
      <c r="AD16" s="17"/>
      <c r="AE16" s="17">
        <v>0.67967582743011601</v>
      </c>
      <c r="AF16" s="17">
        <v>0.72062143052449901</v>
      </c>
      <c r="AG16" s="17">
        <v>0.783431745175318</v>
      </c>
      <c r="AH16" s="17">
        <v>0.81283849590663604</v>
      </c>
      <c r="AI16" s="17">
        <v>0.77043083383425603</v>
      </c>
      <c r="AJ16" s="17"/>
      <c r="AK16" s="17">
        <v>0.747853046639818</v>
      </c>
      <c r="AL16" s="17">
        <v>0.74366926137807798</v>
      </c>
      <c r="AM16" s="17">
        <v>0.71268574511022198</v>
      </c>
      <c r="AN16" s="17">
        <v>0.68365259727889105</v>
      </c>
      <c r="AO16" s="17">
        <v>0.74103028867184295</v>
      </c>
      <c r="AP16" s="17">
        <v>0.73234341983665496</v>
      </c>
      <c r="AQ16" s="17"/>
      <c r="AR16" s="17">
        <v>0.66393502606994603</v>
      </c>
      <c r="AS16" s="17">
        <v>0.835034981429576</v>
      </c>
      <c r="AT16" s="17">
        <v>0.63224689111397103</v>
      </c>
      <c r="AU16" s="17"/>
      <c r="AV16" s="17">
        <v>0.69265252509710795</v>
      </c>
      <c r="AW16" s="17">
        <v>0.83100092752214305</v>
      </c>
      <c r="AX16" s="17">
        <v>0.81243828494362402</v>
      </c>
      <c r="AY16" s="17">
        <v>0.55031746822269201</v>
      </c>
      <c r="AZ16" s="17">
        <v>0.62014642204774295</v>
      </c>
      <c r="BA16" s="17"/>
      <c r="BB16" s="17">
        <v>0.715750204405182</v>
      </c>
      <c r="BC16" s="17">
        <v>0.82463694592890102</v>
      </c>
      <c r="BD16" s="17">
        <v>0.82708086261803804</v>
      </c>
      <c r="BE16" s="17"/>
      <c r="BF16" s="17">
        <v>0.75181319137879199</v>
      </c>
      <c r="BG16" s="17">
        <v>0.73003520047765702</v>
      </c>
      <c r="BH16" s="17">
        <v>0.75314765598475797</v>
      </c>
      <c r="BI16" s="17">
        <v>0.71294937995871399</v>
      </c>
      <c r="BJ16" s="17">
        <v>0.74376363507986498</v>
      </c>
      <c r="BK16" s="17">
        <v>0.70773147185493801</v>
      </c>
    </row>
    <row r="17" spans="2:63" x14ac:dyDescent="0.35">
      <c r="B17" s="14" t="s">
        <v>191</v>
      </c>
      <c r="C17" s="17">
        <v>5.2330952209406402E-2</v>
      </c>
      <c r="D17" s="17">
        <v>6.9681508658901603E-2</v>
      </c>
      <c r="E17" s="17">
        <v>3.51366273384058E-2</v>
      </c>
      <c r="F17" s="17"/>
      <c r="G17" s="17">
        <v>2.9030782632840101E-2</v>
      </c>
      <c r="H17" s="17">
        <v>3.9755995922436303E-2</v>
      </c>
      <c r="I17" s="17">
        <v>4.8942593873142898E-2</v>
      </c>
      <c r="J17" s="17">
        <v>6.3881437200797406E-2</v>
      </c>
      <c r="K17" s="17">
        <v>7.5423735628643698E-2</v>
      </c>
      <c r="L17" s="17">
        <v>5.6231190305008297E-2</v>
      </c>
      <c r="M17" s="17"/>
      <c r="N17" s="17">
        <v>5.6859937995881703E-2</v>
      </c>
      <c r="O17" s="17">
        <v>4.0772181196939303E-2</v>
      </c>
      <c r="P17" s="17">
        <v>4.8602589741010303E-2</v>
      </c>
      <c r="Q17" s="17">
        <v>6.7887470186324503E-2</v>
      </c>
      <c r="R17" s="17">
        <v>4.1182018304745001E-2</v>
      </c>
      <c r="S17" s="17">
        <v>5.2533850122998098E-2</v>
      </c>
      <c r="T17" s="17">
        <v>3.62304551111867E-2</v>
      </c>
      <c r="U17" s="17">
        <v>3.6824502648462598E-2</v>
      </c>
      <c r="V17" s="17">
        <v>6.4206615030307196E-2</v>
      </c>
      <c r="W17" s="17">
        <v>5.5998709574416099E-2</v>
      </c>
      <c r="X17" s="17">
        <v>6.8348052543106705E-2</v>
      </c>
      <c r="Y17" s="17"/>
      <c r="Z17" s="17">
        <v>5.2466833649242303E-2</v>
      </c>
      <c r="AA17" s="17">
        <v>5.4034334619028498E-2</v>
      </c>
      <c r="AB17" s="17">
        <v>5.66565113072671E-2</v>
      </c>
      <c r="AC17" s="17">
        <v>4.7858753343524997E-2</v>
      </c>
      <c r="AD17" s="17"/>
      <c r="AE17" s="17">
        <v>5.1655512938348302E-2</v>
      </c>
      <c r="AF17" s="17">
        <v>5.3624901146428698E-2</v>
      </c>
      <c r="AG17" s="17">
        <v>4.6621029441030401E-2</v>
      </c>
      <c r="AH17" s="17">
        <v>5.4224165110441098E-2</v>
      </c>
      <c r="AI17" s="17">
        <v>7.66351063203662E-2</v>
      </c>
      <c r="AJ17" s="17"/>
      <c r="AK17" s="17">
        <v>6.2406612068293899E-2</v>
      </c>
      <c r="AL17" s="17">
        <v>4.8493500661812898E-2</v>
      </c>
      <c r="AM17" s="17">
        <v>6.0833911571826597E-2</v>
      </c>
      <c r="AN17" s="17">
        <v>3.4733978524416599E-2</v>
      </c>
      <c r="AO17" s="17">
        <v>4.7574020777891697E-2</v>
      </c>
      <c r="AP17" s="17">
        <v>2.6509094698158299E-2</v>
      </c>
      <c r="AQ17" s="17"/>
      <c r="AR17" s="17">
        <v>9.0423894574489197E-2</v>
      </c>
      <c r="AS17" s="17">
        <v>2.6100886618588101E-2</v>
      </c>
      <c r="AT17" s="17">
        <v>4.2189208413308699E-2</v>
      </c>
      <c r="AU17" s="17"/>
      <c r="AV17" s="17">
        <v>8.3611507252902506E-2</v>
      </c>
      <c r="AW17" s="17">
        <v>1.9471421821313901E-2</v>
      </c>
      <c r="AX17" s="17">
        <v>3.3384507304253602E-2</v>
      </c>
      <c r="AY17" s="17">
        <v>0.13678390116911601</v>
      </c>
      <c r="AZ17" s="17">
        <v>4.6210460995967401E-2</v>
      </c>
      <c r="BA17" s="17"/>
      <c r="BB17" s="17">
        <v>6.1425168114666903E-2</v>
      </c>
      <c r="BC17" s="17">
        <v>1.9974803991704499E-2</v>
      </c>
      <c r="BD17" s="17">
        <v>4.4096167685311403E-2</v>
      </c>
      <c r="BE17" s="17"/>
      <c r="BF17" s="17">
        <v>3.96637330276296E-2</v>
      </c>
      <c r="BG17" s="17">
        <v>5.0967658973491002E-2</v>
      </c>
      <c r="BH17" s="17">
        <v>4.7603814076842103E-2</v>
      </c>
      <c r="BI17" s="17">
        <v>5.7843300717685099E-2</v>
      </c>
      <c r="BJ17" s="17">
        <v>6.0932039863650297E-2</v>
      </c>
      <c r="BK17" s="17">
        <v>7.1240288081952305E-2</v>
      </c>
    </row>
    <row r="18" spans="2:63" x14ac:dyDescent="0.35">
      <c r="B18" s="21" t="s">
        <v>192</v>
      </c>
      <c r="C18" s="18">
        <v>0.68179335951838105</v>
      </c>
      <c r="D18" s="18">
        <v>0.66711146834101698</v>
      </c>
      <c r="E18" s="18">
        <v>0.69489631956425202</v>
      </c>
      <c r="F18" s="18"/>
      <c r="G18" s="18">
        <v>0.71159930339668498</v>
      </c>
      <c r="H18" s="18">
        <v>0.72902382892071504</v>
      </c>
      <c r="I18" s="18">
        <v>0.69986490118100098</v>
      </c>
      <c r="J18" s="18">
        <v>0.62547819655696302</v>
      </c>
      <c r="K18" s="18">
        <v>0.65482712874103199</v>
      </c>
      <c r="L18" s="18">
        <v>0.672199293282009</v>
      </c>
      <c r="M18" s="18"/>
      <c r="N18" s="18">
        <v>0.70387100670366498</v>
      </c>
      <c r="O18" s="18">
        <v>0.71319616359562599</v>
      </c>
      <c r="P18" s="18">
        <v>0.67275917225059401</v>
      </c>
      <c r="Q18" s="18">
        <v>0.60094939661353297</v>
      </c>
      <c r="R18" s="18">
        <v>0.69902507393361402</v>
      </c>
      <c r="S18" s="18">
        <v>0.65895723359713898</v>
      </c>
      <c r="T18" s="18">
        <v>0.71393734723709101</v>
      </c>
      <c r="U18" s="18">
        <v>0.72207459172061705</v>
      </c>
      <c r="V18" s="18">
        <v>0.66226207424942096</v>
      </c>
      <c r="W18" s="18">
        <v>0.70006629558968303</v>
      </c>
      <c r="X18" s="18">
        <v>0.641732519372749</v>
      </c>
      <c r="Y18" s="18"/>
      <c r="Z18" s="18">
        <v>0.72731712752424904</v>
      </c>
      <c r="AA18" s="18">
        <v>0.697402421247306</v>
      </c>
      <c r="AB18" s="18">
        <v>0.64893543228211503</v>
      </c>
      <c r="AC18" s="18">
        <v>0.64279161153467501</v>
      </c>
      <c r="AD18" s="18"/>
      <c r="AE18" s="18">
        <v>0.62802031449176798</v>
      </c>
      <c r="AF18" s="18">
        <v>0.66699652937807097</v>
      </c>
      <c r="AG18" s="18">
        <v>0.73681071573428703</v>
      </c>
      <c r="AH18" s="18">
        <v>0.758614330796195</v>
      </c>
      <c r="AI18" s="18">
        <v>0.69379572751388896</v>
      </c>
      <c r="AJ18" s="18"/>
      <c r="AK18" s="18">
        <v>0.68544643457152399</v>
      </c>
      <c r="AL18" s="18">
        <v>0.69517576071626497</v>
      </c>
      <c r="AM18" s="18">
        <v>0.65185183353839504</v>
      </c>
      <c r="AN18" s="18">
        <v>0.64891861875447399</v>
      </c>
      <c r="AO18" s="18">
        <v>0.69345626789395098</v>
      </c>
      <c r="AP18" s="18">
        <v>0.70583432513849698</v>
      </c>
      <c r="AQ18" s="18"/>
      <c r="AR18" s="18">
        <v>0.57351113149545696</v>
      </c>
      <c r="AS18" s="18">
        <v>0.80893409481098799</v>
      </c>
      <c r="AT18" s="18">
        <v>0.59005768270066195</v>
      </c>
      <c r="AU18" s="18"/>
      <c r="AV18" s="18">
        <v>0.60904101784420495</v>
      </c>
      <c r="AW18" s="18">
        <v>0.81152950570082905</v>
      </c>
      <c r="AX18" s="18">
        <v>0.77905377763937</v>
      </c>
      <c r="AY18" s="18">
        <v>0.41353356705357602</v>
      </c>
      <c r="AZ18" s="18">
        <v>0.57393596105177602</v>
      </c>
      <c r="BA18" s="18"/>
      <c r="BB18" s="18">
        <v>0.65432503629051497</v>
      </c>
      <c r="BC18" s="18">
        <v>0.80466214193719698</v>
      </c>
      <c r="BD18" s="18">
        <v>0.78298469493272704</v>
      </c>
      <c r="BE18" s="18"/>
      <c r="BF18" s="18">
        <v>0.71214945835116295</v>
      </c>
      <c r="BG18" s="18">
        <v>0.67906754150416604</v>
      </c>
      <c r="BH18" s="18">
        <v>0.70554384190791597</v>
      </c>
      <c r="BI18" s="18">
        <v>0.65510607924102904</v>
      </c>
      <c r="BJ18" s="18">
        <v>0.68283159521621495</v>
      </c>
      <c r="BK18" s="18">
        <v>0.63649118377298597</v>
      </c>
    </row>
    <row r="19" spans="2:63" x14ac:dyDescent="0.35">
      <c r="B19" s="15"/>
    </row>
    <row r="20" spans="2:63" x14ac:dyDescent="0.35">
      <c r="B20" t="s">
        <v>68</v>
      </c>
    </row>
    <row r="21" spans="2:63" x14ac:dyDescent="0.35">
      <c r="B21" t="s">
        <v>69</v>
      </c>
    </row>
    <row r="23" spans="2:63" x14ac:dyDescent="0.35">
      <c r="B23"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BK24"/>
  <sheetViews>
    <sheetView showGridLines="0" workbookViewId="0">
      <pane xSplit="2" topLeftCell="C1" activePane="topRight" state="frozen"/>
      <selection pane="topRight" activeCell="B24" sqref="B24"/>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203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194</v>
      </c>
      <c r="C9" s="11">
        <v>0.41765303872503101</v>
      </c>
      <c r="D9" s="11">
        <v>0.442562364586429</v>
      </c>
      <c r="E9" s="11">
        <v>0.39229913150435602</v>
      </c>
      <c r="F9" s="11"/>
      <c r="G9" s="11">
        <v>0.41904053664357099</v>
      </c>
      <c r="H9" s="11">
        <v>0.42424282998179302</v>
      </c>
      <c r="I9" s="11">
        <v>0.44631181822814397</v>
      </c>
      <c r="J9" s="11">
        <v>0.39070214920334601</v>
      </c>
      <c r="K9" s="11">
        <v>0.41472270964154501</v>
      </c>
      <c r="L9" s="11">
        <v>0.411912861412294</v>
      </c>
      <c r="M9" s="11"/>
      <c r="N9" s="11">
        <v>0.46622405382645898</v>
      </c>
      <c r="O9" s="11">
        <v>0.39616528492939901</v>
      </c>
      <c r="P9" s="11">
        <v>0.40533503881911098</v>
      </c>
      <c r="Q9" s="11">
        <v>0.43669261176637703</v>
      </c>
      <c r="R9" s="11">
        <v>0.42623045605246002</v>
      </c>
      <c r="S9" s="11">
        <v>0.39055160218538898</v>
      </c>
      <c r="T9" s="11">
        <v>0.45524816537479101</v>
      </c>
      <c r="U9" s="11">
        <v>0.34874218502993498</v>
      </c>
      <c r="V9" s="11">
        <v>0.41672711316400002</v>
      </c>
      <c r="W9" s="11">
        <v>0.37672816142855098</v>
      </c>
      <c r="X9" s="11">
        <v>0.43052431535513602</v>
      </c>
      <c r="Y9" s="11"/>
      <c r="Z9" s="11">
        <v>0.46018896003033</v>
      </c>
      <c r="AA9" s="11">
        <v>0.42233425600208102</v>
      </c>
      <c r="AB9" s="11">
        <v>0.40104768107282601</v>
      </c>
      <c r="AC9" s="11">
        <v>0.38060741797710701</v>
      </c>
      <c r="AD9" s="11"/>
      <c r="AE9" s="11">
        <v>0.37169744882175598</v>
      </c>
      <c r="AF9" s="11">
        <v>0.42047247010650601</v>
      </c>
      <c r="AG9" s="11">
        <v>0.453484516674101</v>
      </c>
      <c r="AH9" s="11">
        <v>0.453971136099241</v>
      </c>
      <c r="AI9" s="11">
        <v>0.38778677809906698</v>
      </c>
      <c r="AJ9" s="11"/>
      <c r="AK9" s="11">
        <v>0.41577696100318601</v>
      </c>
      <c r="AL9" s="11">
        <v>0.43294805661934999</v>
      </c>
      <c r="AM9" s="11">
        <v>0.41473351411933901</v>
      </c>
      <c r="AN9" s="11">
        <v>0.41173783220386501</v>
      </c>
      <c r="AO9" s="11">
        <v>0.40210982336731999</v>
      </c>
      <c r="AP9" s="11">
        <v>0.44804290918453299</v>
      </c>
      <c r="AQ9" s="11"/>
      <c r="AR9" s="11">
        <v>0.40703993813296102</v>
      </c>
      <c r="AS9" s="11">
        <v>0.43871211741458199</v>
      </c>
      <c r="AT9" s="11">
        <v>0.380023164622172</v>
      </c>
      <c r="AU9" s="11"/>
      <c r="AV9" s="11">
        <v>0.39875296261447102</v>
      </c>
      <c r="AW9" s="11">
        <v>0.46689716175606999</v>
      </c>
      <c r="AX9" s="11">
        <v>0.47885737062405498</v>
      </c>
      <c r="AY9" s="11">
        <v>0.35983820781986398</v>
      </c>
      <c r="AZ9" s="11">
        <v>0.35699388006405097</v>
      </c>
      <c r="BA9" s="11"/>
      <c r="BB9" s="11">
        <v>0.39909764757153099</v>
      </c>
      <c r="BC9" s="11">
        <v>0.479870186936592</v>
      </c>
      <c r="BD9" s="11">
        <v>0.46783957832029499</v>
      </c>
      <c r="BE9" s="11"/>
      <c r="BF9" s="11">
        <v>0.41482854075972098</v>
      </c>
      <c r="BG9" s="11">
        <v>0.43827250070800799</v>
      </c>
      <c r="BH9" s="11">
        <v>0.46219233880497301</v>
      </c>
      <c r="BI9" s="11">
        <v>0.40246507588734298</v>
      </c>
      <c r="BJ9" s="11">
        <v>0.36921262722138598</v>
      </c>
      <c r="BK9" s="11">
        <v>0.39668043295162497</v>
      </c>
    </row>
    <row r="10" spans="2:63" x14ac:dyDescent="0.35">
      <c r="B10" s="14" t="s">
        <v>196</v>
      </c>
      <c r="C10" s="11">
        <v>0.28729860844301403</v>
      </c>
      <c r="D10" s="11">
        <v>0.28445455052114499</v>
      </c>
      <c r="E10" s="11">
        <v>0.28705015357830799</v>
      </c>
      <c r="F10" s="11"/>
      <c r="G10" s="11">
        <v>0.291534326650917</v>
      </c>
      <c r="H10" s="11">
        <v>0.28280443342511102</v>
      </c>
      <c r="I10" s="11">
        <v>0.304916485128992</v>
      </c>
      <c r="J10" s="11">
        <v>0.28015408293959299</v>
      </c>
      <c r="K10" s="11">
        <v>0.26888809955823301</v>
      </c>
      <c r="L10" s="11">
        <v>0.29200072158518697</v>
      </c>
      <c r="M10" s="11"/>
      <c r="N10" s="11">
        <v>0.311931745702274</v>
      </c>
      <c r="O10" s="11">
        <v>0.24048971860467799</v>
      </c>
      <c r="P10" s="11">
        <v>0.30465542138977503</v>
      </c>
      <c r="Q10" s="11">
        <v>0.35966102039015901</v>
      </c>
      <c r="R10" s="11">
        <v>0.306044664740655</v>
      </c>
      <c r="S10" s="11">
        <v>0.31531615198766</v>
      </c>
      <c r="T10" s="11">
        <v>0.25748123031123998</v>
      </c>
      <c r="U10" s="11">
        <v>0.22876520772661099</v>
      </c>
      <c r="V10" s="11">
        <v>0.29393374348997903</v>
      </c>
      <c r="W10" s="11">
        <v>0.23111071567764599</v>
      </c>
      <c r="X10" s="11">
        <v>0.28629054434531098</v>
      </c>
      <c r="Y10" s="11"/>
      <c r="Z10" s="11">
        <v>0.27350340502085702</v>
      </c>
      <c r="AA10" s="11">
        <v>0.31143357142768802</v>
      </c>
      <c r="AB10" s="11">
        <v>0.31921842679869999</v>
      </c>
      <c r="AC10" s="11">
        <v>0.25312400422327702</v>
      </c>
      <c r="AD10" s="11"/>
      <c r="AE10" s="11">
        <v>0.27405851006076998</v>
      </c>
      <c r="AF10" s="11">
        <v>0.31002264429869603</v>
      </c>
      <c r="AG10" s="11">
        <v>0.28584644388706498</v>
      </c>
      <c r="AH10" s="11">
        <v>0.28622531246977601</v>
      </c>
      <c r="AI10" s="11">
        <v>0.25003123348633299</v>
      </c>
      <c r="AJ10" s="11"/>
      <c r="AK10" s="11">
        <v>0.289038999538411</v>
      </c>
      <c r="AL10" s="11">
        <v>0.29766940344475901</v>
      </c>
      <c r="AM10" s="11">
        <v>0.29177316356086802</v>
      </c>
      <c r="AN10" s="11">
        <v>0.27429809224639601</v>
      </c>
      <c r="AO10" s="11">
        <v>0.27437610673837198</v>
      </c>
      <c r="AP10" s="11">
        <v>0.26767555580232899</v>
      </c>
      <c r="AQ10" s="11"/>
      <c r="AR10" s="11">
        <v>0.30885220283253201</v>
      </c>
      <c r="AS10" s="11">
        <v>0.27986843082350599</v>
      </c>
      <c r="AT10" s="11">
        <v>0.236545410204545</v>
      </c>
      <c r="AU10" s="11"/>
      <c r="AV10" s="11">
        <v>0.31185202727056799</v>
      </c>
      <c r="AW10" s="11">
        <v>0.30405457555138699</v>
      </c>
      <c r="AX10" s="11">
        <v>0.28404845284993702</v>
      </c>
      <c r="AY10" s="11">
        <v>0.26184520732793698</v>
      </c>
      <c r="AZ10" s="11">
        <v>0.214623690175471</v>
      </c>
      <c r="BA10" s="11"/>
      <c r="BB10" s="11">
        <v>0.31765766993772399</v>
      </c>
      <c r="BC10" s="11">
        <v>0.29575783431393399</v>
      </c>
      <c r="BD10" s="11">
        <v>0.30480084624232701</v>
      </c>
      <c r="BE10" s="11"/>
      <c r="BF10" s="11">
        <v>0.28640368742347899</v>
      </c>
      <c r="BG10" s="11">
        <v>0.28283660632720897</v>
      </c>
      <c r="BH10" s="11">
        <v>0.34115192917410903</v>
      </c>
      <c r="BI10" s="11">
        <v>0.30417993183692699</v>
      </c>
      <c r="BJ10" s="11">
        <v>0.22803467303879699</v>
      </c>
      <c r="BK10" s="11">
        <v>0.26395510189171301</v>
      </c>
    </row>
    <row r="11" spans="2:63" x14ac:dyDescent="0.35">
      <c r="B11" s="14" t="s">
        <v>197</v>
      </c>
      <c r="C11" s="11">
        <v>0.28259724803815101</v>
      </c>
      <c r="D11" s="11">
        <v>0.306120810556192</v>
      </c>
      <c r="E11" s="11">
        <v>0.25676633472990101</v>
      </c>
      <c r="F11" s="11"/>
      <c r="G11" s="11">
        <v>0.35156713147260399</v>
      </c>
      <c r="H11" s="11">
        <v>0.29139325936427302</v>
      </c>
      <c r="I11" s="11">
        <v>0.29432401569356997</v>
      </c>
      <c r="J11" s="11">
        <v>0.26212503267550102</v>
      </c>
      <c r="K11" s="11">
        <v>0.25344847728581699</v>
      </c>
      <c r="L11" s="11">
        <v>0.25534835365416803</v>
      </c>
      <c r="M11" s="11"/>
      <c r="N11" s="11">
        <v>0.29410974069578399</v>
      </c>
      <c r="O11" s="11">
        <v>0.26399829679984399</v>
      </c>
      <c r="P11" s="11">
        <v>0.307476236669875</v>
      </c>
      <c r="Q11" s="11">
        <v>0.29079003784803698</v>
      </c>
      <c r="R11" s="11">
        <v>0.280476768688387</v>
      </c>
      <c r="S11" s="11">
        <v>0.27471212409708501</v>
      </c>
      <c r="T11" s="11">
        <v>0.274124425424282</v>
      </c>
      <c r="U11" s="11">
        <v>0.25041091221490103</v>
      </c>
      <c r="V11" s="11">
        <v>0.29398806323042698</v>
      </c>
      <c r="W11" s="11">
        <v>0.25924131062785699</v>
      </c>
      <c r="X11" s="11">
        <v>0.31771170346541799</v>
      </c>
      <c r="Y11" s="11"/>
      <c r="Z11" s="11">
        <v>0.29682115933272701</v>
      </c>
      <c r="AA11" s="11">
        <v>0.29938308070022701</v>
      </c>
      <c r="AB11" s="11">
        <v>0.29658363091019002</v>
      </c>
      <c r="AC11" s="11">
        <v>0.23702464881725499</v>
      </c>
      <c r="AD11" s="11"/>
      <c r="AE11" s="11">
        <v>0.23778059584552</v>
      </c>
      <c r="AF11" s="11">
        <v>0.295402503651162</v>
      </c>
      <c r="AG11" s="11">
        <v>0.32180667666306101</v>
      </c>
      <c r="AH11" s="11">
        <v>0.28827002320477502</v>
      </c>
      <c r="AI11" s="11">
        <v>0.23799238163776901</v>
      </c>
      <c r="AJ11" s="11"/>
      <c r="AK11" s="11">
        <v>0.27320176808819702</v>
      </c>
      <c r="AL11" s="11">
        <v>0.27624381681193999</v>
      </c>
      <c r="AM11" s="11">
        <v>0.28587696514634597</v>
      </c>
      <c r="AN11" s="11">
        <v>0.28475912349168198</v>
      </c>
      <c r="AO11" s="11">
        <v>0.29256214688929799</v>
      </c>
      <c r="AP11" s="11">
        <v>0.38636459126580802</v>
      </c>
      <c r="AQ11" s="11"/>
      <c r="AR11" s="11">
        <v>0.27543099118106701</v>
      </c>
      <c r="AS11" s="11">
        <v>0.28687282006074399</v>
      </c>
      <c r="AT11" s="11">
        <v>0.26385408757020201</v>
      </c>
      <c r="AU11" s="11"/>
      <c r="AV11" s="11">
        <v>0.27987925054514001</v>
      </c>
      <c r="AW11" s="11">
        <v>0.31008023449940098</v>
      </c>
      <c r="AX11" s="11">
        <v>0.25840542145170697</v>
      </c>
      <c r="AY11" s="11">
        <v>0.23944696883800701</v>
      </c>
      <c r="AZ11" s="11">
        <v>0.233733254343619</v>
      </c>
      <c r="BA11" s="11"/>
      <c r="BB11" s="11">
        <v>0.28405990298735301</v>
      </c>
      <c r="BC11" s="11">
        <v>0.31090072368611299</v>
      </c>
      <c r="BD11" s="11">
        <v>0.29158453091924502</v>
      </c>
      <c r="BE11" s="11"/>
      <c r="BF11" s="11">
        <v>0.27914984804988102</v>
      </c>
      <c r="BG11" s="11">
        <v>0.29825273097376698</v>
      </c>
      <c r="BH11" s="11">
        <v>0.34906093538045002</v>
      </c>
      <c r="BI11" s="11">
        <v>0.25168405075219102</v>
      </c>
      <c r="BJ11" s="11">
        <v>0.25948196788767303</v>
      </c>
      <c r="BK11" s="11">
        <v>0.23330351145853001</v>
      </c>
    </row>
    <row r="12" spans="2:63" ht="29" x14ac:dyDescent="0.35">
      <c r="B12" s="14" t="s">
        <v>198</v>
      </c>
      <c r="C12" s="11">
        <v>0.22834492346916699</v>
      </c>
      <c r="D12" s="11">
        <v>0.23430818824954699</v>
      </c>
      <c r="E12" s="11">
        <v>0.22051569124430601</v>
      </c>
      <c r="F12" s="11"/>
      <c r="G12" s="11">
        <v>0.22317220988159001</v>
      </c>
      <c r="H12" s="11">
        <v>0.22311044639098301</v>
      </c>
      <c r="I12" s="11">
        <v>0.21651184084701999</v>
      </c>
      <c r="J12" s="11">
        <v>0.20901321921497401</v>
      </c>
      <c r="K12" s="11">
        <v>0.233511628492515</v>
      </c>
      <c r="L12" s="11">
        <v>0.25802504880997301</v>
      </c>
      <c r="M12" s="11"/>
      <c r="N12" s="11">
        <v>0.22874127717755999</v>
      </c>
      <c r="O12" s="11">
        <v>0.22224735214226099</v>
      </c>
      <c r="P12" s="11">
        <v>0.20179933569733</v>
      </c>
      <c r="Q12" s="11">
        <v>0.22422312202424799</v>
      </c>
      <c r="R12" s="11">
        <v>0.30639724967759202</v>
      </c>
      <c r="S12" s="11">
        <v>0.21059419063969101</v>
      </c>
      <c r="T12" s="11">
        <v>0.25972801688144298</v>
      </c>
      <c r="U12" s="11">
        <v>0.22170369057710401</v>
      </c>
      <c r="V12" s="11">
        <v>0.23497989394783</v>
      </c>
      <c r="W12" s="11">
        <v>0.21225429008698399</v>
      </c>
      <c r="X12" s="11">
        <v>0.185135519546237</v>
      </c>
      <c r="Y12" s="11"/>
      <c r="Z12" s="11">
        <v>0.25440636937706201</v>
      </c>
      <c r="AA12" s="11">
        <v>0.23721375794941699</v>
      </c>
      <c r="AB12" s="11">
        <v>0.211328253483305</v>
      </c>
      <c r="AC12" s="11">
        <v>0.20322498282248699</v>
      </c>
      <c r="AD12" s="11"/>
      <c r="AE12" s="11">
        <v>0.20473842572069301</v>
      </c>
      <c r="AF12" s="11">
        <v>0.23424555745985601</v>
      </c>
      <c r="AG12" s="11">
        <v>0.249319402390733</v>
      </c>
      <c r="AH12" s="11">
        <v>0.20823713738536501</v>
      </c>
      <c r="AI12" s="11">
        <v>0.30327457978114403</v>
      </c>
      <c r="AJ12" s="11"/>
      <c r="AK12" s="11">
        <v>0.263869852111558</v>
      </c>
      <c r="AL12" s="11">
        <v>0.21534869515952501</v>
      </c>
      <c r="AM12" s="11">
        <v>0.202033860242299</v>
      </c>
      <c r="AN12" s="11">
        <v>0.19634921055386501</v>
      </c>
      <c r="AO12" s="11">
        <v>0.200818845918427</v>
      </c>
      <c r="AP12" s="11">
        <v>0.24584101940778599</v>
      </c>
      <c r="AQ12" s="11"/>
      <c r="AR12" s="11">
        <v>0.24804303353438201</v>
      </c>
      <c r="AS12" s="11">
        <v>0.22349313383255501</v>
      </c>
      <c r="AT12" s="11">
        <v>0.18539228922152501</v>
      </c>
      <c r="AU12" s="11"/>
      <c r="AV12" s="11">
        <v>0.23754973223286499</v>
      </c>
      <c r="AW12" s="11">
        <v>0.234430225584768</v>
      </c>
      <c r="AX12" s="11">
        <v>0.241028659215164</v>
      </c>
      <c r="AY12" s="11">
        <v>0.25241789010934201</v>
      </c>
      <c r="AZ12" s="11">
        <v>0.16683390653076099</v>
      </c>
      <c r="BA12" s="11"/>
      <c r="BB12" s="11">
        <v>0.247311217303602</v>
      </c>
      <c r="BC12" s="11">
        <v>0.23105567085815401</v>
      </c>
      <c r="BD12" s="11">
        <v>0.18715809523188401</v>
      </c>
      <c r="BE12" s="11"/>
      <c r="BF12" s="11">
        <v>0.209027251742641</v>
      </c>
      <c r="BG12" s="11">
        <v>0.23196906310113899</v>
      </c>
      <c r="BH12" s="11">
        <v>0.26235532466557698</v>
      </c>
      <c r="BI12" s="11">
        <v>0.24803511077256299</v>
      </c>
      <c r="BJ12" s="11">
        <v>0.18509499291127501</v>
      </c>
      <c r="BK12" s="11">
        <v>0.23647888249508001</v>
      </c>
    </row>
    <row r="13" spans="2:63" x14ac:dyDescent="0.35">
      <c r="B13" s="14" t="s">
        <v>199</v>
      </c>
      <c r="C13" s="11">
        <v>0.19713901327314701</v>
      </c>
      <c r="D13" s="11">
        <v>0.19852948843177601</v>
      </c>
      <c r="E13" s="11">
        <v>0.19670992333406501</v>
      </c>
      <c r="F13" s="11"/>
      <c r="G13" s="11">
        <v>0.17038871049176499</v>
      </c>
      <c r="H13" s="11">
        <v>0.19276116296180201</v>
      </c>
      <c r="I13" s="11">
        <v>0.18193499970622201</v>
      </c>
      <c r="J13" s="11">
        <v>0.193724268691186</v>
      </c>
      <c r="K13" s="11">
        <v>0.21099967372856401</v>
      </c>
      <c r="L13" s="11">
        <v>0.22468946421074401</v>
      </c>
      <c r="M13" s="11"/>
      <c r="N13" s="11">
        <v>0.20101658548325699</v>
      </c>
      <c r="O13" s="11">
        <v>0.19723184978795999</v>
      </c>
      <c r="P13" s="11">
        <v>0.17599310793150999</v>
      </c>
      <c r="Q13" s="11">
        <v>0.19132796235573399</v>
      </c>
      <c r="R13" s="11">
        <v>0.179853411385474</v>
      </c>
      <c r="S13" s="11">
        <v>0.17269539943227699</v>
      </c>
      <c r="T13" s="11">
        <v>0.28367071232936403</v>
      </c>
      <c r="U13" s="11">
        <v>0.244416347544825</v>
      </c>
      <c r="V13" s="11">
        <v>0.215202016780766</v>
      </c>
      <c r="W13" s="11">
        <v>0.15596391946996799</v>
      </c>
      <c r="X13" s="11">
        <v>0.15679683848616099</v>
      </c>
      <c r="Y13" s="11"/>
      <c r="Z13" s="11">
        <v>0.21786724155291601</v>
      </c>
      <c r="AA13" s="11">
        <v>0.17300348551712899</v>
      </c>
      <c r="AB13" s="11">
        <v>0.200153079470826</v>
      </c>
      <c r="AC13" s="11">
        <v>0.197591610095607</v>
      </c>
      <c r="AD13" s="11"/>
      <c r="AE13" s="11">
        <v>0.20162498538239501</v>
      </c>
      <c r="AF13" s="11">
        <v>0.20776687727811199</v>
      </c>
      <c r="AG13" s="11">
        <v>0.186081880263682</v>
      </c>
      <c r="AH13" s="11">
        <v>0.17700122031849699</v>
      </c>
      <c r="AI13" s="11">
        <v>0.24960692221918901</v>
      </c>
      <c r="AJ13" s="11"/>
      <c r="AK13" s="11">
        <v>0.22095790668258999</v>
      </c>
      <c r="AL13" s="11">
        <v>0.20326696811596801</v>
      </c>
      <c r="AM13" s="11">
        <v>0.20146665472293099</v>
      </c>
      <c r="AN13" s="11">
        <v>0.177242022741675</v>
      </c>
      <c r="AO13" s="11">
        <v>0.16462473810387801</v>
      </c>
      <c r="AP13" s="11">
        <v>0.13666448966733399</v>
      </c>
      <c r="AQ13" s="11"/>
      <c r="AR13" s="11">
        <v>0.216179648030451</v>
      </c>
      <c r="AS13" s="11">
        <v>0.198885442764346</v>
      </c>
      <c r="AT13" s="11">
        <v>0.15985997482943101</v>
      </c>
      <c r="AU13" s="11"/>
      <c r="AV13" s="11">
        <v>0.22554932836847</v>
      </c>
      <c r="AW13" s="11">
        <v>0.185255150324798</v>
      </c>
      <c r="AX13" s="11">
        <v>0.210442123867881</v>
      </c>
      <c r="AY13" s="11">
        <v>0.19908775845896901</v>
      </c>
      <c r="AZ13" s="11">
        <v>0.13354996166309099</v>
      </c>
      <c r="BA13" s="11"/>
      <c r="BB13" s="11">
        <v>0.23514034536398501</v>
      </c>
      <c r="BC13" s="11">
        <v>0.18274256269421699</v>
      </c>
      <c r="BD13" s="11">
        <v>0.21502395694500001</v>
      </c>
      <c r="BE13" s="11"/>
      <c r="BF13" s="11">
        <v>0.20156513850510799</v>
      </c>
      <c r="BG13" s="11">
        <v>0.20398754511091699</v>
      </c>
      <c r="BH13" s="11">
        <v>0.170254381396269</v>
      </c>
      <c r="BI13" s="11">
        <v>0.19837792345168001</v>
      </c>
      <c r="BJ13" s="11">
        <v>0.190599821706252</v>
      </c>
      <c r="BK13" s="11">
        <v>0.22502281301042101</v>
      </c>
    </row>
    <row r="14" spans="2:63" x14ac:dyDescent="0.35">
      <c r="B14" s="14" t="s">
        <v>200</v>
      </c>
      <c r="C14" s="11">
        <v>9.9042464196548094E-2</v>
      </c>
      <c r="D14" s="11">
        <v>9.8823352577746104E-2</v>
      </c>
      <c r="E14" s="11">
        <v>0.10051863244647399</v>
      </c>
      <c r="F14" s="11"/>
      <c r="G14" s="11">
        <v>0.14590572488804901</v>
      </c>
      <c r="H14" s="11">
        <v>0.129402712324205</v>
      </c>
      <c r="I14" s="11">
        <v>9.95863783453316E-2</v>
      </c>
      <c r="J14" s="11">
        <v>6.8130355824192801E-2</v>
      </c>
      <c r="K14" s="11">
        <v>8.7852757098135795E-2</v>
      </c>
      <c r="L14" s="11">
        <v>7.4627221492699694E-2</v>
      </c>
      <c r="M14" s="11"/>
      <c r="N14" s="11">
        <v>0.15221139001213799</v>
      </c>
      <c r="O14" s="11">
        <v>9.2091311097595399E-2</v>
      </c>
      <c r="P14" s="11">
        <v>0.10000602458012101</v>
      </c>
      <c r="Q14" s="11">
        <v>6.9458772521877904E-2</v>
      </c>
      <c r="R14" s="11">
        <v>0.116263852610546</v>
      </c>
      <c r="S14" s="11">
        <v>0.100308179558766</v>
      </c>
      <c r="T14" s="11">
        <v>8.3879220182494094E-2</v>
      </c>
      <c r="U14" s="11">
        <v>5.9224678907928603E-2</v>
      </c>
      <c r="V14" s="11">
        <v>9.6213084421790301E-2</v>
      </c>
      <c r="W14" s="11">
        <v>7.3201761082414593E-2</v>
      </c>
      <c r="X14" s="11">
        <v>0.102420673681257</v>
      </c>
      <c r="Y14" s="11"/>
      <c r="Z14" s="11">
        <v>9.0903453483671404E-2</v>
      </c>
      <c r="AA14" s="11">
        <v>8.8006141854107503E-2</v>
      </c>
      <c r="AB14" s="11">
        <v>0.10991469588778301</v>
      </c>
      <c r="AC14" s="11">
        <v>0.108983841029897</v>
      </c>
      <c r="AD14" s="11"/>
      <c r="AE14" s="11">
        <v>9.2085196534816505E-2</v>
      </c>
      <c r="AF14" s="11">
        <v>9.5382741957646205E-2</v>
      </c>
      <c r="AG14" s="11">
        <v>0.101922303292142</v>
      </c>
      <c r="AH14" s="11">
        <v>0.114632426362426</v>
      </c>
      <c r="AI14" s="11">
        <v>0.13863477984346401</v>
      </c>
      <c r="AJ14" s="11"/>
      <c r="AK14" s="11">
        <v>8.2583600193515905E-2</v>
      </c>
      <c r="AL14" s="11">
        <v>0.108759107756637</v>
      </c>
      <c r="AM14" s="11">
        <v>0.14380252756863399</v>
      </c>
      <c r="AN14" s="11">
        <v>0.122624891967007</v>
      </c>
      <c r="AO14" s="11">
        <v>9.8933026208147007E-2</v>
      </c>
      <c r="AP14" s="11">
        <v>5.6461419159728299E-2</v>
      </c>
      <c r="AQ14" s="11"/>
      <c r="AR14" s="11">
        <v>8.6500837056868701E-2</v>
      </c>
      <c r="AS14" s="11">
        <v>0.105989426164994</v>
      </c>
      <c r="AT14" s="11">
        <v>0.11105283143511201</v>
      </c>
      <c r="AU14" s="11"/>
      <c r="AV14" s="11">
        <v>9.4372820005190206E-2</v>
      </c>
      <c r="AW14" s="11">
        <v>0.11528844097587899</v>
      </c>
      <c r="AX14" s="11">
        <v>9.42622875959334E-2</v>
      </c>
      <c r="AY14" s="11">
        <v>6.6706886366766097E-2</v>
      </c>
      <c r="AZ14" s="11">
        <v>8.3979661835134098E-2</v>
      </c>
      <c r="BA14" s="11"/>
      <c r="BB14" s="11">
        <v>9.7171849678020006E-2</v>
      </c>
      <c r="BC14" s="11">
        <v>0.121724006394312</v>
      </c>
      <c r="BD14" s="11">
        <v>0.13445478159777599</v>
      </c>
      <c r="BE14" s="11"/>
      <c r="BF14" s="11">
        <v>0.13017183202084601</v>
      </c>
      <c r="BG14" s="11">
        <v>9.8754766531706395E-2</v>
      </c>
      <c r="BH14" s="11">
        <v>8.7081807946854897E-2</v>
      </c>
      <c r="BI14" s="11">
        <v>8.9630174951593394E-2</v>
      </c>
      <c r="BJ14" s="11">
        <v>6.7664917479334202E-2</v>
      </c>
      <c r="BK14" s="11">
        <v>0.112899797996594</v>
      </c>
    </row>
    <row r="15" spans="2:63" x14ac:dyDescent="0.35">
      <c r="B15" s="14" t="s">
        <v>201</v>
      </c>
      <c r="C15" s="11">
        <v>5.6928565551772697E-2</v>
      </c>
      <c r="D15" s="11">
        <v>6.5404489628161103E-2</v>
      </c>
      <c r="E15" s="11">
        <v>4.7930516914188599E-2</v>
      </c>
      <c r="F15" s="11"/>
      <c r="G15" s="11">
        <v>0.11740639298453701</v>
      </c>
      <c r="H15" s="11">
        <v>8.9414111327054804E-2</v>
      </c>
      <c r="I15" s="11">
        <v>7.2579452837112396E-2</v>
      </c>
      <c r="J15" s="11">
        <v>3.5838396492579701E-2</v>
      </c>
      <c r="K15" s="11">
        <v>2.7891235138860399E-2</v>
      </c>
      <c r="L15" s="11">
        <v>1.3277512789805299E-2</v>
      </c>
      <c r="M15" s="11"/>
      <c r="N15" s="11">
        <v>0.103995118746306</v>
      </c>
      <c r="O15" s="11">
        <v>3.1514831902015303E-2</v>
      </c>
      <c r="P15" s="11">
        <v>4.8031118435370002E-2</v>
      </c>
      <c r="Q15" s="11">
        <v>3.4485886327995201E-2</v>
      </c>
      <c r="R15" s="11">
        <v>6.1107144705933598E-2</v>
      </c>
      <c r="S15" s="11">
        <v>7.1459646391813306E-2</v>
      </c>
      <c r="T15" s="11">
        <v>4.6271779757788602E-2</v>
      </c>
      <c r="U15" s="11">
        <v>7.1800205473651596E-2</v>
      </c>
      <c r="V15" s="11">
        <v>4.3201764246039401E-2</v>
      </c>
      <c r="W15" s="11">
        <v>4.1851817382919598E-2</v>
      </c>
      <c r="X15" s="11">
        <v>7.6155059818734494E-2</v>
      </c>
      <c r="Y15" s="11"/>
      <c r="Z15" s="11">
        <v>5.6487307195173503E-2</v>
      </c>
      <c r="AA15" s="11">
        <v>3.4776926759562898E-2</v>
      </c>
      <c r="AB15" s="11">
        <v>7.4505459342131999E-2</v>
      </c>
      <c r="AC15" s="11">
        <v>6.4567820066611104E-2</v>
      </c>
      <c r="AD15" s="11"/>
      <c r="AE15" s="11">
        <v>5.0707127461965297E-2</v>
      </c>
      <c r="AF15" s="11">
        <v>5.8332721888840498E-2</v>
      </c>
      <c r="AG15" s="11">
        <v>5.1808784450227699E-2</v>
      </c>
      <c r="AH15" s="11">
        <v>7.7973086827202401E-2</v>
      </c>
      <c r="AI15" s="11">
        <v>9.6460257523931503E-2</v>
      </c>
      <c r="AJ15" s="11"/>
      <c r="AK15" s="11">
        <v>5.1939778427575099E-2</v>
      </c>
      <c r="AL15" s="11">
        <v>4.9296052056426697E-2</v>
      </c>
      <c r="AM15" s="11">
        <v>8.1006890123842407E-2</v>
      </c>
      <c r="AN15" s="11">
        <v>6.2922444148405005E-2</v>
      </c>
      <c r="AO15" s="11">
        <v>5.66431135605453E-2</v>
      </c>
      <c r="AP15" s="11">
        <v>9.7668582441922905E-2</v>
      </c>
      <c r="AQ15" s="11"/>
      <c r="AR15" s="11">
        <v>5.2683640435075403E-2</v>
      </c>
      <c r="AS15" s="11">
        <v>6.10862658223243E-2</v>
      </c>
      <c r="AT15" s="11">
        <v>5.6218915089526901E-2</v>
      </c>
      <c r="AU15" s="11"/>
      <c r="AV15" s="11">
        <v>4.8778652514313903E-2</v>
      </c>
      <c r="AW15" s="11">
        <v>7.3108575151333996E-2</v>
      </c>
      <c r="AX15" s="11">
        <v>6.3615578577674303E-2</v>
      </c>
      <c r="AY15" s="11">
        <v>9.8863386171066797E-2</v>
      </c>
      <c r="AZ15" s="11">
        <v>4.5046863081116703E-2</v>
      </c>
      <c r="BA15" s="11"/>
      <c r="BB15" s="11">
        <v>4.9035763253207999E-2</v>
      </c>
      <c r="BC15" s="11">
        <v>7.7160258233987297E-2</v>
      </c>
      <c r="BD15" s="11">
        <v>7.7793556331231806E-2</v>
      </c>
      <c r="BE15" s="11"/>
      <c r="BF15" s="11">
        <v>9.4257369051495093E-2</v>
      </c>
      <c r="BG15" s="11">
        <v>4.67851930634521E-2</v>
      </c>
      <c r="BH15" s="11">
        <v>6.0491004892920502E-2</v>
      </c>
      <c r="BI15" s="11">
        <v>4.6813799665571101E-2</v>
      </c>
      <c r="BJ15" s="11">
        <v>3.2285138019096098E-2</v>
      </c>
      <c r="BK15" s="11">
        <v>5.2346410780391102E-2</v>
      </c>
    </row>
    <row r="16" spans="2:63" ht="29" x14ac:dyDescent="0.35">
      <c r="B16" s="14" t="s">
        <v>202</v>
      </c>
      <c r="C16" s="11">
        <v>4.6691465532616702E-2</v>
      </c>
      <c r="D16" s="11">
        <v>5.6521192041513298E-2</v>
      </c>
      <c r="E16" s="11">
        <v>3.6748360283763597E-2</v>
      </c>
      <c r="F16" s="11"/>
      <c r="G16" s="11">
        <v>6.7450763189568705E-2</v>
      </c>
      <c r="H16" s="11">
        <v>6.5256777648752207E-2</v>
      </c>
      <c r="I16" s="11">
        <v>6.0956658315128899E-2</v>
      </c>
      <c r="J16" s="11">
        <v>3.4548544531099498E-2</v>
      </c>
      <c r="K16" s="11">
        <v>2.95313891621783E-2</v>
      </c>
      <c r="L16" s="11">
        <v>2.7242139399262399E-2</v>
      </c>
      <c r="M16" s="11"/>
      <c r="N16" s="11">
        <v>8.0541658211183406E-2</v>
      </c>
      <c r="O16" s="11">
        <v>3.8324879714832803E-2</v>
      </c>
      <c r="P16" s="11">
        <v>4.6219265111009697E-2</v>
      </c>
      <c r="Q16" s="11">
        <v>4.4438193754302101E-2</v>
      </c>
      <c r="R16" s="11">
        <v>5.27790777424181E-2</v>
      </c>
      <c r="S16" s="11">
        <v>3.1561236465684199E-2</v>
      </c>
      <c r="T16" s="11">
        <v>4.97415990888651E-2</v>
      </c>
      <c r="U16" s="11">
        <v>9.1834784566870494E-3</v>
      </c>
      <c r="V16" s="11">
        <v>4.4140920608604001E-2</v>
      </c>
      <c r="W16" s="11">
        <v>4.2099559502412599E-2</v>
      </c>
      <c r="X16" s="11">
        <v>3.6215893856086201E-2</v>
      </c>
      <c r="Y16" s="11"/>
      <c r="Z16" s="11">
        <v>4.8490571138877697E-2</v>
      </c>
      <c r="AA16" s="11">
        <v>4.09879594650783E-2</v>
      </c>
      <c r="AB16" s="11">
        <v>5.7015980525914903E-2</v>
      </c>
      <c r="AC16" s="11">
        <v>4.15725210015589E-2</v>
      </c>
      <c r="AD16" s="11"/>
      <c r="AE16" s="11">
        <v>3.9697495531109503E-2</v>
      </c>
      <c r="AF16" s="11">
        <v>3.6486218188621002E-2</v>
      </c>
      <c r="AG16" s="11">
        <v>5.1949091846098902E-2</v>
      </c>
      <c r="AH16" s="11">
        <v>7.4778481707469605E-2</v>
      </c>
      <c r="AI16" s="11">
        <v>4.6016547065827099E-2</v>
      </c>
      <c r="AJ16" s="11"/>
      <c r="AK16" s="11">
        <v>4.1891753076492601E-2</v>
      </c>
      <c r="AL16" s="11">
        <v>6.1111541713200497E-2</v>
      </c>
      <c r="AM16" s="11">
        <v>5.1108476218151802E-2</v>
      </c>
      <c r="AN16" s="11">
        <v>3.6363772881718902E-2</v>
      </c>
      <c r="AO16" s="11">
        <v>4.0700400171585299E-2</v>
      </c>
      <c r="AP16" s="11">
        <v>5.3996665169370003E-2</v>
      </c>
      <c r="AQ16" s="11"/>
      <c r="AR16" s="11">
        <v>4.9652529872122403E-2</v>
      </c>
      <c r="AS16" s="11">
        <v>4.8355088326433301E-2</v>
      </c>
      <c r="AT16" s="11">
        <v>3.1728496055576899E-2</v>
      </c>
      <c r="AU16" s="11"/>
      <c r="AV16" s="11">
        <v>4.9519068492219501E-2</v>
      </c>
      <c r="AW16" s="11">
        <v>4.8317727625678097E-2</v>
      </c>
      <c r="AX16" s="11">
        <v>5.1027943738721403E-2</v>
      </c>
      <c r="AY16" s="11">
        <v>9.8524960150348895E-2</v>
      </c>
      <c r="AZ16" s="11">
        <v>2.2263094158315701E-2</v>
      </c>
      <c r="BA16" s="11"/>
      <c r="BB16" s="11">
        <v>5.6004945000551497E-2</v>
      </c>
      <c r="BC16" s="11">
        <v>3.6471114051711398E-2</v>
      </c>
      <c r="BD16" s="11">
        <v>6.2592960938081102E-2</v>
      </c>
      <c r="BE16" s="11"/>
      <c r="BF16" s="11">
        <v>7.9218001611946295E-2</v>
      </c>
      <c r="BG16" s="11">
        <v>3.8836129886328903E-2</v>
      </c>
      <c r="BH16" s="11">
        <v>4.0305227310068699E-2</v>
      </c>
      <c r="BI16" s="11">
        <v>4.8449839294222002E-2</v>
      </c>
      <c r="BJ16" s="11">
        <v>2.09284238157008E-2</v>
      </c>
      <c r="BK16" s="11">
        <v>3.1239789570205501E-2</v>
      </c>
    </row>
    <row r="17" spans="2:63" x14ac:dyDescent="0.35">
      <c r="B17" s="14" t="s">
        <v>195</v>
      </c>
      <c r="C17" s="11">
        <v>0.335168979506201</v>
      </c>
      <c r="D17" s="11">
        <v>0.28987773165848602</v>
      </c>
      <c r="E17" s="11">
        <v>0.38101978534553599</v>
      </c>
      <c r="F17" s="11"/>
      <c r="G17" s="11">
        <v>0.23444261620993501</v>
      </c>
      <c r="H17" s="11">
        <v>0.29278817180497302</v>
      </c>
      <c r="I17" s="11">
        <v>0.30928835747400402</v>
      </c>
      <c r="J17" s="11">
        <v>0.36485164798088998</v>
      </c>
      <c r="K17" s="11">
        <v>0.40344948706065997</v>
      </c>
      <c r="L17" s="11">
        <v>0.38911570926634098</v>
      </c>
      <c r="M17" s="11"/>
      <c r="N17" s="11">
        <v>0.23899360936709499</v>
      </c>
      <c r="O17" s="11">
        <v>0.38353787760565</v>
      </c>
      <c r="P17" s="11">
        <v>0.37547492973017099</v>
      </c>
      <c r="Q17" s="11">
        <v>0.32192411130493098</v>
      </c>
      <c r="R17" s="11">
        <v>0.31019145830031097</v>
      </c>
      <c r="S17" s="11">
        <v>0.35168609444680798</v>
      </c>
      <c r="T17" s="11">
        <v>0.31310426285441001</v>
      </c>
      <c r="U17" s="11">
        <v>0.388411417369113</v>
      </c>
      <c r="V17" s="11">
        <v>0.32186497775079698</v>
      </c>
      <c r="W17" s="11">
        <v>0.404935929462234</v>
      </c>
      <c r="X17" s="11">
        <v>0.33972241512453499</v>
      </c>
      <c r="Y17" s="11"/>
      <c r="Z17" s="11">
        <v>0.33158819382257099</v>
      </c>
      <c r="AA17" s="11">
        <v>0.35457788656286998</v>
      </c>
      <c r="AB17" s="11">
        <v>0.30896613341103502</v>
      </c>
      <c r="AC17" s="11">
        <v>0.34079562950470199</v>
      </c>
      <c r="AD17" s="11"/>
      <c r="AE17" s="11">
        <v>0.36459465280033798</v>
      </c>
      <c r="AF17" s="11">
        <v>0.32133590826723402</v>
      </c>
      <c r="AG17" s="11">
        <v>0.33135108127715202</v>
      </c>
      <c r="AH17" s="11">
        <v>0.31964891286502001</v>
      </c>
      <c r="AI17" s="11">
        <v>0.29356426557827697</v>
      </c>
      <c r="AJ17" s="11"/>
      <c r="AK17" s="11">
        <v>0.34005849895500001</v>
      </c>
      <c r="AL17" s="11">
        <v>0.32992026438824401</v>
      </c>
      <c r="AM17" s="11">
        <v>0.31614105902433198</v>
      </c>
      <c r="AN17" s="11">
        <v>0.34113342736186397</v>
      </c>
      <c r="AO17" s="11">
        <v>0.356825812611061</v>
      </c>
      <c r="AP17" s="11">
        <v>0.248632140170893</v>
      </c>
      <c r="AQ17" s="11"/>
      <c r="AR17" s="11">
        <v>0.32098534312048199</v>
      </c>
      <c r="AS17" s="11">
        <v>0.352384040804887</v>
      </c>
      <c r="AT17" s="11">
        <v>0.34343990092738103</v>
      </c>
      <c r="AU17" s="11"/>
      <c r="AV17" s="11">
        <v>0.33048101396519403</v>
      </c>
      <c r="AW17" s="11">
        <v>0.30655672122954603</v>
      </c>
      <c r="AX17" s="11">
        <v>0.35773696041935099</v>
      </c>
      <c r="AY17" s="11">
        <v>0.26756472432567402</v>
      </c>
      <c r="AZ17" s="11">
        <v>0.41223489642505601</v>
      </c>
      <c r="BA17" s="11"/>
      <c r="BB17" s="11">
        <v>0.32719738290217898</v>
      </c>
      <c r="BC17" s="11">
        <v>0.30809826051879502</v>
      </c>
      <c r="BD17" s="11">
        <v>0.33088337898680797</v>
      </c>
      <c r="BE17" s="11"/>
      <c r="BF17" s="11">
        <v>0.28917766976415799</v>
      </c>
      <c r="BG17" s="11">
        <v>0.32468602856315398</v>
      </c>
      <c r="BH17" s="11">
        <v>0.28025107833790303</v>
      </c>
      <c r="BI17" s="11">
        <v>0.36732542856791001</v>
      </c>
      <c r="BJ17" s="11">
        <v>0.432935681297209</v>
      </c>
      <c r="BK17" s="11">
        <v>0.34161712350421702</v>
      </c>
    </row>
    <row r="18" spans="2:63" x14ac:dyDescent="0.35">
      <c r="B18" s="14" t="s">
        <v>84</v>
      </c>
      <c r="C18" s="11">
        <v>3.7686953096877397E-2</v>
      </c>
      <c r="D18" s="11">
        <v>3.07853826630929E-2</v>
      </c>
      <c r="E18" s="11">
        <v>4.4893155554604901E-2</v>
      </c>
      <c r="F18" s="11"/>
      <c r="G18" s="11">
        <v>5.5026057496140403E-2</v>
      </c>
      <c r="H18" s="11">
        <v>3.6911213509921201E-2</v>
      </c>
      <c r="I18" s="11">
        <v>3.9466767797871401E-2</v>
      </c>
      <c r="J18" s="11">
        <v>4.4351255231262099E-2</v>
      </c>
      <c r="K18" s="11">
        <v>1.9697524949399602E-2</v>
      </c>
      <c r="L18" s="11">
        <v>3.1807800400438999E-2</v>
      </c>
      <c r="M18" s="11"/>
      <c r="N18" s="11">
        <v>3.5255678092898798E-2</v>
      </c>
      <c r="O18" s="11">
        <v>4.4491722952890798E-2</v>
      </c>
      <c r="P18" s="11">
        <v>2.8261243342158199E-2</v>
      </c>
      <c r="Q18" s="11">
        <v>3.6889328728806903E-2</v>
      </c>
      <c r="R18" s="11">
        <v>4.4938970646236899E-2</v>
      </c>
      <c r="S18" s="11">
        <v>3.75504420208451E-2</v>
      </c>
      <c r="T18" s="11">
        <v>4.4372394993448701E-2</v>
      </c>
      <c r="U18" s="11">
        <v>6.0365713454094798E-2</v>
      </c>
      <c r="V18" s="11">
        <v>3.47164087021107E-2</v>
      </c>
      <c r="W18" s="11">
        <v>2.5151515745765098E-2</v>
      </c>
      <c r="X18" s="11">
        <v>3.3643283985995497E-2</v>
      </c>
      <c r="Y18" s="11"/>
      <c r="Z18" s="11">
        <v>1.8267206318177701E-2</v>
      </c>
      <c r="AA18" s="11">
        <v>3.9368857293471102E-2</v>
      </c>
      <c r="AB18" s="11">
        <v>3.9903935445187201E-2</v>
      </c>
      <c r="AC18" s="11">
        <v>5.5848113725974903E-2</v>
      </c>
      <c r="AD18" s="11"/>
      <c r="AE18" s="11">
        <v>4.9451356212489E-2</v>
      </c>
      <c r="AF18" s="11">
        <v>3.84239275575557E-2</v>
      </c>
      <c r="AG18" s="11">
        <v>2.5254562532764899E-2</v>
      </c>
      <c r="AH18" s="11">
        <v>2.2914355855641E-2</v>
      </c>
      <c r="AI18" s="11">
        <v>8.9823369540403802E-3</v>
      </c>
      <c r="AJ18" s="11"/>
      <c r="AK18" s="11">
        <v>2.7586403964673899E-2</v>
      </c>
      <c r="AL18" s="11">
        <v>2.8754695192335099E-2</v>
      </c>
      <c r="AM18" s="11">
        <v>2.6313079422492201E-2</v>
      </c>
      <c r="AN18" s="11">
        <v>6.3601404159069799E-2</v>
      </c>
      <c r="AO18" s="11">
        <v>4.27917843877057E-2</v>
      </c>
      <c r="AP18" s="11">
        <v>7.4886264196056498E-2</v>
      </c>
      <c r="AQ18" s="11"/>
      <c r="AR18" s="11">
        <v>3.4982872257759999E-2</v>
      </c>
      <c r="AS18" s="11">
        <v>2.0235362745347599E-2</v>
      </c>
      <c r="AT18" s="11">
        <v>8.3430230295890695E-2</v>
      </c>
      <c r="AU18" s="11"/>
      <c r="AV18" s="11">
        <v>2.6935172966524201E-2</v>
      </c>
      <c r="AW18" s="11">
        <v>2.7512627464903398E-2</v>
      </c>
      <c r="AX18" s="11">
        <v>1.40846794611583E-2</v>
      </c>
      <c r="AY18" s="11">
        <v>3.63357704517435E-2</v>
      </c>
      <c r="AZ18" s="11">
        <v>9.6323632287356006E-2</v>
      </c>
      <c r="BA18" s="11"/>
      <c r="BB18" s="11">
        <v>2.6664825507078199E-2</v>
      </c>
      <c r="BC18" s="11">
        <v>2.74410681331584E-2</v>
      </c>
      <c r="BD18" s="11">
        <v>6.3027664649924903E-3</v>
      </c>
      <c r="BE18" s="11"/>
      <c r="BF18" s="11">
        <v>4.0899272053068397E-2</v>
      </c>
      <c r="BG18" s="11">
        <v>3.8103457041993201E-2</v>
      </c>
      <c r="BH18" s="11">
        <v>3.7012459773489402E-2</v>
      </c>
      <c r="BI18" s="11">
        <v>3.0837159445948101E-2</v>
      </c>
      <c r="BJ18" s="11">
        <v>4.16788999539685E-2</v>
      </c>
      <c r="BK18" s="11">
        <v>4.20416125246761E-2</v>
      </c>
    </row>
    <row r="19" spans="2:63" x14ac:dyDescent="0.35">
      <c r="B19" s="14" t="s">
        <v>161</v>
      </c>
      <c r="C19" s="12">
        <v>1.4256468603191901E-2</v>
      </c>
      <c r="D19" s="12">
        <v>2.1459211827303998E-2</v>
      </c>
      <c r="E19" s="12">
        <v>7.4189642163785203E-3</v>
      </c>
      <c r="F19" s="12"/>
      <c r="G19" s="12">
        <v>1.33036920861515E-3</v>
      </c>
      <c r="H19" s="12">
        <v>4.6908190153549002E-3</v>
      </c>
      <c r="I19" s="12">
        <v>1.8145296700902602E-2</v>
      </c>
      <c r="J19" s="12">
        <v>3.3610113383041998E-2</v>
      </c>
      <c r="K19" s="12">
        <v>1.73454594390627E-2</v>
      </c>
      <c r="L19" s="12">
        <v>9.8646827083077801E-3</v>
      </c>
      <c r="M19" s="12"/>
      <c r="N19" s="12">
        <v>1.3719483997428601E-2</v>
      </c>
      <c r="O19" s="12">
        <v>9.6194801920321503E-3</v>
      </c>
      <c r="P19" s="12">
        <v>1.1435905137914299E-2</v>
      </c>
      <c r="Q19" s="12">
        <v>3.02379558822784E-2</v>
      </c>
      <c r="R19" s="12">
        <v>4.8556049887299299E-3</v>
      </c>
      <c r="S19" s="12">
        <v>1.28589643782772E-2</v>
      </c>
      <c r="T19" s="12">
        <v>7.0691155274453599E-3</v>
      </c>
      <c r="U19" s="12">
        <v>1.9650226782506199E-2</v>
      </c>
      <c r="V19" s="12">
        <v>1.1932200540353899E-2</v>
      </c>
      <c r="W19" s="12">
        <v>1.9064974735986499E-2</v>
      </c>
      <c r="X19" s="12">
        <v>2.2832318183652701E-2</v>
      </c>
      <c r="Y19" s="12"/>
      <c r="Z19" s="12">
        <v>1.7449338341063599E-2</v>
      </c>
      <c r="AA19" s="12">
        <v>1.2858730864489701E-2</v>
      </c>
      <c r="AB19" s="12">
        <v>1.14445513560817E-2</v>
      </c>
      <c r="AC19" s="12">
        <v>1.4011750638301301E-2</v>
      </c>
      <c r="AD19" s="12"/>
      <c r="AE19" s="12">
        <v>1.61381550562801E-2</v>
      </c>
      <c r="AF19" s="12">
        <v>1.38401739761078E-2</v>
      </c>
      <c r="AG19" s="12">
        <v>1.34309692420911E-2</v>
      </c>
      <c r="AH19" s="12">
        <v>9.1641673980057698E-3</v>
      </c>
      <c r="AI19" s="12">
        <v>3.3372603350828402E-2</v>
      </c>
      <c r="AJ19" s="12"/>
      <c r="AK19" s="12">
        <v>1.31823076938358E-2</v>
      </c>
      <c r="AL19" s="12">
        <v>1.5256177594038099E-2</v>
      </c>
      <c r="AM19" s="12">
        <v>2.0658581977283399E-2</v>
      </c>
      <c r="AN19" s="12">
        <v>7.4146531058950802E-3</v>
      </c>
      <c r="AO19" s="12">
        <v>1.8742663781737601E-2</v>
      </c>
      <c r="AP19" s="12">
        <v>0</v>
      </c>
      <c r="AQ19" s="12"/>
      <c r="AR19" s="12">
        <v>2.59456987616896E-2</v>
      </c>
      <c r="AS19" s="12">
        <v>6.2556950816485902E-3</v>
      </c>
      <c r="AT19" s="12">
        <v>1.08759666415774E-2</v>
      </c>
      <c r="AU19" s="12"/>
      <c r="AV19" s="12">
        <v>2.1473979519375699E-2</v>
      </c>
      <c r="AW19" s="12">
        <v>5.6989770459981099E-3</v>
      </c>
      <c r="AX19" s="12">
        <v>7.2826218379738201E-3</v>
      </c>
      <c r="AY19" s="12">
        <v>3.3611267543423397E-2</v>
      </c>
      <c r="AZ19" s="12">
        <v>1.8984621238513001E-2</v>
      </c>
      <c r="BA19" s="12"/>
      <c r="BB19" s="12">
        <v>1.9343437101072201E-2</v>
      </c>
      <c r="BC19" s="12">
        <v>3.48474342154742E-3</v>
      </c>
      <c r="BD19" s="12">
        <v>5.5324086448005697E-3</v>
      </c>
      <c r="BE19" s="12"/>
      <c r="BF19" s="12">
        <v>8.0025086070925205E-3</v>
      </c>
      <c r="BG19" s="12">
        <v>1.22440575610471E-2</v>
      </c>
      <c r="BH19" s="12">
        <v>6.1958389541293801E-3</v>
      </c>
      <c r="BI19" s="12">
        <v>1.8179895643103301E-2</v>
      </c>
      <c r="BJ19" s="12">
        <v>2.1953491545612599E-2</v>
      </c>
      <c r="BK19" s="12">
        <v>3.3659303842521797E-2</v>
      </c>
    </row>
    <row r="20" spans="2:63" x14ac:dyDescent="0.35">
      <c r="B20" s="15"/>
    </row>
    <row r="21" spans="2:63" x14ac:dyDescent="0.35">
      <c r="B21" t="s">
        <v>68</v>
      </c>
    </row>
    <row r="22" spans="2:63" x14ac:dyDescent="0.35">
      <c r="B22" t="s">
        <v>69</v>
      </c>
    </row>
    <row r="24" spans="2:63" x14ac:dyDescent="0.35">
      <c r="B24"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BK21"/>
  <sheetViews>
    <sheetView showGridLines="0" workbookViewId="0">
      <pane xSplit="2" topLeftCell="C1" activePane="topRight" state="frozen"/>
      <selection pane="topRight" activeCell="B21" sqref="B21"/>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211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204</v>
      </c>
      <c r="C9" s="11">
        <v>0.44076192463831998</v>
      </c>
      <c r="D9" s="11">
        <v>0.454601448607444</v>
      </c>
      <c r="E9" s="11">
        <v>0.42782997178844501</v>
      </c>
      <c r="F9" s="11"/>
      <c r="G9" s="11">
        <v>0.40336949422171298</v>
      </c>
      <c r="H9" s="11">
        <v>0.46955115196844099</v>
      </c>
      <c r="I9" s="11">
        <v>0.43619292216301803</v>
      </c>
      <c r="J9" s="11">
        <v>0.43159875565506101</v>
      </c>
      <c r="K9" s="11">
        <v>0.43253066036716198</v>
      </c>
      <c r="L9" s="11">
        <v>0.45929632593744102</v>
      </c>
      <c r="M9" s="11"/>
      <c r="N9" s="11">
        <v>0.38833410859334</v>
      </c>
      <c r="O9" s="11">
        <v>0.43906218265941499</v>
      </c>
      <c r="P9" s="11">
        <v>0.39912747525105202</v>
      </c>
      <c r="Q9" s="11">
        <v>0.44483909820053003</v>
      </c>
      <c r="R9" s="11">
        <v>0.47230093299790898</v>
      </c>
      <c r="S9" s="11">
        <v>0.44270259136560902</v>
      </c>
      <c r="T9" s="11">
        <v>0.44582607446321798</v>
      </c>
      <c r="U9" s="11">
        <v>0.51248220880694295</v>
      </c>
      <c r="V9" s="11">
        <v>0.50151514884926096</v>
      </c>
      <c r="W9" s="11">
        <v>0.39330995623992798</v>
      </c>
      <c r="X9" s="11">
        <v>0.49000581907288698</v>
      </c>
      <c r="Y9" s="11"/>
      <c r="Z9" s="11">
        <v>0.473527365245068</v>
      </c>
      <c r="AA9" s="11">
        <v>0.41888834547933301</v>
      </c>
      <c r="AB9" s="11">
        <v>0.45050939609940299</v>
      </c>
      <c r="AC9" s="11">
        <v>0.42173661033776599</v>
      </c>
      <c r="AD9" s="11"/>
      <c r="AE9" s="11">
        <v>0.44818744311205599</v>
      </c>
      <c r="AF9" s="11">
        <v>0.44628351791085102</v>
      </c>
      <c r="AG9" s="11">
        <v>0.43609091609635497</v>
      </c>
      <c r="AH9" s="11">
        <v>0.42858141961553797</v>
      </c>
      <c r="AI9" s="11">
        <v>0.377114311617463</v>
      </c>
      <c r="AJ9" s="11"/>
      <c r="AK9" s="11">
        <v>0.465312417557536</v>
      </c>
      <c r="AL9" s="11">
        <v>0.451246025399128</v>
      </c>
      <c r="AM9" s="11">
        <v>0.45792327662249199</v>
      </c>
      <c r="AN9" s="11">
        <v>0.48259100091017099</v>
      </c>
      <c r="AO9" s="11">
        <v>0.35126201964197201</v>
      </c>
      <c r="AP9" s="11">
        <v>0.398672184106446</v>
      </c>
      <c r="AQ9" s="11"/>
      <c r="AR9" s="11">
        <v>0.45120573175200701</v>
      </c>
      <c r="AS9" s="11">
        <v>0.45147717372350799</v>
      </c>
      <c r="AT9" s="11">
        <v>0.41170273628373899</v>
      </c>
      <c r="AU9" s="11"/>
      <c r="AV9" s="11">
        <v>0.46305014935882699</v>
      </c>
      <c r="AW9" s="11">
        <v>0.43504795679212899</v>
      </c>
      <c r="AX9" s="11">
        <v>0.48303155286449501</v>
      </c>
      <c r="AY9" s="11">
        <v>0.395950069834477</v>
      </c>
      <c r="AZ9" s="11">
        <v>0.416499994383835</v>
      </c>
      <c r="BA9" s="11"/>
      <c r="BB9" s="11">
        <v>0.46766742827807201</v>
      </c>
      <c r="BC9" s="11">
        <v>0.432488374091691</v>
      </c>
      <c r="BD9" s="11">
        <v>0.48866915226514901</v>
      </c>
      <c r="BE9" s="11"/>
      <c r="BF9" s="11">
        <v>0.41579007293079201</v>
      </c>
      <c r="BG9" s="11">
        <v>0.42865343969564101</v>
      </c>
      <c r="BH9" s="11">
        <v>0.473876422293877</v>
      </c>
      <c r="BI9" s="11">
        <v>0.47623602676036098</v>
      </c>
      <c r="BJ9" s="11">
        <v>0.46025247931281199</v>
      </c>
      <c r="BK9" s="11">
        <v>0.34279204146032899</v>
      </c>
    </row>
    <row r="10" spans="2:63" ht="43.5" x14ac:dyDescent="0.35">
      <c r="B10" s="14" t="s">
        <v>205</v>
      </c>
      <c r="C10" s="11">
        <v>0.36926660418413598</v>
      </c>
      <c r="D10" s="11">
        <v>0.372827762028557</v>
      </c>
      <c r="E10" s="11">
        <v>0.36454898163341798</v>
      </c>
      <c r="F10" s="11"/>
      <c r="G10" s="11">
        <v>0.38365857445775198</v>
      </c>
      <c r="H10" s="11">
        <v>0.44257760196995599</v>
      </c>
      <c r="I10" s="11">
        <v>0.41062383730171798</v>
      </c>
      <c r="J10" s="11">
        <v>0.36644371308182599</v>
      </c>
      <c r="K10" s="11">
        <v>0.33443305300752002</v>
      </c>
      <c r="L10" s="11">
        <v>0.29158911023812201</v>
      </c>
      <c r="M10" s="11"/>
      <c r="N10" s="11">
        <v>0.31296395456470999</v>
      </c>
      <c r="O10" s="11">
        <v>0.35113728929572702</v>
      </c>
      <c r="P10" s="11">
        <v>0.40929822877963301</v>
      </c>
      <c r="Q10" s="11">
        <v>0.30984383058186099</v>
      </c>
      <c r="R10" s="11">
        <v>0.36312184369859302</v>
      </c>
      <c r="S10" s="11">
        <v>0.37562327075868301</v>
      </c>
      <c r="T10" s="11">
        <v>0.38379512801391502</v>
      </c>
      <c r="U10" s="11">
        <v>0.40931075969127101</v>
      </c>
      <c r="V10" s="11">
        <v>0.42633569776275498</v>
      </c>
      <c r="W10" s="11">
        <v>0.411520825816172</v>
      </c>
      <c r="X10" s="11">
        <v>0.35747311648000402</v>
      </c>
      <c r="Y10" s="11"/>
      <c r="Z10" s="11">
        <v>0.395447649411788</v>
      </c>
      <c r="AA10" s="11">
        <v>0.35988488290076198</v>
      </c>
      <c r="AB10" s="11">
        <v>0.41313397728537798</v>
      </c>
      <c r="AC10" s="11">
        <v>0.31549896409481398</v>
      </c>
      <c r="AD10" s="11"/>
      <c r="AE10" s="11">
        <v>0.344272035179924</v>
      </c>
      <c r="AF10" s="11">
        <v>0.38262431812340197</v>
      </c>
      <c r="AG10" s="11">
        <v>0.390882469134882</v>
      </c>
      <c r="AH10" s="11">
        <v>0.35604751199379903</v>
      </c>
      <c r="AI10" s="11">
        <v>0.35478066630471</v>
      </c>
      <c r="AJ10" s="11"/>
      <c r="AK10" s="11">
        <v>0.33896836762314603</v>
      </c>
      <c r="AL10" s="11">
        <v>0.44684321478987199</v>
      </c>
      <c r="AM10" s="11">
        <v>0.34015492680539899</v>
      </c>
      <c r="AN10" s="11">
        <v>0.35480597065978797</v>
      </c>
      <c r="AO10" s="11">
        <v>0.35162408996268002</v>
      </c>
      <c r="AP10" s="11">
        <v>0.28046406287736497</v>
      </c>
      <c r="AQ10" s="11"/>
      <c r="AR10" s="11">
        <v>0.37337871223144198</v>
      </c>
      <c r="AS10" s="11">
        <v>0.37750649755843502</v>
      </c>
      <c r="AT10" s="11">
        <v>0.32782247565294398</v>
      </c>
      <c r="AU10" s="11"/>
      <c r="AV10" s="11">
        <v>0.37895967192186403</v>
      </c>
      <c r="AW10" s="11">
        <v>0.38293112161717602</v>
      </c>
      <c r="AX10" s="11">
        <v>0.336899110989614</v>
      </c>
      <c r="AY10" s="11">
        <v>0.323387762015244</v>
      </c>
      <c r="AZ10" s="11">
        <v>0.27898049645057799</v>
      </c>
      <c r="BA10" s="11"/>
      <c r="BB10" s="11">
        <v>0.38856718624828102</v>
      </c>
      <c r="BC10" s="11">
        <v>0.39003112650273902</v>
      </c>
      <c r="BD10" s="11">
        <v>0.34068827364988402</v>
      </c>
      <c r="BE10" s="11"/>
      <c r="BF10" s="11">
        <v>0.34617336650091102</v>
      </c>
      <c r="BG10" s="11">
        <v>0.37919918981035999</v>
      </c>
      <c r="BH10" s="11">
        <v>0.36257748886696001</v>
      </c>
      <c r="BI10" s="11">
        <v>0.36905454817090899</v>
      </c>
      <c r="BJ10" s="11">
        <v>0.40608237340831299</v>
      </c>
      <c r="BK10" s="11">
        <v>0.34884701162883303</v>
      </c>
    </row>
    <row r="11" spans="2:63" ht="72.5" x14ac:dyDescent="0.35">
      <c r="B11" s="14" t="s">
        <v>206</v>
      </c>
      <c r="C11" s="11">
        <v>0.20690535630405499</v>
      </c>
      <c r="D11" s="11">
        <v>0.219381783836747</v>
      </c>
      <c r="E11" s="11">
        <v>0.19014554195845801</v>
      </c>
      <c r="F11" s="11"/>
      <c r="G11" s="11">
        <v>0.29184470222939701</v>
      </c>
      <c r="H11" s="11">
        <v>0.32144699111710101</v>
      </c>
      <c r="I11" s="11">
        <v>0.22780355370178301</v>
      </c>
      <c r="J11" s="11">
        <v>0.15965836844696199</v>
      </c>
      <c r="K11" s="11">
        <v>0.16204842043069301</v>
      </c>
      <c r="L11" s="11">
        <v>0.107130990134057</v>
      </c>
      <c r="M11" s="11"/>
      <c r="N11" s="11">
        <v>0.25202511228447699</v>
      </c>
      <c r="O11" s="11">
        <v>0.201788604560699</v>
      </c>
      <c r="P11" s="11">
        <v>0.199371372492437</v>
      </c>
      <c r="Q11" s="11">
        <v>0.166870224336783</v>
      </c>
      <c r="R11" s="11">
        <v>0.16350951591278301</v>
      </c>
      <c r="S11" s="11">
        <v>0.233834812035254</v>
      </c>
      <c r="T11" s="11">
        <v>0.220199827782461</v>
      </c>
      <c r="U11" s="11">
        <v>0.25255381006333599</v>
      </c>
      <c r="V11" s="11">
        <v>0.208431424763655</v>
      </c>
      <c r="W11" s="11">
        <v>0.182461376813423</v>
      </c>
      <c r="X11" s="11">
        <v>0.17304675530636199</v>
      </c>
      <c r="Y11" s="11"/>
      <c r="Z11" s="11">
        <v>0.24236563135976399</v>
      </c>
      <c r="AA11" s="11">
        <v>0.180551580489794</v>
      </c>
      <c r="AB11" s="11">
        <v>0.234453850622244</v>
      </c>
      <c r="AC11" s="11">
        <v>0.172935050376681</v>
      </c>
      <c r="AD11" s="11"/>
      <c r="AE11" s="11">
        <v>0.15491868346357801</v>
      </c>
      <c r="AF11" s="11">
        <v>0.20418505391875399</v>
      </c>
      <c r="AG11" s="11">
        <v>0.230388375221067</v>
      </c>
      <c r="AH11" s="11">
        <v>0.27828941062805002</v>
      </c>
      <c r="AI11" s="11">
        <v>0.23245826446555601</v>
      </c>
      <c r="AJ11" s="11"/>
      <c r="AK11" s="11">
        <v>0.18739132461513899</v>
      </c>
      <c r="AL11" s="11">
        <v>0.27501005911902099</v>
      </c>
      <c r="AM11" s="11">
        <v>0.187384875691193</v>
      </c>
      <c r="AN11" s="11">
        <v>0.19054572140314299</v>
      </c>
      <c r="AO11" s="11">
        <v>0.17168037810075901</v>
      </c>
      <c r="AP11" s="11">
        <v>0.140573230100346</v>
      </c>
      <c r="AQ11" s="11"/>
      <c r="AR11" s="11">
        <v>0.169249410382316</v>
      </c>
      <c r="AS11" s="11">
        <v>0.23413694608015001</v>
      </c>
      <c r="AT11" s="11">
        <v>0.19450200758292399</v>
      </c>
      <c r="AU11" s="11"/>
      <c r="AV11" s="11">
        <v>0.19589481204633699</v>
      </c>
      <c r="AW11" s="11">
        <v>0.21538936530981001</v>
      </c>
      <c r="AX11" s="11">
        <v>0.247349021094356</v>
      </c>
      <c r="AY11" s="11">
        <v>0.24754164177875301</v>
      </c>
      <c r="AZ11" s="11">
        <v>0.153547720365979</v>
      </c>
      <c r="BA11" s="11"/>
      <c r="BB11" s="11">
        <v>0.209640249365392</v>
      </c>
      <c r="BC11" s="11">
        <v>0.21870937083282499</v>
      </c>
      <c r="BD11" s="11">
        <v>0.26524215099007098</v>
      </c>
      <c r="BE11" s="11"/>
      <c r="BF11" s="11">
        <v>0.27002813126950898</v>
      </c>
      <c r="BG11" s="11">
        <v>0.184742384964036</v>
      </c>
      <c r="BH11" s="11">
        <v>0.20860296460526001</v>
      </c>
      <c r="BI11" s="11">
        <v>0.18158333393133799</v>
      </c>
      <c r="BJ11" s="11">
        <v>0.18818021104504401</v>
      </c>
      <c r="BK11" s="11">
        <v>0.20467053584932199</v>
      </c>
    </row>
    <row r="12" spans="2:63" x14ac:dyDescent="0.35">
      <c r="B12" s="14" t="s">
        <v>207</v>
      </c>
      <c r="C12" s="11">
        <v>9.1235239575802304E-2</v>
      </c>
      <c r="D12" s="11">
        <v>0.110769788006828</v>
      </c>
      <c r="E12" s="11">
        <v>7.1441779222141302E-2</v>
      </c>
      <c r="F12" s="11"/>
      <c r="G12" s="11">
        <v>0.16955567239501601</v>
      </c>
      <c r="H12" s="11">
        <v>0.113560740604278</v>
      </c>
      <c r="I12" s="11">
        <v>8.3159082047514293E-2</v>
      </c>
      <c r="J12" s="11">
        <v>4.2358875180697503E-2</v>
      </c>
      <c r="K12" s="11">
        <v>5.0525089332842499E-2</v>
      </c>
      <c r="L12" s="11">
        <v>9.3587894653737805E-2</v>
      </c>
      <c r="M12" s="11"/>
      <c r="N12" s="11">
        <v>0.11124061866219</v>
      </c>
      <c r="O12" s="11">
        <v>6.8165774394488399E-2</v>
      </c>
      <c r="P12" s="11">
        <v>6.8004025555987196E-2</v>
      </c>
      <c r="Q12" s="11">
        <v>9.5220523436632398E-2</v>
      </c>
      <c r="R12" s="11">
        <v>0.120684597039564</v>
      </c>
      <c r="S12" s="11">
        <v>0.109233370817596</v>
      </c>
      <c r="T12" s="11">
        <v>8.5105468244149995E-2</v>
      </c>
      <c r="U12" s="11">
        <v>8.7841562406822796E-2</v>
      </c>
      <c r="V12" s="11">
        <v>8.1039296818380402E-2</v>
      </c>
      <c r="W12" s="11">
        <v>6.3915438665626795E-2</v>
      </c>
      <c r="X12" s="11">
        <v>0.135552605352214</v>
      </c>
      <c r="Y12" s="11"/>
      <c r="Z12" s="11">
        <v>0.105115531444606</v>
      </c>
      <c r="AA12" s="11">
        <v>6.2306703194767901E-2</v>
      </c>
      <c r="AB12" s="11">
        <v>0.118347973196125</v>
      </c>
      <c r="AC12" s="11">
        <v>8.1956073500998303E-2</v>
      </c>
      <c r="AD12" s="11"/>
      <c r="AE12" s="11">
        <v>6.8243283317054204E-2</v>
      </c>
      <c r="AF12" s="11">
        <v>8.4429090860747194E-2</v>
      </c>
      <c r="AG12" s="11">
        <v>8.9869873572588202E-2</v>
      </c>
      <c r="AH12" s="11">
        <v>0.14336326976649699</v>
      </c>
      <c r="AI12" s="11">
        <v>0.145939395419766</v>
      </c>
      <c r="AJ12" s="11"/>
      <c r="AK12" s="11">
        <v>0.112294197434262</v>
      </c>
      <c r="AL12" s="11">
        <v>8.2195021370275095E-2</v>
      </c>
      <c r="AM12" s="11">
        <v>9.5488234977054304E-2</v>
      </c>
      <c r="AN12" s="11">
        <v>9.1650577163011102E-2</v>
      </c>
      <c r="AO12" s="11">
        <v>5.2904798165747099E-2</v>
      </c>
      <c r="AP12" s="11">
        <v>4.1779166021047399E-2</v>
      </c>
      <c r="AQ12" s="11"/>
      <c r="AR12" s="11">
        <v>9.2066035020314796E-2</v>
      </c>
      <c r="AS12" s="11">
        <v>9.6441180554628095E-2</v>
      </c>
      <c r="AT12" s="11">
        <v>6.4048470275157393E-2</v>
      </c>
      <c r="AU12" s="11"/>
      <c r="AV12" s="11">
        <v>8.2506097063772904E-2</v>
      </c>
      <c r="AW12" s="11">
        <v>0.10014711875040599</v>
      </c>
      <c r="AX12" s="11">
        <v>0.122431894284693</v>
      </c>
      <c r="AY12" s="11">
        <v>0.17816487934993899</v>
      </c>
      <c r="AZ12" s="11">
        <v>5.5231837148970502E-2</v>
      </c>
      <c r="BA12" s="11"/>
      <c r="BB12" s="11">
        <v>8.2976001553673601E-2</v>
      </c>
      <c r="BC12" s="11">
        <v>0.103292017221708</v>
      </c>
      <c r="BD12" s="11">
        <v>0.13742732172587899</v>
      </c>
      <c r="BE12" s="11"/>
      <c r="BF12" s="11">
        <v>0.12147703933838901</v>
      </c>
      <c r="BG12" s="11">
        <v>7.8163351774930306E-2</v>
      </c>
      <c r="BH12" s="11">
        <v>8.7971332538355498E-2</v>
      </c>
      <c r="BI12" s="11">
        <v>7.7581610936899706E-2</v>
      </c>
      <c r="BJ12" s="11">
        <v>8.8266389575856002E-2</v>
      </c>
      <c r="BK12" s="11">
        <v>9.8516257902615104E-2</v>
      </c>
    </row>
    <row r="13" spans="2:63" ht="29" x14ac:dyDescent="0.35">
      <c r="B13" s="14" t="s">
        <v>208</v>
      </c>
      <c r="C13" s="11">
        <v>5.3502236019154298E-2</v>
      </c>
      <c r="D13" s="11">
        <v>7.3096685440261294E-2</v>
      </c>
      <c r="E13" s="11">
        <v>3.4176280006524298E-2</v>
      </c>
      <c r="F13" s="11"/>
      <c r="G13" s="11">
        <v>0.143703912028429</v>
      </c>
      <c r="H13" s="11">
        <v>8.3606399767234593E-2</v>
      </c>
      <c r="I13" s="11">
        <v>6.5100489378030604E-2</v>
      </c>
      <c r="J13" s="11">
        <v>1.34842257418934E-2</v>
      </c>
      <c r="K13" s="11">
        <v>1.46581534535023E-2</v>
      </c>
      <c r="L13" s="11">
        <v>1.69403498785945E-2</v>
      </c>
      <c r="M13" s="11"/>
      <c r="N13" s="11">
        <v>0.104689292636235</v>
      </c>
      <c r="O13" s="11">
        <v>2.8886073741111799E-2</v>
      </c>
      <c r="P13" s="11">
        <v>3.0907521793762799E-2</v>
      </c>
      <c r="Q13" s="11">
        <v>3.4912579056867198E-2</v>
      </c>
      <c r="R13" s="11">
        <v>3.8857565673241501E-2</v>
      </c>
      <c r="S13" s="11">
        <v>7.5266683508200594E-2</v>
      </c>
      <c r="T13" s="11">
        <v>4.2098642999639703E-2</v>
      </c>
      <c r="U13" s="11">
        <v>5.9911447506311201E-2</v>
      </c>
      <c r="V13" s="11">
        <v>4.2969263502067499E-2</v>
      </c>
      <c r="W13" s="11">
        <v>4.8916926631496403E-2</v>
      </c>
      <c r="X13" s="11">
        <v>6.9475273282122399E-2</v>
      </c>
      <c r="Y13" s="11"/>
      <c r="Z13" s="11">
        <v>5.9929917779205803E-2</v>
      </c>
      <c r="AA13" s="11">
        <v>2.9957994766180301E-2</v>
      </c>
      <c r="AB13" s="11">
        <v>7.8430926538794896E-2</v>
      </c>
      <c r="AC13" s="11">
        <v>4.8554950800643898E-2</v>
      </c>
      <c r="AD13" s="11"/>
      <c r="AE13" s="11">
        <v>2.8363018968070999E-2</v>
      </c>
      <c r="AF13" s="11">
        <v>5.2874426328713503E-2</v>
      </c>
      <c r="AG13" s="11">
        <v>4.4102178521492202E-2</v>
      </c>
      <c r="AH13" s="11">
        <v>0.110702225068485</v>
      </c>
      <c r="AI13" s="11">
        <v>0.14094295177892699</v>
      </c>
      <c r="AJ13" s="11"/>
      <c r="AK13" s="11">
        <v>5.4910493694099199E-2</v>
      </c>
      <c r="AL13" s="11">
        <v>5.6038698224492201E-2</v>
      </c>
      <c r="AM13" s="11">
        <v>5.2800648803590797E-2</v>
      </c>
      <c r="AN13" s="11">
        <v>3.5658221020738699E-2</v>
      </c>
      <c r="AO13" s="11">
        <v>5.0712177163006203E-2</v>
      </c>
      <c r="AP13" s="11">
        <v>5.4731180322011103E-2</v>
      </c>
      <c r="AQ13" s="11"/>
      <c r="AR13" s="11">
        <v>3.2235114924715501E-2</v>
      </c>
      <c r="AS13" s="11">
        <v>6.6199435362564604E-2</v>
      </c>
      <c r="AT13" s="11">
        <v>4.36205194446053E-2</v>
      </c>
      <c r="AU13" s="11"/>
      <c r="AV13" s="11">
        <v>4.5915734917574301E-2</v>
      </c>
      <c r="AW13" s="11">
        <v>6.4389939475183802E-2</v>
      </c>
      <c r="AX13" s="11">
        <v>6.0349657352178399E-2</v>
      </c>
      <c r="AY13" s="11">
        <v>0.107827938076911</v>
      </c>
      <c r="AZ13" s="11">
        <v>4.14137013557501E-2</v>
      </c>
      <c r="BA13" s="11"/>
      <c r="BB13" s="11">
        <v>4.2780242544601402E-2</v>
      </c>
      <c r="BC13" s="11">
        <v>6.8952475897158805E-2</v>
      </c>
      <c r="BD13" s="11">
        <v>7.7812367264843196E-2</v>
      </c>
      <c r="BE13" s="11"/>
      <c r="BF13" s="11">
        <v>9.4033082506590801E-2</v>
      </c>
      <c r="BG13" s="11">
        <v>3.4160229520075802E-2</v>
      </c>
      <c r="BH13" s="11">
        <v>5.9778544581133998E-2</v>
      </c>
      <c r="BI13" s="11">
        <v>5.0437639853573801E-2</v>
      </c>
      <c r="BJ13" s="11">
        <v>3.2770875985909297E-2</v>
      </c>
      <c r="BK13" s="11">
        <v>3.92909977065274E-2</v>
      </c>
    </row>
    <row r="14" spans="2:63" x14ac:dyDescent="0.35">
      <c r="B14" s="14" t="s">
        <v>209</v>
      </c>
      <c r="C14" s="11">
        <v>3.5795865845479197E-2</v>
      </c>
      <c r="D14" s="11">
        <v>4.4358899870418203E-2</v>
      </c>
      <c r="E14" s="11">
        <v>2.7907318317367698E-2</v>
      </c>
      <c r="F14" s="11"/>
      <c r="G14" s="11">
        <v>8.2203844223133204E-2</v>
      </c>
      <c r="H14" s="11">
        <v>7.1180900874063396E-2</v>
      </c>
      <c r="I14" s="11">
        <v>3.0048779869131102E-2</v>
      </c>
      <c r="J14" s="11">
        <v>1.5800993594844201E-2</v>
      </c>
      <c r="K14" s="11">
        <v>9.6871605559422092E-3</v>
      </c>
      <c r="L14" s="11">
        <v>1.38653889862863E-2</v>
      </c>
      <c r="M14" s="11"/>
      <c r="N14" s="11">
        <v>6.94757474564619E-2</v>
      </c>
      <c r="O14" s="11">
        <v>2.2894357829272599E-2</v>
      </c>
      <c r="P14" s="11">
        <v>1.2634993674970001E-2</v>
      </c>
      <c r="Q14" s="11">
        <v>4.8199274566363901E-2</v>
      </c>
      <c r="R14" s="11">
        <v>4.5823009995868899E-2</v>
      </c>
      <c r="S14" s="11">
        <v>2.5267337726019499E-2</v>
      </c>
      <c r="T14" s="11">
        <v>1.3557117119711999E-2</v>
      </c>
      <c r="U14" s="11">
        <v>1.7474792499294001E-2</v>
      </c>
      <c r="V14" s="11">
        <v>2.5161424030967799E-2</v>
      </c>
      <c r="W14" s="11">
        <v>4.3160853792283398E-2</v>
      </c>
      <c r="X14" s="11">
        <v>5.4924028831436801E-2</v>
      </c>
      <c r="Y14" s="11"/>
      <c r="Z14" s="11">
        <v>3.6732659108684E-2</v>
      </c>
      <c r="AA14" s="11">
        <v>2.0966614585128999E-2</v>
      </c>
      <c r="AB14" s="11">
        <v>4.3163802432842097E-2</v>
      </c>
      <c r="AC14" s="11">
        <v>4.4568240280068901E-2</v>
      </c>
      <c r="AD14" s="11"/>
      <c r="AE14" s="11">
        <v>3.0907012169604901E-2</v>
      </c>
      <c r="AF14" s="11">
        <v>2.40367379656268E-2</v>
      </c>
      <c r="AG14" s="11">
        <v>3.6037270393440402E-2</v>
      </c>
      <c r="AH14" s="11">
        <v>6.6538975622397106E-2</v>
      </c>
      <c r="AI14" s="11">
        <v>0.12737901208299299</v>
      </c>
      <c r="AJ14" s="11"/>
      <c r="AK14" s="11">
        <v>3.7066524894237902E-2</v>
      </c>
      <c r="AL14" s="11">
        <v>3.3721754778478101E-2</v>
      </c>
      <c r="AM14" s="11">
        <v>3.2441426619482801E-2</v>
      </c>
      <c r="AN14" s="11">
        <v>3.9225969361605502E-2</v>
      </c>
      <c r="AO14" s="11">
        <v>3.5394547638771E-2</v>
      </c>
      <c r="AP14" s="11">
        <v>5.4012686535283301E-2</v>
      </c>
      <c r="AQ14" s="11"/>
      <c r="AR14" s="11">
        <v>2.5864376544994402E-2</v>
      </c>
      <c r="AS14" s="11">
        <v>4.3429662822103601E-2</v>
      </c>
      <c r="AT14" s="11">
        <v>2.93008769777683E-2</v>
      </c>
      <c r="AU14" s="11"/>
      <c r="AV14" s="11">
        <v>2.3618628297786201E-2</v>
      </c>
      <c r="AW14" s="11">
        <v>4.2956595147837298E-2</v>
      </c>
      <c r="AX14" s="11">
        <v>6.4504825195168494E-2</v>
      </c>
      <c r="AY14" s="11">
        <v>0.100174218872481</v>
      </c>
      <c r="AZ14" s="11">
        <v>1.63312371663819E-2</v>
      </c>
      <c r="BA14" s="11"/>
      <c r="BB14" s="11">
        <v>2.6264074600742902E-2</v>
      </c>
      <c r="BC14" s="11">
        <v>4.9224767880071997E-2</v>
      </c>
      <c r="BD14" s="11">
        <v>4.8449155275686502E-2</v>
      </c>
      <c r="BE14" s="11"/>
      <c r="BF14" s="11">
        <v>8.3019995321132301E-2</v>
      </c>
      <c r="BG14" s="11">
        <v>1.40303298983764E-2</v>
      </c>
      <c r="BH14" s="11">
        <v>2.9197379057414801E-2</v>
      </c>
      <c r="BI14" s="11">
        <v>2.2172512620858099E-2</v>
      </c>
      <c r="BJ14" s="11">
        <v>1.79211587901816E-2</v>
      </c>
      <c r="BK14" s="11">
        <v>6.1044052429789497E-2</v>
      </c>
    </row>
    <row r="15" spans="2:63" x14ac:dyDescent="0.35">
      <c r="B15" s="14" t="s">
        <v>210</v>
      </c>
      <c r="C15" s="11">
        <v>2.6933416108169201E-2</v>
      </c>
      <c r="D15" s="11">
        <v>4.1966212722751597E-2</v>
      </c>
      <c r="E15" s="11">
        <v>1.26269415248258E-2</v>
      </c>
      <c r="F15" s="11"/>
      <c r="G15" s="11">
        <v>7.8864492545648895E-2</v>
      </c>
      <c r="H15" s="11">
        <v>5.8788999085538099E-2</v>
      </c>
      <c r="I15" s="11">
        <v>2.9699257179997E-2</v>
      </c>
      <c r="J15" s="11">
        <v>3.0166556229960701E-3</v>
      </c>
      <c r="K15" s="11">
        <v>1.4334815107478801E-3</v>
      </c>
      <c r="L15" s="11">
        <v>0</v>
      </c>
      <c r="M15" s="11"/>
      <c r="N15" s="11">
        <v>6.7953995541385107E-2</v>
      </c>
      <c r="O15" s="11">
        <v>1.7391527711150798E-2</v>
      </c>
      <c r="P15" s="11">
        <v>1.42963528244424E-2</v>
      </c>
      <c r="Q15" s="11">
        <v>1.21176952193049E-2</v>
      </c>
      <c r="R15" s="11">
        <v>2.3251915668336901E-2</v>
      </c>
      <c r="S15" s="11">
        <v>2.9006672749820401E-2</v>
      </c>
      <c r="T15" s="11">
        <v>2.3438907505958902E-2</v>
      </c>
      <c r="U15" s="11">
        <v>3.9021700738800499E-2</v>
      </c>
      <c r="V15" s="11">
        <v>1.8092837817269499E-2</v>
      </c>
      <c r="W15" s="11">
        <v>1.370950860352E-2</v>
      </c>
      <c r="X15" s="11">
        <v>2.42590377661729E-2</v>
      </c>
      <c r="Y15" s="11"/>
      <c r="Z15" s="11">
        <v>2.50791477766047E-2</v>
      </c>
      <c r="AA15" s="11">
        <v>1.66782124080086E-2</v>
      </c>
      <c r="AB15" s="11">
        <v>3.2888529491852898E-2</v>
      </c>
      <c r="AC15" s="11">
        <v>3.4996129400216902E-2</v>
      </c>
      <c r="AD15" s="11"/>
      <c r="AE15" s="11">
        <v>1.02974697436674E-2</v>
      </c>
      <c r="AF15" s="11">
        <v>2.43954925752175E-2</v>
      </c>
      <c r="AG15" s="11">
        <v>1.9224343340771902E-2</v>
      </c>
      <c r="AH15" s="11">
        <v>5.81516528645327E-2</v>
      </c>
      <c r="AI15" s="11">
        <v>0.17199487362365501</v>
      </c>
      <c r="AJ15" s="11"/>
      <c r="AK15" s="11">
        <v>2.5085297488696701E-2</v>
      </c>
      <c r="AL15" s="11">
        <v>3.6415160098749601E-2</v>
      </c>
      <c r="AM15" s="11">
        <v>1.8846358418376501E-2</v>
      </c>
      <c r="AN15" s="11">
        <v>3.11354366184892E-2</v>
      </c>
      <c r="AO15" s="11">
        <v>1.8103088695594599E-2</v>
      </c>
      <c r="AP15" s="11">
        <v>3.7163896067910901E-2</v>
      </c>
      <c r="AQ15" s="11"/>
      <c r="AR15" s="11">
        <v>1.8275562645641799E-2</v>
      </c>
      <c r="AS15" s="11">
        <v>3.6275872277093002E-2</v>
      </c>
      <c r="AT15" s="11">
        <v>2.01575210425462E-2</v>
      </c>
      <c r="AU15" s="11"/>
      <c r="AV15" s="11">
        <v>2.10848972335674E-2</v>
      </c>
      <c r="AW15" s="11">
        <v>4.1050818067155201E-2</v>
      </c>
      <c r="AX15" s="11">
        <v>2.1444098449218199E-2</v>
      </c>
      <c r="AY15" s="11">
        <v>5.9875956322925E-2</v>
      </c>
      <c r="AZ15" s="11">
        <v>1.8135775360051998E-2</v>
      </c>
      <c r="BA15" s="11"/>
      <c r="BB15" s="11">
        <v>1.9160060292621298E-2</v>
      </c>
      <c r="BC15" s="11">
        <v>4.0802941454791103E-2</v>
      </c>
      <c r="BD15" s="11">
        <v>3.26097493397354E-2</v>
      </c>
      <c r="BE15" s="11"/>
      <c r="BF15" s="11">
        <v>5.6162782304318502E-2</v>
      </c>
      <c r="BG15" s="11">
        <v>1.5783824563878199E-2</v>
      </c>
      <c r="BH15" s="11">
        <v>4.8033441758502701E-2</v>
      </c>
      <c r="BI15" s="11">
        <v>9.3551721768450804E-3</v>
      </c>
      <c r="BJ15" s="11">
        <v>6.7251896559516397E-3</v>
      </c>
      <c r="BK15" s="11">
        <v>2.65539845126215E-2</v>
      </c>
    </row>
    <row r="16" spans="2:63" x14ac:dyDescent="0.35">
      <c r="B16" s="14" t="s">
        <v>161</v>
      </c>
      <c r="C16" s="12">
        <v>0.29426150545872898</v>
      </c>
      <c r="D16" s="12">
        <v>0.26693531026483502</v>
      </c>
      <c r="E16" s="12">
        <v>0.32234397206315502</v>
      </c>
      <c r="F16" s="12"/>
      <c r="G16" s="12">
        <v>0.19237009357632101</v>
      </c>
      <c r="H16" s="12">
        <v>0.18734182063473501</v>
      </c>
      <c r="I16" s="12">
        <v>0.29212205220117599</v>
      </c>
      <c r="J16" s="12">
        <v>0.366921602087522</v>
      </c>
      <c r="K16" s="12">
        <v>0.350824199996143</v>
      </c>
      <c r="L16" s="12">
        <v>0.35545828469711499</v>
      </c>
      <c r="M16" s="12"/>
      <c r="N16" s="12">
        <v>0.287272840997358</v>
      </c>
      <c r="O16" s="12">
        <v>0.30688527211674299</v>
      </c>
      <c r="P16" s="12">
        <v>0.31810765490369902</v>
      </c>
      <c r="Q16" s="12">
        <v>0.34162472814665001</v>
      </c>
      <c r="R16" s="12">
        <v>0.289363723162186</v>
      </c>
      <c r="S16" s="12">
        <v>0.26609755269934698</v>
      </c>
      <c r="T16" s="12">
        <v>0.30729557639420302</v>
      </c>
      <c r="U16" s="12">
        <v>0.267177619027752</v>
      </c>
      <c r="V16" s="12">
        <v>0.269171479503657</v>
      </c>
      <c r="W16" s="12">
        <v>0.30625398474952698</v>
      </c>
      <c r="X16" s="12">
        <v>0.24958869184410701</v>
      </c>
      <c r="Y16" s="12"/>
      <c r="Z16" s="12">
        <v>0.26398821369949299</v>
      </c>
      <c r="AA16" s="12">
        <v>0.34663841727928402</v>
      </c>
      <c r="AB16" s="12">
        <v>0.24571676980094001</v>
      </c>
      <c r="AC16" s="12">
        <v>0.31115557746005001</v>
      </c>
      <c r="AD16" s="12"/>
      <c r="AE16" s="12">
        <v>0.30226542010109198</v>
      </c>
      <c r="AF16" s="12">
        <v>0.29520893851233598</v>
      </c>
      <c r="AG16" s="12">
        <v>0.29498135654799201</v>
      </c>
      <c r="AH16" s="12">
        <v>0.278859281239487</v>
      </c>
      <c r="AI16" s="12">
        <v>0.21903847492473599</v>
      </c>
      <c r="AJ16" s="12"/>
      <c r="AK16" s="12">
        <v>0.30010459550385199</v>
      </c>
      <c r="AL16" s="12">
        <v>0.24127660837262799</v>
      </c>
      <c r="AM16" s="12">
        <v>0.28239890727105199</v>
      </c>
      <c r="AN16" s="12">
        <v>0.28268545236688197</v>
      </c>
      <c r="AO16" s="12">
        <v>0.37742157475618898</v>
      </c>
      <c r="AP16" s="12">
        <v>0.29164069729946701</v>
      </c>
      <c r="AQ16" s="12"/>
      <c r="AR16" s="12">
        <v>0.315020591751204</v>
      </c>
      <c r="AS16" s="12">
        <v>0.26950854926030599</v>
      </c>
      <c r="AT16" s="12">
        <v>0.33478496427175197</v>
      </c>
      <c r="AU16" s="12"/>
      <c r="AV16" s="12">
        <v>0.29393327321093798</v>
      </c>
      <c r="AW16" s="12">
        <v>0.27129220202636201</v>
      </c>
      <c r="AX16" s="12">
        <v>0.26428849027130602</v>
      </c>
      <c r="AY16" s="12">
        <v>0.32607478515038002</v>
      </c>
      <c r="AZ16" s="12">
        <v>0.40040699698048998</v>
      </c>
      <c r="BA16" s="12"/>
      <c r="BB16" s="12">
        <v>0.29659821098873101</v>
      </c>
      <c r="BC16" s="12">
        <v>0.26461072923454798</v>
      </c>
      <c r="BD16" s="12">
        <v>0.26417142857221099</v>
      </c>
      <c r="BE16" s="12"/>
      <c r="BF16" s="12">
        <v>0.27039097245615001</v>
      </c>
      <c r="BG16" s="12">
        <v>0.319256725612868</v>
      </c>
      <c r="BH16" s="12">
        <v>0.26748646351052302</v>
      </c>
      <c r="BI16" s="12">
        <v>0.29484466881871602</v>
      </c>
      <c r="BJ16" s="12">
        <v>0.28691801786772803</v>
      </c>
      <c r="BK16" s="12">
        <v>0.34026761796956401</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J21"/>
  <sheetViews>
    <sheetView showGridLines="0" workbookViewId="0">
      <pane xSplit="2" topLeftCell="C1" activePane="topRight" state="frozen"/>
      <selection pane="topRight" activeCell="D24" sqref="D24"/>
    </sheetView>
  </sheetViews>
  <sheetFormatPr defaultColWidth="11.453125" defaultRowHeight="14.5" x14ac:dyDescent="0.35"/>
  <cols>
    <col min="2" max="2" width="25.7265625" customWidth="1"/>
    <col min="3" max="10" width="20.7265625" customWidth="1"/>
  </cols>
  <sheetData>
    <row r="2" spans="2:10" ht="40" customHeight="1" x14ac:dyDescent="0.35">
      <c r="D2" s="55" t="s">
        <v>225</v>
      </c>
      <c r="E2" s="50"/>
      <c r="F2" s="50"/>
      <c r="G2" s="50"/>
      <c r="H2" s="50"/>
      <c r="I2" s="50"/>
      <c r="J2" s="50"/>
    </row>
    <row r="6" spans="2:10" ht="98.25" customHeight="1" x14ac:dyDescent="0.35">
      <c r="B6" s="16" t="s">
        <v>4</v>
      </c>
      <c r="C6" s="16" t="s">
        <v>212</v>
      </c>
      <c r="D6" s="16" t="s">
        <v>213</v>
      </c>
      <c r="E6" s="16" t="s">
        <v>214</v>
      </c>
      <c r="F6" s="16" t="s">
        <v>215</v>
      </c>
      <c r="G6" s="16" t="s">
        <v>216</v>
      </c>
      <c r="H6" s="16" t="s">
        <v>217</v>
      </c>
      <c r="I6" s="16" t="s">
        <v>218</v>
      </c>
    </row>
    <row r="7" spans="2:10" x14ac:dyDescent="0.35">
      <c r="B7" s="14" t="s">
        <v>219</v>
      </c>
      <c r="C7" s="11">
        <v>6.4619556502532899E-2</v>
      </c>
      <c r="D7" s="11">
        <v>8.1824091855759201E-2</v>
      </c>
      <c r="E7" s="11">
        <v>9.1181839139829801E-2</v>
      </c>
      <c r="F7" s="11">
        <v>0.16687551420013</v>
      </c>
      <c r="G7" s="11">
        <v>0.19931252730787399</v>
      </c>
      <c r="H7" s="11">
        <v>0.22336481260412799</v>
      </c>
      <c r="I7" s="11">
        <v>0.25052696039661299</v>
      </c>
    </row>
    <row r="8" spans="2:10" x14ac:dyDescent="0.35">
      <c r="B8" s="14" t="s">
        <v>220</v>
      </c>
      <c r="C8" s="11">
        <v>0.123171806977453</v>
      </c>
      <c r="D8" s="11">
        <v>0.17958016503275401</v>
      </c>
      <c r="E8" s="11">
        <v>0.20775475206708099</v>
      </c>
      <c r="F8" s="11">
        <v>0.40871662556758398</v>
      </c>
      <c r="G8" s="11">
        <v>0.42499514725285698</v>
      </c>
      <c r="H8" s="11">
        <v>0.46477121123026899</v>
      </c>
      <c r="I8" s="11">
        <v>0.44079064061068701</v>
      </c>
    </row>
    <row r="9" spans="2:10" x14ac:dyDescent="0.35">
      <c r="B9" s="14" t="s">
        <v>221</v>
      </c>
      <c r="C9" s="11">
        <v>0.260428269694649</v>
      </c>
      <c r="D9" s="11">
        <v>0.277306840687843</v>
      </c>
      <c r="E9" s="11">
        <v>0.29709859919102899</v>
      </c>
      <c r="F9" s="11">
        <v>0.248149770869625</v>
      </c>
      <c r="G9" s="11">
        <v>0.20666430917198</v>
      </c>
      <c r="H9" s="11">
        <v>0.180752601516638</v>
      </c>
      <c r="I9" s="11">
        <v>0.18684131151149599</v>
      </c>
    </row>
    <row r="10" spans="2:10" x14ac:dyDescent="0.35">
      <c r="B10" s="14" t="s">
        <v>222</v>
      </c>
      <c r="C10" s="11">
        <v>0.34363812441698</v>
      </c>
      <c r="D10" s="11">
        <v>0.30619005267405103</v>
      </c>
      <c r="E10" s="11">
        <v>0.31247617803775701</v>
      </c>
      <c r="F10" s="11">
        <v>0.148972290262366</v>
      </c>
      <c r="G10" s="11">
        <v>0.13922121486515401</v>
      </c>
      <c r="H10" s="11">
        <v>0.108958419297928</v>
      </c>
      <c r="I10" s="11">
        <v>0.10234589989031299</v>
      </c>
    </row>
    <row r="11" spans="2:10" ht="29" x14ac:dyDescent="0.35">
      <c r="B11" s="21" t="s">
        <v>223</v>
      </c>
      <c r="C11" s="22">
        <v>0.208142242408385</v>
      </c>
      <c r="D11" s="22">
        <v>0.15509884974959301</v>
      </c>
      <c r="E11" s="22">
        <v>9.1488631564303702E-2</v>
      </c>
      <c r="F11" s="22">
        <v>2.7285799100294699E-2</v>
      </c>
      <c r="G11" s="22">
        <v>2.9806801402135E-2</v>
      </c>
      <c r="H11" s="22">
        <v>2.2152955351036101E-2</v>
      </c>
      <c r="I11" s="22">
        <v>1.9495187590890702E-2</v>
      </c>
    </row>
    <row r="12" spans="2:10" x14ac:dyDescent="0.35">
      <c r="B12" s="19" t="s">
        <v>224</v>
      </c>
      <c r="C12" s="17">
        <v>0.18779136347998601</v>
      </c>
      <c r="D12" s="17">
        <v>0.26140425688851299</v>
      </c>
      <c r="E12" s="17">
        <v>0.29893659120691002</v>
      </c>
      <c r="F12" s="17">
        <v>0.57559213976771395</v>
      </c>
      <c r="G12" s="17">
        <v>0.624307674560731</v>
      </c>
      <c r="H12" s="17">
        <v>0.68813602383439798</v>
      </c>
      <c r="I12" s="17">
        <v>0.6913176010073</v>
      </c>
    </row>
    <row r="13" spans="2:10" s="30" customFormat="1" ht="29" x14ac:dyDescent="0.35">
      <c r="B13" s="39" t="s">
        <v>470</v>
      </c>
      <c r="C13" s="17">
        <v>0.81220863652001396</v>
      </c>
      <c r="D13" s="17">
        <v>0.73859574311148701</v>
      </c>
      <c r="E13" s="17">
        <v>0.70106340879308982</v>
      </c>
      <c r="F13" s="17">
        <v>0.42440786023228572</v>
      </c>
      <c r="G13" s="17">
        <v>0.375692325439269</v>
      </c>
      <c r="H13" s="17">
        <v>0.31186397616560213</v>
      </c>
      <c r="I13" s="17">
        <v>0.30868239899269967</v>
      </c>
    </row>
    <row r="14" spans="2:10" x14ac:dyDescent="0.35">
      <c r="B14" s="19" t="s">
        <v>192</v>
      </c>
      <c r="C14" s="18">
        <v>-0.62441727304002792</v>
      </c>
      <c r="D14" s="18">
        <v>-0.47719148622297403</v>
      </c>
      <c r="E14" s="18">
        <v>-0.4021268175861798</v>
      </c>
      <c r="F14" s="18">
        <v>0.15118427953542823</v>
      </c>
      <c r="G14" s="18">
        <v>0.24861534912146199</v>
      </c>
      <c r="H14" s="18">
        <v>0.37627204766879585</v>
      </c>
      <c r="I14" s="18">
        <v>0.38263520201460033</v>
      </c>
    </row>
    <row r="15" spans="2:10" x14ac:dyDescent="0.35">
      <c r="B15" s="15" t="s">
        <v>226</v>
      </c>
      <c r="C15" s="15"/>
      <c r="D15" s="15"/>
      <c r="E15" s="15"/>
      <c r="F15" s="15"/>
      <c r="G15" s="15"/>
      <c r="H15" s="15"/>
      <c r="I15" s="15"/>
    </row>
    <row r="16" spans="2:10" x14ac:dyDescent="0.35">
      <c r="B16" t="s">
        <v>68</v>
      </c>
    </row>
    <row r="17" spans="2:2" x14ac:dyDescent="0.35">
      <c r="B17" t="s">
        <v>69</v>
      </c>
    </row>
    <row r="21" spans="2:2" x14ac:dyDescent="0.35">
      <c r="B21" s="4" t="str">
        <f>HYPERLINK("#'Contents'!A1", "Return to Contents")</f>
        <v>Return to Contents</v>
      </c>
    </row>
  </sheetData>
  <mergeCells count="1">
    <mergeCell ref="D2:J2"/>
  </mergeCells>
  <pageMargins left="0.7" right="0.7" top="0.75" bottom="0.75" header="0.3" footer="0.3"/>
  <pageSetup paperSize="9"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BK21"/>
  <sheetViews>
    <sheetView showGridLines="0" workbookViewId="0">
      <pane xSplit="2" topLeftCell="C1" activePane="topRight" state="frozen"/>
      <selection activeCell="K20" sqref="K20"/>
      <selection pane="topRight" activeCell="E21" sqref="E21"/>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227</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2655</v>
      </c>
      <c r="D7" s="6">
        <v>1231</v>
      </c>
      <c r="E7" s="6">
        <v>1409</v>
      </c>
      <c r="F7" s="6"/>
      <c r="G7" s="6">
        <v>290</v>
      </c>
      <c r="H7" s="6">
        <v>393</v>
      </c>
      <c r="I7" s="6">
        <v>463</v>
      </c>
      <c r="J7" s="6">
        <v>503</v>
      </c>
      <c r="K7" s="6">
        <v>456</v>
      </c>
      <c r="L7" s="6">
        <v>550</v>
      </c>
      <c r="M7" s="6"/>
      <c r="N7" s="6">
        <v>416</v>
      </c>
      <c r="O7" s="6">
        <v>371</v>
      </c>
      <c r="P7" s="6">
        <v>209</v>
      </c>
      <c r="Q7" s="6">
        <v>270</v>
      </c>
      <c r="R7" s="6">
        <v>197</v>
      </c>
      <c r="S7" s="6">
        <v>244</v>
      </c>
      <c r="T7" s="6">
        <v>221</v>
      </c>
      <c r="U7" s="6">
        <v>105</v>
      </c>
      <c r="V7" s="6">
        <v>272</v>
      </c>
      <c r="W7" s="6">
        <v>206</v>
      </c>
      <c r="X7" s="6">
        <v>144</v>
      </c>
      <c r="Y7" s="6"/>
      <c r="Z7" s="6">
        <v>821</v>
      </c>
      <c r="AA7" s="6">
        <v>775</v>
      </c>
      <c r="AB7" s="6">
        <v>372</v>
      </c>
      <c r="AC7" s="6">
        <v>668</v>
      </c>
      <c r="AD7" s="6"/>
      <c r="AE7" s="6">
        <v>621</v>
      </c>
      <c r="AF7" s="6">
        <v>760</v>
      </c>
      <c r="AG7" s="6">
        <v>741</v>
      </c>
      <c r="AH7" s="6">
        <v>362</v>
      </c>
      <c r="AI7" s="6">
        <v>72</v>
      </c>
      <c r="AJ7" s="6"/>
      <c r="AK7" s="6">
        <v>1018</v>
      </c>
      <c r="AL7" s="6">
        <v>624</v>
      </c>
      <c r="AM7" s="6">
        <v>218</v>
      </c>
      <c r="AN7" s="6">
        <v>222</v>
      </c>
      <c r="AO7" s="6">
        <v>440</v>
      </c>
      <c r="AP7" s="6">
        <v>91</v>
      </c>
      <c r="AQ7" s="6"/>
      <c r="AR7" s="6">
        <v>1016</v>
      </c>
      <c r="AS7" s="6">
        <v>1142</v>
      </c>
      <c r="AT7" s="6">
        <v>332</v>
      </c>
      <c r="AU7" s="6"/>
      <c r="AV7" s="6">
        <v>979</v>
      </c>
      <c r="AW7" s="6">
        <v>731</v>
      </c>
      <c r="AX7" s="6">
        <v>235</v>
      </c>
      <c r="AY7" s="6">
        <v>47</v>
      </c>
      <c r="AZ7" s="6">
        <v>329</v>
      </c>
      <c r="BA7" s="6"/>
      <c r="BB7" s="6">
        <v>778</v>
      </c>
      <c r="BC7" s="6">
        <v>685</v>
      </c>
      <c r="BD7" s="6">
        <v>188</v>
      </c>
      <c r="BE7" s="6"/>
      <c r="BF7" s="6">
        <v>572</v>
      </c>
      <c r="BG7" s="6">
        <v>723</v>
      </c>
      <c r="BH7" s="6">
        <v>338</v>
      </c>
      <c r="BI7" s="6">
        <v>541</v>
      </c>
      <c r="BJ7" s="6">
        <v>323</v>
      </c>
      <c r="BK7" s="6">
        <v>154</v>
      </c>
    </row>
    <row r="8" spans="2:63" ht="30" customHeight="1" x14ac:dyDescent="0.35">
      <c r="B8" s="7" t="s">
        <v>9</v>
      </c>
      <c r="C8" s="7">
        <v>2656</v>
      </c>
      <c r="D8" s="7">
        <v>1295</v>
      </c>
      <c r="E8" s="7">
        <v>1347</v>
      </c>
      <c r="F8" s="7"/>
      <c r="G8" s="7">
        <v>367</v>
      </c>
      <c r="H8" s="7">
        <v>401</v>
      </c>
      <c r="I8" s="7">
        <v>421</v>
      </c>
      <c r="J8" s="7">
        <v>452</v>
      </c>
      <c r="K8" s="7">
        <v>394</v>
      </c>
      <c r="L8" s="7">
        <v>621</v>
      </c>
      <c r="M8" s="7"/>
      <c r="N8" s="7">
        <v>418</v>
      </c>
      <c r="O8" s="7">
        <v>366</v>
      </c>
      <c r="P8" s="7">
        <v>205</v>
      </c>
      <c r="Q8" s="7">
        <v>270</v>
      </c>
      <c r="R8" s="7">
        <v>194</v>
      </c>
      <c r="S8" s="7">
        <v>244</v>
      </c>
      <c r="T8" s="7">
        <v>214</v>
      </c>
      <c r="U8" s="7">
        <v>103</v>
      </c>
      <c r="V8" s="7">
        <v>274</v>
      </c>
      <c r="W8" s="7">
        <v>230</v>
      </c>
      <c r="X8" s="7">
        <v>139</v>
      </c>
      <c r="Y8" s="7"/>
      <c r="Z8" s="7">
        <v>683</v>
      </c>
      <c r="AA8" s="7">
        <v>696</v>
      </c>
      <c r="AB8" s="7">
        <v>541</v>
      </c>
      <c r="AC8" s="7">
        <v>717</v>
      </c>
      <c r="AD8" s="7"/>
      <c r="AE8" s="7">
        <v>664</v>
      </c>
      <c r="AF8" s="7">
        <v>799</v>
      </c>
      <c r="AG8" s="7">
        <v>692</v>
      </c>
      <c r="AH8" s="7">
        <v>328</v>
      </c>
      <c r="AI8" s="7">
        <v>64</v>
      </c>
      <c r="AJ8" s="7"/>
      <c r="AK8" s="7">
        <v>1020</v>
      </c>
      <c r="AL8" s="7">
        <v>589</v>
      </c>
      <c r="AM8" s="7">
        <v>241</v>
      </c>
      <c r="AN8" s="7">
        <v>232</v>
      </c>
      <c r="AO8" s="7">
        <v>434</v>
      </c>
      <c r="AP8" s="7">
        <v>97</v>
      </c>
      <c r="AQ8" s="7"/>
      <c r="AR8" s="7">
        <v>1032</v>
      </c>
      <c r="AS8" s="7">
        <v>1102</v>
      </c>
      <c r="AT8" s="7">
        <v>339</v>
      </c>
      <c r="AU8" s="7"/>
      <c r="AV8" s="7">
        <v>985</v>
      </c>
      <c r="AW8" s="7">
        <v>724</v>
      </c>
      <c r="AX8" s="7">
        <v>220</v>
      </c>
      <c r="AY8" s="7">
        <v>52</v>
      </c>
      <c r="AZ8" s="7">
        <v>340</v>
      </c>
      <c r="BA8" s="7"/>
      <c r="BB8" s="7">
        <v>783</v>
      </c>
      <c r="BC8" s="7">
        <v>677</v>
      </c>
      <c r="BD8" s="7">
        <v>183</v>
      </c>
      <c r="BE8" s="7"/>
      <c r="BF8" s="7">
        <v>578</v>
      </c>
      <c r="BG8" s="7">
        <v>694</v>
      </c>
      <c r="BH8" s="7">
        <v>350</v>
      </c>
      <c r="BI8" s="7">
        <v>549</v>
      </c>
      <c r="BJ8" s="7">
        <v>323</v>
      </c>
      <c r="BK8" s="7">
        <v>157</v>
      </c>
    </row>
    <row r="9" spans="2:63" x14ac:dyDescent="0.35">
      <c r="B9" s="14" t="s">
        <v>219</v>
      </c>
      <c r="C9" s="11">
        <v>0.19931252730787399</v>
      </c>
      <c r="D9" s="11">
        <v>0.26265383990796198</v>
      </c>
      <c r="E9" s="11">
        <v>0.13543928970976701</v>
      </c>
      <c r="F9" s="11"/>
      <c r="G9" s="11">
        <v>0.36639177331214801</v>
      </c>
      <c r="H9" s="11">
        <v>0.29501685042912301</v>
      </c>
      <c r="I9" s="11">
        <v>0.242678193187019</v>
      </c>
      <c r="J9" s="11">
        <v>0.13709237301766</v>
      </c>
      <c r="K9" s="11">
        <v>0.14312932836195</v>
      </c>
      <c r="L9" s="11">
        <v>9.0481971494113106E-2</v>
      </c>
      <c r="M9" s="11"/>
      <c r="N9" s="11">
        <v>0.32637368779312698</v>
      </c>
      <c r="O9" s="11">
        <v>0.17706920680173199</v>
      </c>
      <c r="P9" s="11">
        <v>0.20361554493193201</v>
      </c>
      <c r="Q9" s="11">
        <v>0.15763691412545799</v>
      </c>
      <c r="R9" s="11">
        <v>0.17895368291744601</v>
      </c>
      <c r="S9" s="11">
        <v>0.222006585321399</v>
      </c>
      <c r="T9" s="11">
        <v>0.16755154128511801</v>
      </c>
      <c r="U9" s="11">
        <v>0.13878401122248599</v>
      </c>
      <c r="V9" s="11">
        <v>0.17225883558536401</v>
      </c>
      <c r="W9" s="11">
        <v>0.157617077458062</v>
      </c>
      <c r="X9" s="11">
        <v>0.15505546337515599</v>
      </c>
      <c r="Y9" s="11"/>
      <c r="Z9" s="11">
        <v>0.22127668347342999</v>
      </c>
      <c r="AA9" s="11">
        <v>0.15415585775225299</v>
      </c>
      <c r="AB9" s="11">
        <v>0.23938824544505599</v>
      </c>
      <c r="AC9" s="11">
        <v>0.191491771999734</v>
      </c>
      <c r="AD9" s="11"/>
      <c r="AE9" s="11">
        <v>0.16254498019944499</v>
      </c>
      <c r="AF9" s="11">
        <v>0.20270126727125401</v>
      </c>
      <c r="AG9" s="11">
        <v>0.18690520795019799</v>
      </c>
      <c r="AH9" s="11">
        <v>0.29288919439114702</v>
      </c>
      <c r="AI9" s="11">
        <v>0.36858561512951399</v>
      </c>
      <c r="AJ9" s="11"/>
      <c r="AK9" s="11">
        <v>0.177997990134447</v>
      </c>
      <c r="AL9" s="11">
        <v>0.213660390775019</v>
      </c>
      <c r="AM9" s="11">
        <v>0.252126632860178</v>
      </c>
      <c r="AN9" s="11">
        <v>0.197310112017519</v>
      </c>
      <c r="AO9" s="11">
        <v>0.197103785241246</v>
      </c>
      <c r="AP9" s="11">
        <v>0.211204786582882</v>
      </c>
      <c r="AQ9" s="11"/>
      <c r="AR9" s="11">
        <v>0.16638025056375599</v>
      </c>
      <c r="AS9" s="11">
        <v>0.220384839604571</v>
      </c>
      <c r="AT9" s="11">
        <v>0.173512437527861</v>
      </c>
      <c r="AU9" s="11"/>
      <c r="AV9" s="11">
        <v>0.17282916459688</v>
      </c>
      <c r="AW9" s="11">
        <v>0.227518035248154</v>
      </c>
      <c r="AX9" s="11">
        <v>0.18331244060041901</v>
      </c>
      <c r="AY9" s="11">
        <v>0.29724742766504397</v>
      </c>
      <c r="AZ9" s="11">
        <v>0.202122804569565</v>
      </c>
      <c r="BA9" s="11"/>
      <c r="BB9" s="11">
        <v>0.17157499545205801</v>
      </c>
      <c r="BC9" s="11">
        <v>0.24544863493712399</v>
      </c>
      <c r="BD9" s="11">
        <v>0.21041294047512701</v>
      </c>
      <c r="BE9" s="11"/>
      <c r="BF9" s="11">
        <v>0.30967100314068102</v>
      </c>
      <c r="BG9" s="11">
        <v>0.16274272682059199</v>
      </c>
      <c r="BH9" s="11">
        <v>0.23235315826480099</v>
      </c>
      <c r="BI9" s="11">
        <v>0.178234578844778</v>
      </c>
      <c r="BJ9" s="11">
        <v>0.108881349925409</v>
      </c>
      <c r="BK9" s="11">
        <v>0.123911308011236</v>
      </c>
    </row>
    <row r="10" spans="2:63" x14ac:dyDescent="0.35">
      <c r="B10" s="14" t="s">
        <v>220</v>
      </c>
      <c r="C10" s="11">
        <v>0.42499514725285698</v>
      </c>
      <c r="D10" s="11">
        <v>0.40680291645390798</v>
      </c>
      <c r="E10" s="11">
        <v>0.444309339138378</v>
      </c>
      <c r="F10" s="11"/>
      <c r="G10" s="11">
        <v>0.39234335661176001</v>
      </c>
      <c r="H10" s="11">
        <v>0.46336686347235001</v>
      </c>
      <c r="I10" s="11">
        <v>0.42286916441684103</v>
      </c>
      <c r="J10" s="11">
        <v>0.431400032369886</v>
      </c>
      <c r="K10" s="11">
        <v>0.44030964067452</v>
      </c>
      <c r="L10" s="11">
        <v>0.40662593740379499</v>
      </c>
      <c r="M10" s="11"/>
      <c r="N10" s="11">
        <v>0.39567767984443297</v>
      </c>
      <c r="O10" s="11">
        <v>0.44485103771808898</v>
      </c>
      <c r="P10" s="11">
        <v>0.470058596181261</v>
      </c>
      <c r="Q10" s="11">
        <v>0.40977836692841302</v>
      </c>
      <c r="R10" s="11">
        <v>0.40926575823017403</v>
      </c>
      <c r="S10" s="11">
        <v>0.43159791003004899</v>
      </c>
      <c r="T10" s="11">
        <v>0.38076739424505701</v>
      </c>
      <c r="U10" s="11">
        <v>0.43910679558215798</v>
      </c>
      <c r="V10" s="11">
        <v>0.43976011537415699</v>
      </c>
      <c r="W10" s="11">
        <v>0.43493400346897498</v>
      </c>
      <c r="X10" s="11">
        <v>0.446251552999545</v>
      </c>
      <c r="Y10" s="11"/>
      <c r="Z10" s="11">
        <v>0.45690202527965201</v>
      </c>
      <c r="AA10" s="11">
        <v>0.46150483276133297</v>
      </c>
      <c r="AB10" s="11">
        <v>0.415659758865627</v>
      </c>
      <c r="AC10" s="11">
        <v>0.370061154880653</v>
      </c>
      <c r="AD10" s="11"/>
      <c r="AE10" s="11">
        <v>0.38999945133437097</v>
      </c>
      <c r="AF10" s="11">
        <v>0.42515429416769501</v>
      </c>
      <c r="AG10" s="11">
        <v>0.48086605839666202</v>
      </c>
      <c r="AH10" s="11">
        <v>0.41747720558948798</v>
      </c>
      <c r="AI10" s="11">
        <v>0.35754953885247798</v>
      </c>
      <c r="AJ10" s="11"/>
      <c r="AK10" s="11">
        <v>0.42014649527133802</v>
      </c>
      <c r="AL10" s="11">
        <v>0.43372459879730302</v>
      </c>
      <c r="AM10" s="11">
        <v>0.37327171660550201</v>
      </c>
      <c r="AN10" s="11">
        <v>0.40612835893170801</v>
      </c>
      <c r="AO10" s="11">
        <v>0.48152606873628301</v>
      </c>
      <c r="AP10" s="11">
        <v>0.409212564149322</v>
      </c>
      <c r="AQ10" s="11"/>
      <c r="AR10" s="11">
        <v>0.41519323379301598</v>
      </c>
      <c r="AS10" s="11">
        <v>0.444333301653073</v>
      </c>
      <c r="AT10" s="11">
        <v>0.43735611007859798</v>
      </c>
      <c r="AU10" s="11"/>
      <c r="AV10" s="11">
        <v>0.419026302121563</v>
      </c>
      <c r="AW10" s="11">
        <v>0.44274858392919902</v>
      </c>
      <c r="AX10" s="11">
        <v>0.46917719405156699</v>
      </c>
      <c r="AY10" s="11">
        <v>0.36869916415209703</v>
      </c>
      <c r="AZ10" s="11">
        <v>0.40416779628638699</v>
      </c>
      <c r="BA10" s="11"/>
      <c r="BB10" s="11">
        <v>0.42732257150379599</v>
      </c>
      <c r="BC10" s="11">
        <v>0.43965695545779798</v>
      </c>
      <c r="BD10" s="11">
        <v>0.47563032688560603</v>
      </c>
      <c r="BE10" s="11"/>
      <c r="BF10" s="11">
        <v>0.38695405042101699</v>
      </c>
      <c r="BG10" s="11">
        <v>0.44794381169397202</v>
      </c>
      <c r="BH10" s="11">
        <v>0.47952709130010901</v>
      </c>
      <c r="BI10" s="11">
        <v>0.43113345306353201</v>
      </c>
      <c r="BJ10" s="11">
        <v>0.36994879172087303</v>
      </c>
      <c r="BK10" s="11">
        <v>0.44816385427392702</v>
      </c>
    </row>
    <row r="11" spans="2:63" x14ac:dyDescent="0.35">
      <c r="B11" s="14" t="s">
        <v>221</v>
      </c>
      <c r="C11" s="11">
        <v>0.20666430917198</v>
      </c>
      <c r="D11" s="11">
        <v>0.171139425792835</v>
      </c>
      <c r="E11" s="11">
        <v>0.240720435378347</v>
      </c>
      <c r="F11" s="11"/>
      <c r="G11" s="11">
        <v>0.13182471163370399</v>
      </c>
      <c r="H11" s="11">
        <v>0.13155031558750499</v>
      </c>
      <c r="I11" s="11">
        <v>0.19818003817221799</v>
      </c>
      <c r="J11" s="11">
        <v>0.24324856028820899</v>
      </c>
      <c r="K11" s="11">
        <v>0.24857579624626799</v>
      </c>
      <c r="L11" s="11">
        <v>0.25183515252369698</v>
      </c>
      <c r="M11" s="11"/>
      <c r="N11" s="11">
        <v>0.15269572333308601</v>
      </c>
      <c r="O11" s="11">
        <v>0.23025458521821199</v>
      </c>
      <c r="P11" s="11">
        <v>0.18187793114724701</v>
      </c>
      <c r="Q11" s="11">
        <v>0.23776134862171699</v>
      </c>
      <c r="R11" s="11">
        <v>0.24225497064332699</v>
      </c>
      <c r="S11" s="11">
        <v>0.20443944452471299</v>
      </c>
      <c r="T11" s="11">
        <v>0.231706430894077</v>
      </c>
      <c r="U11" s="11">
        <v>0.24702619709766699</v>
      </c>
      <c r="V11" s="11">
        <v>0.15881630783072101</v>
      </c>
      <c r="W11" s="11">
        <v>0.229745512801625</v>
      </c>
      <c r="X11" s="11">
        <v>0.224810227822309</v>
      </c>
      <c r="Y11" s="11"/>
      <c r="Z11" s="11">
        <v>0.19033475827740601</v>
      </c>
      <c r="AA11" s="11">
        <v>0.20930128784226101</v>
      </c>
      <c r="AB11" s="11">
        <v>0.190679095938142</v>
      </c>
      <c r="AC11" s="11">
        <v>0.23081386751198599</v>
      </c>
      <c r="AD11" s="11"/>
      <c r="AE11" s="11">
        <v>0.24863329367489201</v>
      </c>
      <c r="AF11" s="11">
        <v>0.20979352136024801</v>
      </c>
      <c r="AG11" s="11">
        <v>0.188795688256815</v>
      </c>
      <c r="AH11" s="11">
        <v>0.16051110176663599</v>
      </c>
      <c r="AI11" s="11">
        <v>0.14166138102225401</v>
      </c>
      <c r="AJ11" s="11"/>
      <c r="AK11" s="11">
        <v>0.22327279298917799</v>
      </c>
      <c r="AL11" s="11">
        <v>0.21158035973436201</v>
      </c>
      <c r="AM11" s="11">
        <v>0.158796686466249</v>
      </c>
      <c r="AN11" s="11">
        <v>0.22833076845560499</v>
      </c>
      <c r="AO11" s="11">
        <v>0.181871712704889</v>
      </c>
      <c r="AP11" s="11">
        <v>0.17528544602832</v>
      </c>
      <c r="AQ11" s="11"/>
      <c r="AR11" s="11">
        <v>0.21497929264701299</v>
      </c>
      <c r="AS11" s="11">
        <v>0.19879471773617199</v>
      </c>
      <c r="AT11" s="11">
        <v>0.21685115992493301</v>
      </c>
      <c r="AU11" s="11"/>
      <c r="AV11" s="11">
        <v>0.21549420776060901</v>
      </c>
      <c r="AW11" s="11">
        <v>0.18966771845295999</v>
      </c>
      <c r="AX11" s="11">
        <v>0.18787921515216999</v>
      </c>
      <c r="AY11" s="11">
        <v>0.16083548588250399</v>
      </c>
      <c r="AZ11" s="11">
        <v>0.224555758013329</v>
      </c>
      <c r="BA11" s="11"/>
      <c r="BB11" s="11">
        <v>0.21216926373779299</v>
      </c>
      <c r="BC11" s="11">
        <v>0.18564942051831701</v>
      </c>
      <c r="BD11" s="11">
        <v>0.18701671466261799</v>
      </c>
      <c r="BE11" s="11"/>
      <c r="BF11" s="11">
        <v>0.17589794929852601</v>
      </c>
      <c r="BG11" s="11">
        <v>0.20727879570546001</v>
      </c>
      <c r="BH11" s="11">
        <v>0.17703112713268601</v>
      </c>
      <c r="BI11" s="11">
        <v>0.20792334461283199</v>
      </c>
      <c r="BJ11" s="11">
        <v>0.28069372839117701</v>
      </c>
      <c r="BK11" s="11">
        <v>0.22347148328196301</v>
      </c>
    </row>
    <row r="12" spans="2:63" x14ac:dyDescent="0.35">
      <c r="B12" s="14" t="s">
        <v>222</v>
      </c>
      <c r="C12" s="11">
        <v>0.13922121486515401</v>
      </c>
      <c r="D12" s="11">
        <v>0.13059492469068601</v>
      </c>
      <c r="E12" s="11">
        <v>0.14844564923321199</v>
      </c>
      <c r="F12" s="11"/>
      <c r="G12" s="11">
        <v>6.1972346548422402E-2</v>
      </c>
      <c r="H12" s="11">
        <v>7.7369974702973895E-2</v>
      </c>
      <c r="I12" s="11">
        <v>0.114285571804127</v>
      </c>
      <c r="J12" s="11">
        <v>0.14687339265716201</v>
      </c>
      <c r="K12" s="11">
        <v>0.15105861455884101</v>
      </c>
      <c r="L12" s="11">
        <v>0.228521037611598</v>
      </c>
      <c r="M12" s="11"/>
      <c r="N12" s="11">
        <v>0.11057816009062001</v>
      </c>
      <c r="O12" s="11">
        <v>0.11006398498610701</v>
      </c>
      <c r="P12" s="11">
        <v>0.11579931350046201</v>
      </c>
      <c r="Q12" s="11">
        <v>0.17486861810798099</v>
      </c>
      <c r="R12" s="11">
        <v>0.119810348160609</v>
      </c>
      <c r="S12" s="11">
        <v>0.11109688996459401</v>
      </c>
      <c r="T12" s="11">
        <v>0.18544703084854899</v>
      </c>
      <c r="U12" s="11">
        <v>0.144090293276295</v>
      </c>
      <c r="V12" s="11">
        <v>0.18976879259844301</v>
      </c>
      <c r="W12" s="11">
        <v>0.16153945425765601</v>
      </c>
      <c r="X12" s="11">
        <v>0.13275519413339401</v>
      </c>
      <c r="Y12" s="11"/>
      <c r="Z12" s="11">
        <v>0.111159281706896</v>
      </c>
      <c r="AA12" s="11">
        <v>0.148935348743512</v>
      </c>
      <c r="AB12" s="11">
        <v>0.124643229844313</v>
      </c>
      <c r="AC12" s="11">
        <v>0.164256435390841</v>
      </c>
      <c r="AD12" s="11"/>
      <c r="AE12" s="11">
        <v>0.16479369604733499</v>
      </c>
      <c r="AF12" s="11">
        <v>0.13505030696881201</v>
      </c>
      <c r="AG12" s="11">
        <v>0.116790593752591</v>
      </c>
      <c r="AH12" s="11">
        <v>0.113577664688462</v>
      </c>
      <c r="AI12" s="11">
        <v>8.4909993207753706E-2</v>
      </c>
      <c r="AJ12" s="11"/>
      <c r="AK12" s="11">
        <v>0.15814211082024601</v>
      </c>
      <c r="AL12" s="11">
        <v>0.111481603641786</v>
      </c>
      <c r="AM12" s="11">
        <v>0.17185420481540101</v>
      </c>
      <c r="AN12" s="11">
        <v>0.14924295067305099</v>
      </c>
      <c r="AO12" s="11">
        <v>0.117102417222054</v>
      </c>
      <c r="AP12" s="11">
        <v>0.110780583893255</v>
      </c>
      <c r="AQ12" s="11"/>
      <c r="AR12" s="11">
        <v>0.17742437658179</v>
      </c>
      <c r="AS12" s="11">
        <v>0.111841604997005</v>
      </c>
      <c r="AT12" s="11">
        <v>0.12652833914792999</v>
      </c>
      <c r="AU12" s="11"/>
      <c r="AV12" s="11">
        <v>0.168688883518926</v>
      </c>
      <c r="AW12" s="11">
        <v>0.104400996416571</v>
      </c>
      <c r="AX12" s="11">
        <v>0.14009991547028999</v>
      </c>
      <c r="AY12" s="11">
        <v>0.155125613066628</v>
      </c>
      <c r="AZ12" s="11">
        <v>0.13351759719398501</v>
      </c>
      <c r="BA12" s="11"/>
      <c r="BB12" s="11">
        <v>0.16369860601262001</v>
      </c>
      <c r="BC12" s="11">
        <v>9.6292413963587994E-2</v>
      </c>
      <c r="BD12" s="11">
        <v>0.10502104728509799</v>
      </c>
      <c r="BE12" s="11"/>
      <c r="BF12" s="11">
        <v>0.101152058336619</v>
      </c>
      <c r="BG12" s="11">
        <v>0.150863618805234</v>
      </c>
      <c r="BH12" s="11">
        <v>8.9196716662452102E-2</v>
      </c>
      <c r="BI12" s="11">
        <v>0.14841834686364</v>
      </c>
      <c r="BJ12" s="11">
        <v>0.21076156679316599</v>
      </c>
      <c r="BK12" s="11">
        <v>0.16468803574707599</v>
      </c>
    </row>
    <row r="13" spans="2:63" ht="29" x14ac:dyDescent="0.35">
      <c r="B13" s="14" t="s">
        <v>223</v>
      </c>
      <c r="C13" s="17">
        <v>2.9806801402135E-2</v>
      </c>
      <c r="D13" s="17">
        <v>2.8808893154609098E-2</v>
      </c>
      <c r="E13" s="17">
        <v>3.1085286540296402E-2</v>
      </c>
      <c r="F13" s="17"/>
      <c r="G13" s="17">
        <v>4.7467811893965303E-2</v>
      </c>
      <c r="H13" s="17">
        <v>3.26959958080483E-2</v>
      </c>
      <c r="I13" s="17">
        <v>2.1987032419794699E-2</v>
      </c>
      <c r="J13" s="17">
        <v>4.1385641667082099E-2</v>
      </c>
      <c r="K13" s="17">
        <v>1.6926620158420801E-2</v>
      </c>
      <c r="L13" s="17">
        <v>2.2535900966796401E-2</v>
      </c>
      <c r="M13" s="17"/>
      <c r="N13" s="17">
        <v>1.46747489387338E-2</v>
      </c>
      <c r="O13" s="17">
        <v>3.7761185275859102E-2</v>
      </c>
      <c r="P13" s="17">
        <v>2.8648614239098501E-2</v>
      </c>
      <c r="Q13" s="17">
        <v>1.9954752216431601E-2</v>
      </c>
      <c r="R13" s="17">
        <v>4.9715240048444402E-2</v>
      </c>
      <c r="S13" s="17">
        <v>3.0859170159245299E-2</v>
      </c>
      <c r="T13" s="17">
        <v>3.4527602727199097E-2</v>
      </c>
      <c r="U13" s="17">
        <v>3.0992702821393998E-2</v>
      </c>
      <c r="V13" s="17">
        <v>3.9395948611314999E-2</v>
      </c>
      <c r="W13" s="17">
        <v>1.6163952013682401E-2</v>
      </c>
      <c r="X13" s="17">
        <v>4.1127561669596302E-2</v>
      </c>
      <c r="Y13" s="17"/>
      <c r="Z13" s="17">
        <v>2.0327251262615899E-2</v>
      </c>
      <c r="AA13" s="17">
        <v>2.6102672900641201E-2</v>
      </c>
      <c r="AB13" s="17">
        <v>2.9629669906861E-2</v>
      </c>
      <c r="AC13" s="17">
        <v>4.3376770216786702E-2</v>
      </c>
      <c r="AD13" s="17"/>
      <c r="AE13" s="17">
        <v>3.4028578743957302E-2</v>
      </c>
      <c r="AF13" s="17">
        <v>2.7300610231991301E-2</v>
      </c>
      <c r="AG13" s="17">
        <v>2.66424516437333E-2</v>
      </c>
      <c r="AH13" s="17">
        <v>1.5544833564267301E-2</v>
      </c>
      <c r="AI13" s="17">
        <v>4.7293471788000897E-2</v>
      </c>
      <c r="AJ13" s="17"/>
      <c r="AK13" s="17">
        <v>2.04406107847909E-2</v>
      </c>
      <c r="AL13" s="17">
        <v>2.9553047051530699E-2</v>
      </c>
      <c r="AM13" s="17">
        <v>4.3950759252670099E-2</v>
      </c>
      <c r="AN13" s="17">
        <v>1.89878099221161E-2</v>
      </c>
      <c r="AO13" s="17">
        <v>2.23960160955275E-2</v>
      </c>
      <c r="AP13" s="17">
        <v>9.3516619346221103E-2</v>
      </c>
      <c r="AQ13" s="17"/>
      <c r="AR13" s="17">
        <v>2.60228464144255E-2</v>
      </c>
      <c r="AS13" s="17">
        <v>2.46455360091789E-2</v>
      </c>
      <c r="AT13" s="17">
        <v>4.5751953320677399E-2</v>
      </c>
      <c r="AU13" s="17"/>
      <c r="AV13" s="17">
        <v>2.3961442002022101E-2</v>
      </c>
      <c r="AW13" s="17">
        <v>3.5664665953115397E-2</v>
      </c>
      <c r="AX13" s="17">
        <v>1.9531234725554299E-2</v>
      </c>
      <c r="AY13" s="17">
        <v>1.8092309233726699E-2</v>
      </c>
      <c r="AZ13" s="17">
        <v>3.5636043936734002E-2</v>
      </c>
      <c r="BA13" s="17"/>
      <c r="BB13" s="17">
        <v>2.5234563293733501E-2</v>
      </c>
      <c r="BC13" s="17">
        <v>3.2952575123173601E-2</v>
      </c>
      <c r="BD13" s="17">
        <v>2.1918970691551298E-2</v>
      </c>
      <c r="BE13" s="17"/>
      <c r="BF13" s="17">
        <v>2.6324938803157099E-2</v>
      </c>
      <c r="BG13" s="17">
        <v>3.11710469747414E-2</v>
      </c>
      <c r="BH13" s="17">
        <v>2.1891906639951501E-2</v>
      </c>
      <c r="BI13" s="17">
        <v>3.42902766152186E-2</v>
      </c>
      <c r="BJ13" s="17">
        <v>2.97145631693757E-2</v>
      </c>
      <c r="BK13" s="17">
        <v>3.97653186857981E-2</v>
      </c>
    </row>
    <row r="14" spans="2:63" x14ac:dyDescent="0.35">
      <c r="B14" s="39" t="s">
        <v>224</v>
      </c>
      <c r="C14" s="17">
        <v>0.624307674560731</v>
      </c>
      <c r="D14" s="17">
        <v>0.66945675636186996</v>
      </c>
      <c r="E14" s="17">
        <v>0.57974862884814404</v>
      </c>
      <c r="F14" s="17"/>
      <c r="G14" s="17">
        <v>0.75873512992390801</v>
      </c>
      <c r="H14" s="17">
        <v>0.75838371390147297</v>
      </c>
      <c r="I14" s="17">
        <v>0.66554735760386097</v>
      </c>
      <c r="J14" s="17">
        <v>0.56849240538754697</v>
      </c>
      <c r="K14" s="17">
        <v>0.58343896903646997</v>
      </c>
      <c r="L14" s="17">
        <v>0.49710790889790801</v>
      </c>
      <c r="M14" s="17"/>
      <c r="N14" s="17">
        <v>0.72205136763755995</v>
      </c>
      <c r="O14" s="17">
        <v>0.62192024451982097</v>
      </c>
      <c r="P14" s="17">
        <v>0.67367414111319301</v>
      </c>
      <c r="Q14" s="17">
        <v>0.56741528105386996</v>
      </c>
      <c r="R14" s="17">
        <v>0.58821944114761904</v>
      </c>
      <c r="S14" s="17">
        <v>0.65360449535144804</v>
      </c>
      <c r="T14" s="17">
        <v>0.54831893553017497</v>
      </c>
      <c r="U14" s="17">
        <v>0.577890806804644</v>
      </c>
      <c r="V14" s="17">
        <v>0.61201895095952097</v>
      </c>
      <c r="W14" s="17">
        <v>0.59255108092703701</v>
      </c>
      <c r="X14" s="17">
        <v>0.60130701637470096</v>
      </c>
      <c r="Y14" s="17"/>
      <c r="Z14" s="17">
        <v>0.67817870875308195</v>
      </c>
      <c r="AA14" s="17">
        <v>0.61566069051358596</v>
      </c>
      <c r="AB14" s="17">
        <v>0.655048004310683</v>
      </c>
      <c r="AC14" s="17">
        <v>0.56155292688038705</v>
      </c>
      <c r="AD14" s="17"/>
      <c r="AE14" s="17">
        <v>0.55254443153381605</v>
      </c>
      <c r="AF14" s="17">
        <v>0.62785556143894905</v>
      </c>
      <c r="AG14" s="17">
        <v>0.66777126634686002</v>
      </c>
      <c r="AH14" s="17">
        <v>0.710366399980635</v>
      </c>
      <c r="AI14" s="17">
        <v>0.72613515398199202</v>
      </c>
      <c r="AJ14" s="17"/>
      <c r="AK14" s="17">
        <v>0.59814448540578502</v>
      </c>
      <c r="AL14" s="17">
        <v>0.64738498957232204</v>
      </c>
      <c r="AM14" s="17">
        <v>0.62539834946567996</v>
      </c>
      <c r="AN14" s="17">
        <v>0.60343847094922798</v>
      </c>
      <c r="AO14" s="17">
        <v>0.67862985397752895</v>
      </c>
      <c r="AP14" s="17">
        <v>0.62041735073220405</v>
      </c>
      <c r="AQ14" s="17"/>
      <c r="AR14" s="17">
        <v>0.58157348435677203</v>
      </c>
      <c r="AS14" s="17">
        <v>0.66471814125764495</v>
      </c>
      <c r="AT14" s="17">
        <v>0.61086854760645903</v>
      </c>
      <c r="AU14" s="17"/>
      <c r="AV14" s="17">
        <v>0.59185546671844302</v>
      </c>
      <c r="AW14" s="17">
        <v>0.67026661917735297</v>
      </c>
      <c r="AX14" s="17">
        <v>0.65248963465198595</v>
      </c>
      <c r="AY14" s="17">
        <v>0.665946591817141</v>
      </c>
      <c r="AZ14" s="17">
        <v>0.60629060085595199</v>
      </c>
      <c r="BA14" s="17"/>
      <c r="BB14" s="17">
        <v>0.59889756695585405</v>
      </c>
      <c r="BC14" s="17">
        <v>0.68510559039492203</v>
      </c>
      <c r="BD14" s="17">
        <v>0.68604326736073296</v>
      </c>
      <c r="BE14" s="17"/>
      <c r="BF14" s="17">
        <v>0.69662505356169802</v>
      </c>
      <c r="BG14" s="17">
        <v>0.610686538514564</v>
      </c>
      <c r="BH14" s="17">
        <v>0.71188024956491003</v>
      </c>
      <c r="BI14" s="17">
        <v>0.60936803190831001</v>
      </c>
      <c r="BJ14" s="17">
        <v>0.47883014164628102</v>
      </c>
      <c r="BK14" s="17">
        <v>0.57207516228516297</v>
      </c>
    </row>
    <row r="15" spans="2:63" s="30" customFormat="1" ht="29" x14ac:dyDescent="0.35">
      <c r="B15" s="39" t="s">
        <v>470</v>
      </c>
      <c r="C15" s="17">
        <v>0.375692325439269</v>
      </c>
      <c r="D15" s="17">
        <v>0.33054324363813015</v>
      </c>
      <c r="E15" s="17">
        <v>0.4202513711518554</v>
      </c>
      <c r="F15" s="17"/>
      <c r="G15" s="17">
        <v>0.24126487007609171</v>
      </c>
      <c r="H15" s="17">
        <v>0.24161628609852717</v>
      </c>
      <c r="I15" s="17">
        <v>0.3344526423961397</v>
      </c>
      <c r="J15" s="17">
        <v>0.43150759461245308</v>
      </c>
      <c r="K15" s="17">
        <v>0.41656103096352975</v>
      </c>
      <c r="L15" s="17">
        <v>0.50289209110209132</v>
      </c>
      <c r="M15" s="17"/>
      <c r="N15" s="17">
        <v>0.27794863236243983</v>
      </c>
      <c r="O15" s="17">
        <v>0.37807975548017808</v>
      </c>
      <c r="P15" s="17">
        <v>0.32632585888680748</v>
      </c>
      <c r="Q15" s="17">
        <v>0.4325847189461296</v>
      </c>
      <c r="R15" s="17">
        <v>0.41178055885238041</v>
      </c>
      <c r="S15" s="17">
        <v>0.34639550464855229</v>
      </c>
      <c r="T15" s="17">
        <v>0.45168106446982514</v>
      </c>
      <c r="U15" s="17">
        <v>0.422109193195356</v>
      </c>
      <c r="V15" s="17">
        <v>0.38798104904047903</v>
      </c>
      <c r="W15" s="17">
        <v>0.40744891907296343</v>
      </c>
      <c r="X15" s="17">
        <v>0.39869298362529931</v>
      </c>
      <c r="Y15" s="17"/>
      <c r="Z15" s="17">
        <v>0.32182129124691794</v>
      </c>
      <c r="AA15" s="17">
        <v>0.3843393094864142</v>
      </c>
      <c r="AB15" s="17">
        <v>0.344951995689316</v>
      </c>
      <c r="AC15" s="17">
        <v>0.43844707311961367</v>
      </c>
      <c r="AD15" s="17"/>
      <c r="AE15" s="17">
        <v>0.44745556846618434</v>
      </c>
      <c r="AF15" s="17">
        <v>0.37214443856105134</v>
      </c>
      <c r="AG15" s="17">
        <v>0.33222873365313932</v>
      </c>
      <c r="AH15" s="17">
        <v>0.28963360001936528</v>
      </c>
      <c r="AI15" s="17">
        <v>0.27386484601800865</v>
      </c>
      <c r="AJ15" s="17"/>
      <c r="AK15" s="17">
        <v>0.40185551459421492</v>
      </c>
      <c r="AL15" s="17">
        <v>0.35261501042767873</v>
      </c>
      <c r="AM15" s="17">
        <v>0.37460165053432015</v>
      </c>
      <c r="AN15" s="17">
        <v>0.39656152905077213</v>
      </c>
      <c r="AO15" s="17">
        <v>0.32137014602247049</v>
      </c>
      <c r="AP15" s="17">
        <v>0.37958264926779606</v>
      </c>
      <c r="AQ15" s="17"/>
      <c r="AR15" s="17">
        <v>0.41842651564322847</v>
      </c>
      <c r="AS15" s="17">
        <v>0.33528185874235589</v>
      </c>
      <c r="AT15" s="17">
        <v>0.38913145239354041</v>
      </c>
      <c r="AU15" s="17"/>
      <c r="AV15" s="17">
        <v>0.40814453328155709</v>
      </c>
      <c r="AW15" s="17">
        <v>0.32973338082264642</v>
      </c>
      <c r="AX15" s="17">
        <v>0.34751036534801427</v>
      </c>
      <c r="AY15" s="17">
        <v>0.33405340818285867</v>
      </c>
      <c r="AZ15" s="17">
        <v>0.39370939914404801</v>
      </c>
      <c r="BA15" s="17"/>
      <c r="BB15" s="17">
        <v>0.4011024330441465</v>
      </c>
      <c r="BC15" s="17">
        <v>0.31489440960507864</v>
      </c>
      <c r="BD15" s="17">
        <v>0.31395673263926727</v>
      </c>
      <c r="BE15" s="17"/>
      <c r="BF15" s="17">
        <v>0.3033749464383021</v>
      </c>
      <c r="BG15" s="17">
        <v>0.38931346148543539</v>
      </c>
      <c r="BH15" s="17">
        <v>0.28811975043508958</v>
      </c>
      <c r="BI15" s="17">
        <v>0.3906319680916906</v>
      </c>
      <c r="BJ15" s="17">
        <v>0.52116985835371865</v>
      </c>
      <c r="BK15" s="17">
        <v>0.42792483771483708</v>
      </c>
    </row>
    <row r="16" spans="2:63" x14ac:dyDescent="0.35">
      <c r="B16" s="39" t="s">
        <v>192</v>
      </c>
      <c r="C16" s="18">
        <v>0.24861534912146199</v>
      </c>
      <c r="D16" s="18">
        <v>0.33891351272373982</v>
      </c>
      <c r="E16" s="18">
        <v>0.15949725769628864</v>
      </c>
      <c r="F16" s="18" t="s">
        <v>4</v>
      </c>
      <c r="G16" s="18">
        <v>0.51747025984781625</v>
      </c>
      <c r="H16" s="18">
        <v>0.51676742780294582</v>
      </c>
      <c r="I16" s="18">
        <v>0.33109471520772127</v>
      </c>
      <c r="J16" s="18">
        <v>0.13698481077509389</v>
      </c>
      <c r="K16" s="18">
        <v>0.16687793807294021</v>
      </c>
      <c r="L16" s="18">
        <v>-5.784182204183308E-3</v>
      </c>
      <c r="M16" s="18" t="s">
        <v>4</v>
      </c>
      <c r="N16" s="18">
        <v>0.44410273527512012</v>
      </c>
      <c r="O16" s="18">
        <v>0.24384048903964289</v>
      </c>
      <c r="P16" s="18">
        <v>0.34734828222638553</v>
      </c>
      <c r="Q16" s="18">
        <v>0.13483056210774036</v>
      </c>
      <c r="R16" s="18">
        <v>0.17643888229523863</v>
      </c>
      <c r="S16" s="18">
        <v>0.30720899070289576</v>
      </c>
      <c r="T16" s="18">
        <v>9.6637871060349823E-2</v>
      </c>
      <c r="U16" s="18">
        <v>0.15578161360928799</v>
      </c>
      <c r="V16" s="18">
        <v>0.22403790191904194</v>
      </c>
      <c r="W16" s="18">
        <v>0.18510216185407358</v>
      </c>
      <c r="X16" s="18">
        <v>0.20261403274940165</v>
      </c>
      <c r="Y16" s="18" t="s">
        <v>4</v>
      </c>
      <c r="Z16" s="18">
        <v>0.35635741750616401</v>
      </c>
      <c r="AA16" s="18">
        <v>0.23132138102717176</v>
      </c>
      <c r="AB16" s="18">
        <v>0.31009600862136699</v>
      </c>
      <c r="AC16" s="18">
        <v>0.12310585376077338</v>
      </c>
      <c r="AD16" s="18" t="s">
        <v>4</v>
      </c>
      <c r="AE16" s="18">
        <v>0.10508886306763171</v>
      </c>
      <c r="AF16" s="18">
        <v>0.25571112287789771</v>
      </c>
      <c r="AG16" s="18">
        <v>0.3355425326937207</v>
      </c>
      <c r="AH16" s="18">
        <v>0.42073279996126972</v>
      </c>
      <c r="AI16" s="18">
        <v>0.45227030796398338</v>
      </c>
      <c r="AJ16" s="18" t="s">
        <v>4</v>
      </c>
      <c r="AK16" s="18">
        <v>0.1962889708115701</v>
      </c>
      <c r="AL16" s="18">
        <v>0.29476997914464331</v>
      </c>
      <c r="AM16" s="18">
        <v>0.25079669893135981</v>
      </c>
      <c r="AN16" s="18">
        <v>0.20687694189845585</v>
      </c>
      <c r="AO16" s="18">
        <v>0.35725970795505846</v>
      </c>
      <c r="AP16" s="18">
        <v>0.240834701464408</v>
      </c>
      <c r="AQ16" s="18" t="s">
        <v>4</v>
      </c>
      <c r="AR16" s="18">
        <v>0.16314696871354356</v>
      </c>
      <c r="AS16" s="18">
        <v>0.32943628251528906</v>
      </c>
      <c r="AT16" s="18">
        <v>0.22173709521291862</v>
      </c>
      <c r="AU16" s="18" t="s">
        <v>4</v>
      </c>
      <c r="AV16" s="18">
        <v>0.18371093343688594</v>
      </c>
      <c r="AW16" s="18">
        <v>0.34053323835470656</v>
      </c>
      <c r="AX16" s="18">
        <v>0.30497926930397168</v>
      </c>
      <c r="AY16" s="18">
        <v>0.33189318363428233</v>
      </c>
      <c r="AZ16" s="18">
        <v>0.21258120171190398</v>
      </c>
      <c r="BA16" s="18" t="s">
        <v>4</v>
      </c>
      <c r="BB16" s="18">
        <v>0.19779513391170755</v>
      </c>
      <c r="BC16" s="18">
        <v>0.37021118078984339</v>
      </c>
      <c r="BD16" s="18">
        <v>0.37208653472146569</v>
      </c>
      <c r="BE16" s="18" t="s">
        <v>4</v>
      </c>
      <c r="BF16" s="18">
        <v>0.39325010712339592</v>
      </c>
      <c r="BG16" s="18">
        <v>0.22137307702912862</v>
      </c>
      <c r="BH16" s="18">
        <v>0.42376049912982044</v>
      </c>
      <c r="BI16" s="18">
        <v>0.21873606381661942</v>
      </c>
      <c r="BJ16" s="18">
        <v>-4.2339716707437636E-2</v>
      </c>
      <c r="BK16" s="18">
        <v>0.14415032457032589</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BK21"/>
  <sheetViews>
    <sheetView showGridLines="0" workbookViewId="0">
      <pane xSplit="2" topLeftCell="C1" activePane="topRight" state="frozen"/>
      <selection activeCell="B15" sqref="B15"/>
      <selection pane="topRight" activeCell="F19" sqref="F19"/>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228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2354</v>
      </c>
      <c r="D7" s="6">
        <v>1071</v>
      </c>
      <c r="E7" s="6">
        <v>1267</v>
      </c>
      <c r="F7" s="6"/>
      <c r="G7" s="6">
        <v>292</v>
      </c>
      <c r="H7" s="6">
        <v>376</v>
      </c>
      <c r="I7" s="6">
        <v>438</v>
      </c>
      <c r="J7" s="6">
        <v>449</v>
      </c>
      <c r="K7" s="6">
        <v>382</v>
      </c>
      <c r="L7" s="6">
        <v>417</v>
      </c>
      <c r="M7" s="6"/>
      <c r="N7" s="6">
        <v>372</v>
      </c>
      <c r="O7" s="6">
        <v>319</v>
      </c>
      <c r="P7" s="6">
        <v>210</v>
      </c>
      <c r="Q7" s="6">
        <v>220</v>
      </c>
      <c r="R7" s="6">
        <v>163</v>
      </c>
      <c r="S7" s="6">
        <v>220</v>
      </c>
      <c r="T7" s="6">
        <v>192</v>
      </c>
      <c r="U7" s="6">
        <v>88</v>
      </c>
      <c r="V7" s="6">
        <v>243</v>
      </c>
      <c r="W7" s="6">
        <v>216</v>
      </c>
      <c r="X7" s="6">
        <v>111</v>
      </c>
      <c r="Y7" s="6"/>
      <c r="Z7" s="6">
        <v>721</v>
      </c>
      <c r="AA7" s="6">
        <v>710</v>
      </c>
      <c r="AB7" s="6">
        <v>353</v>
      </c>
      <c r="AC7" s="6">
        <v>554</v>
      </c>
      <c r="AD7" s="6"/>
      <c r="AE7" s="6">
        <v>523</v>
      </c>
      <c r="AF7" s="6">
        <v>684</v>
      </c>
      <c r="AG7" s="6">
        <v>677</v>
      </c>
      <c r="AH7" s="6">
        <v>325</v>
      </c>
      <c r="AI7" s="6">
        <v>67</v>
      </c>
      <c r="AJ7" s="6"/>
      <c r="AK7" s="6">
        <v>818</v>
      </c>
      <c r="AL7" s="6">
        <v>617</v>
      </c>
      <c r="AM7" s="6">
        <v>184</v>
      </c>
      <c r="AN7" s="6">
        <v>178</v>
      </c>
      <c r="AO7" s="6">
        <v>434</v>
      </c>
      <c r="AP7" s="6">
        <v>77</v>
      </c>
      <c r="AQ7" s="6"/>
      <c r="AR7" s="6">
        <v>884</v>
      </c>
      <c r="AS7" s="6">
        <v>1013</v>
      </c>
      <c r="AT7" s="6">
        <v>293</v>
      </c>
      <c r="AU7" s="6"/>
      <c r="AV7" s="6">
        <v>847</v>
      </c>
      <c r="AW7" s="6">
        <v>670</v>
      </c>
      <c r="AX7" s="6">
        <v>184</v>
      </c>
      <c r="AY7" s="6">
        <v>42</v>
      </c>
      <c r="AZ7" s="6">
        <v>268</v>
      </c>
      <c r="BA7" s="6"/>
      <c r="BB7" s="6">
        <v>675</v>
      </c>
      <c r="BC7" s="6">
        <v>636</v>
      </c>
      <c r="BD7" s="6">
        <v>149</v>
      </c>
      <c r="BE7" s="6"/>
      <c r="BF7" s="6">
        <v>517</v>
      </c>
      <c r="BG7" s="6">
        <v>651</v>
      </c>
      <c r="BH7" s="6">
        <v>285</v>
      </c>
      <c r="BI7" s="6">
        <v>454</v>
      </c>
      <c r="BJ7" s="6">
        <v>290</v>
      </c>
      <c r="BK7" s="6">
        <v>154</v>
      </c>
    </row>
    <row r="8" spans="2:63" ht="30" customHeight="1" x14ac:dyDescent="0.35">
      <c r="B8" s="7" t="s">
        <v>9</v>
      </c>
      <c r="C8" s="7">
        <v>2355</v>
      </c>
      <c r="D8" s="7">
        <v>1126</v>
      </c>
      <c r="E8" s="7">
        <v>1212</v>
      </c>
      <c r="F8" s="7"/>
      <c r="G8" s="7">
        <v>355</v>
      </c>
      <c r="H8" s="7">
        <v>381</v>
      </c>
      <c r="I8" s="7">
        <v>402</v>
      </c>
      <c r="J8" s="7">
        <v>406</v>
      </c>
      <c r="K8" s="7">
        <v>336</v>
      </c>
      <c r="L8" s="7">
        <v>474</v>
      </c>
      <c r="M8" s="7"/>
      <c r="N8" s="7">
        <v>372</v>
      </c>
      <c r="O8" s="7">
        <v>316</v>
      </c>
      <c r="P8" s="7">
        <v>209</v>
      </c>
      <c r="Q8" s="7">
        <v>217</v>
      </c>
      <c r="R8" s="7">
        <v>160</v>
      </c>
      <c r="S8" s="7">
        <v>218</v>
      </c>
      <c r="T8" s="7">
        <v>192</v>
      </c>
      <c r="U8" s="7">
        <v>85</v>
      </c>
      <c r="V8" s="7">
        <v>238</v>
      </c>
      <c r="W8" s="7">
        <v>237</v>
      </c>
      <c r="X8" s="7">
        <v>111</v>
      </c>
      <c r="Y8" s="7"/>
      <c r="Z8" s="7">
        <v>595</v>
      </c>
      <c r="AA8" s="7">
        <v>632</v>
      </c>
      <c r="AB8" s="7">
        <v>506</v>
      </c>
      <c r="AC8" s="7">
        <v>605</v>
      </c>
      <c r="AD8" s="7"/>
      <c r="AE8" s="7">
        <v>559</v>
      </c>
      <c r="AF8" s="7">
        <v>717</v>
      </c>
      <c r="AG8" s="7">
        <v>641</v>
      </c>
      <c r="AH8" s="7">
        <v>291</v>
      </c>
      <c r="AI8" s="7">
        <v>62</v>
      </c>
      <c r="AJ8" s="7"/>
      <c r="AK8" s="7">
        <v>825</v>
      </c>
      <c r="AL8" s="7">
        <v>584</v>
      </c>
      <c r="AM8" s="7">
        <v>198</v>
      </c>
      <c r="AN8" s="7">
        <v>186</v>
      </c>
      <c r="AO8" s="7">
        <v>434</v>
      </c>
      <c r="AP8" s="7">
        <v>81</v>
      </c>
      <c r="AQ8" s="7"/>
      <c r="AR8" s="7">
        <v>904</v>
      </c>
      <c r="AS8" s="7">
        <v>971</v>
      </c>
      <c r="AT8" s="7">
        <v>297</v>
      </c>
      <c r="AU8" s="7"/>
      <c r="AV8" s="7">
        <v>851</v>
      </c>
      <c r="AW8" s="7">
        <v>663</v>
      </c>
      <c r="AX8" s="7">
        <v>171</v>
      </c>
      <c r="AY8" s="7">
        <v>47</v>
      </c>
      <c r="AZ8" s="7">
        <v>275</v>
      </c>
      <c r="BA8" s="7"/>
      <c r="BB8" s="7">
        <v>682</v>
      </c>
      <c r="BC8" s="7">
        <v>630</v>
      </c>
      <c r="BD8" s="7">
        <v>142</v>
      </c>
      <c r="BE8" s="7"/>
      <c r="BF8" s="7">
        <v>516</v>
      </c>
      <c r="BG8" s="7">
        <v>638</v>
      </c>
      <c r="BH8" s="7">
        <v>289</v>
      </c>
      <c r="BI8" s="7">
        <v>456</v>
      </c>
      <c r="BJ8" s="7">
        <v>294</v>
      </c>
      <c r="BK8" s="7">
        <v>158</v>
      </c>
    </row>
    <row r="9" spans="2:63" x14ac:dyDescent="0.35">
      <c r="B9" s="14" t="s">
        <v>219</v>
      </c>
      <c r="C9" s="11">
        <v>0.22336481260412799</v>
      </c>
      <c r="D9" s="11">
        <v>0.29022252552490801</v>
      </c>
      <c r="E9" s="11">
        <v>0.16425870950261801</v>
      </c>
      <c r="F9" s="11"/>
      <c r="G9" s="11">
        <v>0.17819632098909999</v>
      </c>
      <c r="H9" s="11">
        <v>0.26881053083825202</v>
      </c>
      <c r="I9" s="11">
        <v>0.24055698619737001</v>
      </c>
      <c r="J9" s="11">
        <v>0.203535046088583</v>
      </c>
      <c r="K9" s="11">
        <v>0.219247634748786</v>
      </c>
      <c r="L9" s="11">
        <v>0.22598481840913001</v>
      </c>
      <c r="M9" s="11"/>
      <c r="N9" s="11">
        <v>0.233591711930244</v>
      </c>
      <c r="O9" s="11">
        <v>0.24994880030883199</v>
      </c>
      <c r="P9" s="11">
        <v>0.19279840540485099</v>
      </c>
      <c r="Q9" s="11">
        <v>0.20794380843969801</v>
      </c>
      <c r="R9" s="11">
        <v>0.17144795699986401</v>
      </c>
      <c r="S9" s="11">
        <v>0.22178688946969799</v>
      </c>
      <c r="T9" s="11">
        <v>0.24606311490267899</v>
      </c>
      <c r="U9" s="11">
        <v>0.23605743450128999</v>
      </c>
      <c r="V9" s="11">
        <v>0.20921201876516701</v>
      </c>
      <c r="W9" s="11">
        <v>0.23323790836270999</v>
      </c>
      <c r="X9" s="11">
        <v>0.23929455004525799</v>
      </c>
      <c r="Y9" s="11"/>
      <c r="Z9" s="11">
        <v>0.28120529858676102</v>
      </c>
      <c r="AA9" s="11">
        <v>0.17720938343693701</v>
      </c>
      <c r="AB9" s="11">
        <v>0.26476336389168298</v>
      </c>
      <c r="AC9" s="11">
        <v>0.176920590444819</v>
      </c>
      <c r="AD9" s="11"/>
      <c r="AE9" s="11">
        <v>0.20889308713407201</v>
      </c>
      <c r="AF9" s="11">
        <v>0.19734148367537799</v>
      </c>
      <c r="AG9" s="11">
        <v>0.220691548538964</v>
      </c>
      <c r="AH9" s="11">
        <v>0.29262311793831303</v>
      </c>
      <c r="AI9" s="11">
        <v>0.39560971218192598</v>
      </c>
      <c r="AJ9" s="11"/>
      <c r="AK9" s="11">
        <v>0.25886814803694103</v>
      </c>
      <c r="AL9" s="11">
        <v>0.239179152638304</v>
      </c>
      <c r="AM9" s="11">
        <v>0.17426704205049001</v>
      </c>
      <c r="AN9" s="11">
        <v>0.20618915310034799</v>
      </c>
      <c r="AO9" s="11">
        <v>0.198250542296738</v>
      </c>
      <c r="AP9" s="11">
        <v>7.3353594187447593E-2</v>
      </c>
      <c r="AQ9" s="11"/>
      <c r="AR9" s="11">
        <v>0.237143579906262</v>
      </c>
      <c r="AS9" s="11">
        <v>0.24728783102650301</v>
      </c>
      <c r="AT9" s="11">
        <v>0.167396098771395</v>
      </c>
      <c r="AU9" s="11"/>
      <c r="AV9" s="11">
        <v>0.25834252147410802</v>
      </c>
      <c r="AW9" s="11">
        <v>0.20476733909168801</v>
      </c>
      <c r="AX9" s="11">
        <v>0.24254363266749901</v>
      </c>
      <c r="AY9" s="11">
        <v>0.44883579969640702</v>
      </c>
      <c r="AZ9" s="11">
        <v>0.16353010852288399</v>
      </c>
      <c r="BA9" s="11"/>
      <c r="BB9" s="11">
        <v>0.24708690682110901</v>
      </c>
      <c r="BC9" s="11">
        <v>0.206459754559909</v>
      </c>
      <c r="BD9" s="11">
        <v>0.279087723741615</v>
      </c>
      <c r="BE9" s="11"/>
      <c r="BF9" s="11">
        <v>0.24719852258060501</v>
      </c>
      <c r="BG9" s="11">
        <v>0.19908705839742799</v>
      </c>
      <c r="BH9" s="11">
        <v>0.21033875407632499</v>
      </c>
      <c r="BI9" s="11">
        <v>0.22219077840319901</v>
      </c>
      <c r="BJ9" s="11">
        <v>0.23159789936383299</v>
      </c>
      <c r="BK9" s="11">
        <v>0.248653451968053</v>
      </c>
    </row>
    <row r="10" spans="2:63" x14ac:dyDescent="0.35">
      <c r="B10" s="14" t="s">
        <v>220</v>
      </c>
      <c r="C10" s="11">
        <v>0.46477121123026899</v>
      </c>
      <c r="D10" s="11">
        <v>0.44785818435029801</v>
      </c>
      <c r="E10" s="11">
        <v>0.48005017028754499</v>
      </c>
      <c r="F10" s="11"/>
      <c r="G10" s="11">
        <v>0.38562476545305002</v>
      </c>
      <c r="H10" s="11">
        <v>0.46611678343726298</v>
      </c>
      <c r="I10" s="11">
        <v>0.49017228303489602</v>
      </c>
      <c r="J10" s="11">
        <v>0.46964048127617197</v>
      </c>
      <c r="K10" s="11">
        <v>0.485169303767505</v>
      </c>
      <c r="L10" s="11">
        <v>0.48283004516215899</v>
      </c>
      <c r="M10" s="11"/>
      <c r="N10" s="11">
        <v>0.41699735659852299</v>
      </c>
      <c r="O10" s="11">
        <v>0.47368687460620501</v>
      </c>
      <c r="P10" s="11">
        <v>0.47650383986179601</v>
      </c>
      <c r="Q10" s="11">
        <v>0.51155980161217696</v>
      </c>
      <c r="R10" s="11">
        <v>0.52902657437781597</v>
      </c>
      <c r="S10" s="11">
        <v>0.474299315558593</v>
      </c>
      <c r="T10" s="11">
        <v>0.482926196998124</v>
      </c>
      <c r="U10" s="11">
        <v>0.51807970682933902</v>
      </c>
      <c r="V10" s="11">
        <v>0.47185819556665698</v>
      </c>
      <c r="W10" s="11">
        <v>0.40527005266851002</v>
      </c>
      <c r="X10" s="11">
        <v>0.41391931779986002</v>
      </c>
      <c r="Y10" s="11"/>
      <c r="Z10" s="11">
        <v>0.49005210215389999</v>
      </c>
      <c r="AA10" s="11">
        <v>0.50419479144955204</v>
      </c>
      <c r="AB10" s="11">
        <v>0.400086755550284</v>
      </c>
      <c r="AC10" s="11">
        <v>0.45840546811425398</v>
      </c>
      <c r="AD10" s="11"/>
      <c r="AE10" s="11">
        <v>0.43371198266535799</v>
      </c>
      <c r="AF10" s="11">
        <v>0.47274438819988601</v>
      </c>
      <c r="AG10" s="11">
        <v>0.49538436617758502</v>
      </c>
      <c r="AH10" s="11">
        <v>0.48753386570588297</v>
      </c>
      <c r="AI10" s="11">
        <v>0.41793114662221498</v>
      </c>
      <c r="AJ10" s="11"/>
      <c r="AK10" s="11">
        <v>0.45612849527303101</v>
      </c>
      <c r="AL10" s="11">
        <v>0.47542900393147802</v>
      </c>
      <c r="AM10" s="11">
        <v>0.416932248855232</v>
      </c>
      <c r="AN10" s="11">
        <v>0.44624409246372598</v>
      </c>
      <c r="AO10" s="11">
        <v>0.49389477614567601</v>
      </c>
      <c r="AP10" s="11">
        <v>0.54872303188329197</v>
      </c>
      <c r="AQ10" s="11"/>
      <c r="AR10" s="11">
        <v>0.46990436622531601</v>
      </c>
      <c r="AS10" s="11">
        <v>0.491930979575394</v>
      </c>
      <c r="AT10" s="11">
        <v>0.42123991922348702</v>
      </c>
      <c r="AU10" s="11"/>
      <c r="AV10" s="11">
        <v>0.46540253874541099</v>
      </c>
      <c r="AW10" s="11">
        <v>0.50164150692089304</v>
      </c>
      <c r="AX10" s="11">
        <v>0.49434915589839901</v>
      </c>
      <c r="AY10" s="11">
        <v>0.33707498334217201</v>
      </c>
      <c r="AZ10" s="11">
        <v>0.42623603859353598</v>
      </c>
      <c r="BA10" s="11"/>
      <c r="BB10" s="11">
        <v>0.47797071755804499</v>
      </c>
      <c r="BC10" s="11">
        <v>0.49174551326386001</v>
      </c>
      <c r="BD10" s="11">
        <v>0.529530354942649</v>
      </c>
      <c r="BE10" s="11"/>
      <c r="BF10" s="11">
        <v>0.41278288443031103</v>
      </c>
      <c r="BG10" s="11">
        <v>0.50416324027598902</v>
      </c>
      <c r="BH10" s="11">
        <v>0.50218090692533401</v>
      </c>
      <c r="BI10" s="11">
        <v>0.46671391781611898</v>
      </c>
      <c r="BJ10" s="11">
        <v>0.44057898532856199</v>
      </c>
      <c r="BK10" s="11">
        <v>0.446588102089232</v>
      </c>
    </row>
    <row r="11" spans="2:63" x14ac:dyDescent="0.35">
      <c r="B11" s="14" t="s">
        <v>221</v>
      </c>
      <c r="C11" s="11">
        <v>0.180752601516638</v>
      </c>
      <c r="D11" s="11">
        <v>0.14342619825684999</v>
      </c>
      <c r="E11" s="11">
        <v>0.213118465443559</v>
      </c>
      <c r="F11" s="11"/>
      <c r="G11" s="11">
        <v>0.25925111505895299</v>
      </c>
      <c r="H11" s="11">
        <v>0.14881097690691</v>
      </c>
      <c r="I11" s="11">
        <v>0.16656389669840399</v>
      </c>
      <c r="J11" s="11">
        <v>0.17025656035546699</v>
      </c>
      <c r="K11" s="11">
        <v>0.18471288196935801</v>
      </c>
      <c r="L11" s="11">
        <v>0.16582793239556101</v>
      </c>
      <c r="M11" s="11"/>
      <c r="N11" s="11">
        <v>0.20815524458545101</v>
      </c>
      <c r="O11" s="11">
        <v>0.17685205762804901</v>
      </c>
      <c r="P11" s="11">
        <v>0.188616885606781</v>
      </c>
      <c r="Q11" s="11">
        <v>0.15652601217192799</v>
      </c>
      <c r="R11" s="11">
        <v>0.14066319344230399</v>
      </c>
      <c r="S11" s="11">
        <v>0.187567459849694</v>
      </c>
      <c r="T11" s="11">
        <v>0.13672290691720901</v>
      </c>
      <c r="U11" s="11">
        <v>0.183924032477742</v>
      </c>
      <c r="V11" s="11">
        <v>0.15142878192484699</v>
      </c>
      <c r="W11" s="11">
        <v>0.238775816147278</v>
      </c>
      <c r="X11" s="11">
        <v>0.18992024126166901</v>
      </c>
      <c r="Y11" s="11"/>
      <c r="Z11" s="11">
        <v>0.14426201759245499</v>
      </c>
      <c r="AA11" s="11">
        <v>0.20206906115725801</v>
      </c>
      <c r="AB11" s="11">
        <v>0.18314973065653301</v>
      </c>
      <c r="AC11" s="11">
        <v>0.18942319896061899</v>
      </c>
      <c r="AD11" s="11"/>
      <c r="AE11" s="11">
        <v>0.198975994968385</v>
      </c>
      <c r="AF11" s="11">
        <v>0.187149697163419</v>
      </c>
      <c r="AG11" s="11">
        <v>0.179164275071373</v>
      </c>
      <c r="AH11" s="11">
        <v>0.120081191711801</v>
      </c>
      <c r="AI11" s="11">
        <v>0.13402992571458799</v>
      </c>
      <c r="AJ11" s="11"/>
      <c r="AK11" s="11">
        <v>0.17641230216728401</v>
      </c>
      <c r="AL11" s="11">
        <v>0.16259617866850701</v>
      </c>
      <c r="AM11" s="11">
        <v>0.22870741797740499</v>
      </c>
      <c r="AN11" s="11">
        <v>0.20561526952214201</v>
      </c>
      <c r="AO11" s="11">
        <v>0.16461342966152001</v>
      </c>
      <c r="AP11" s="11">
        <v>0.19244103165556101</v>
      </c>
      <c r="AQ11" s="11"/>
      <c r="AR11" s="11">
        <v>0.16177408635318899</v>
      </c>
      <c r="AS11" s="11">
        <v>0.160550305674725</v>
      </c>
      <c r="AT11" s="11">
        <v>0.23211825778745901</v>
      </c>
      <c r="AU11" s="11"/>
      <c r="AV11" s="11">
        <v>0.145375634334897</v>
      </c>
      <c r="AW11" s="11">
        <v>0.17568547571826101</v>
      </c>
      <c r="AX11" s="11">
        <v>0.16361242889119201</v>
      </c>
      <c r="AY11" s="11">
        <v>0.100483544415419</v>
      </c>
      <c r="AZ11" s="11">
        <v>0.23113569811947501</v>
      </c>
      <c r="BA11" s="11"/>
      <c r="BB11" s="11">
        <v>0.14484766168579899</v>
      </c>
      <c r="BC11" s="11">
        <v>0.18132075122126201</v>
      </c>
      <c r="BD11" s="11">
        <v>0.12584755650686899</v>
      </c>
      <c r="BE11" s="11"/>
      <c r="BF11" s="11">
        <v>0.19803272631514199</v>
      </c>
      <c r="BG11" s="11">
        <v>0.17801403453959599</v>
      </c>
      <c r="BH11" s="11">
        <v>0.178314302150344</v>
      </c>
      <c r="BI11" s="11">
        <v>0.16396924304562699</v>
      </c>
      <c r="BJ11" s="11">
        <v>0.18611285179078399</v>
      </c>
      <c r="BK11" s="11">
        <v>0.182095808319817</v>
      </c>
    </row>
    <row r="12" spans="2:63" x14ac:dyDescent="0.35">
      <c r="B12" s="14" t="s">
        <v>222</v>
      </c>
      <c r="C12" s="11">
        <v>0.108958419297928</v>
      </c>
      <c r="D12" s="11">
        <v>9.4962533188299406E-2</v>
      </c>
      <c r="E12" s="11">
        <v>0.121401871576547</v>
      </c>
      <c r="F12" s="11"/>
      <c r="G12" s="11">
        <v>0.122321085121871</v>
      </c>
      <c r="H12" s="11">
        <v>0.101129583634207</v>
      </c>
      <c r="I12" s="11">
        <v>7.4594264524196097E-2</v>
      </c>
      <c r="J12" s="11">
        <v>0.12932798077055799</v>
      </c>
      <c r="K12" s="11">
        <v>0.10553207844582101</v>
      </c>
      <c r="L12" s="11">
        <v>0.11938489526846401</v>
      </c>
      <c r="M12" s="11"/>
      <c r="N12" s="11">
        <v>0.12253319222070699</v>
      </c>
      <c r="O12" s="11">
        <v>7.0690403149339401E-2</v>
      </c>
      <c r="P12" s="11">
        <v>0.13203723888080801</v>
      </c>
      <c r="Q12" s="11">
        <v>0.106867779638365</v>
      </c>
      <c r="R12" s="11">
        <v>0.116849910675057</v>
      </c>
      <c r="S12" s="11">
        <v>7.9500651379008594E-2</v>
      </c>
      <c r="T12" s="11">
        <v>0.120467447061946</v>
      </c>
      <c r="U12" s="11">
        <v>6.1938826191629201E-2</v>
      </c>
      <c r="V12" s="11">
        <v>0.139753833974334</v>
      </c>
      <c r="W12" s="11">
        <v>0.107323056459995</v>
      </c>
      <c r="X12" s="11">
        <v>0.13332121243366299</v>
      </c>
      <c r="Y12" s="11"/>
      <c r="Z12" s="11">
        <v>7.0059337582413297E-2</v>
      </c>
      <c r="AA12" s="11">
        <v>0.10060167852772001</v>
      </c>
      <c r="AB12" s="11">
        <v>0.12908240995891801</v>
      </c>
      <c r="AC12" s="11">
        <v>0.13904101923995499</v>
      </c>
      <c r="AD12" s="11"/>
      <c r="AE12" s="11">
        <v>0.132545446248547</v>
      </c>
      <c r="AF12" s="11">
        <v>0.12338315434352599</v>
      </c>
      <c r="AG12" s="11">
        <v>8.8246388437732498E-2</v>
      </c>
      <c r="AH12" s="11">
        <v>8.2589691934730605E-2</v>
      </c>
      <c r="AI12" s="11">
        <v>5.2429215481270497E-2</v>
      </c>
      <c r="AJ12" s="11"/>
      <c r="AK12" s="11">
        <v>9.4862083438986597E-2</v>
      </c>
      <c r="AL12" s="11">
        <v>0.108613564303987</v>
      </c>
      <c r="AM12" s="11">
        <v>0.151942632105286</v>
      </c>
      <c r="AN12" s="11">
        <v>0.119258409158202</v>
      </c>
      <c r="AO12" s="11">
        <v>0.120056184371373</v>
      </c>
      <c r="AP12" s="11">
        <v>0.11134603202116999</v>
      </c>
      <c r="AQ12" s="11"/>
      <c r="AR12" s="11">
        <v>0.11781511285924599</v>
      </c>
      <c r="AS12" s="11">
        <v>8.2767540370805998E-2</v>
      </c>
      <c r="AT12" s="11">
        <v>0.14163187962048701</v>
      </c>
      <c r="AU12" s="11"/>
      <c r="AV12" s="11">
        <v>0.120820953083833</v>
      </c>
      <c r="AW12" s="11">
        <v>9.1110627332985306E-2</v>
      </c>
      <c r="AX12" s="11">
        <v>8.9494683232969496E-2</v>
      </c>
      <c r="AY12" s="11">
        <v>9.3340000405969695E-2</v>
      </c>
      <c r="AZ12" s="11">
        <v>0.13431102926716801</v>
      </c>
      <c r="BA12" s="11"/>
      <c r="BB12" s="11">
        <v>0.119472282787083</v>
      </c>
      <c r="BC12" s="11">
        <v>9.5705077334653194E-2</v>
      </c>
      <c r="BD12" s="11">
        <v>5.3496901885522197E-2</v>
      </c>
      <c r="BE12" s="11"/>
      <c r="BF12" s="11">
        <v>0.10866268445829499</v>
      </c>
      <c r="BG12" s="11">
        <v>0.11188906932779399</v>
      </c>
      <c r="BH12" s="11">
        <v>6.8808656122211903E-2</v>
      </c>
      <c r="BI12" s="11">
        <v>0.127847600849265</v>
      </c>
      <c r="BJ12" s="11">
        <v>0.118348440748599</v>
      </c>
      <c r="BK12" s="11">
        <v>0.101938950845742</v>
      </c>
    </row>
    <row r="13" spans="2:63" ht="29" x14ac:dyDescent="0.35">
      <c r="B13" s="14" t="s">
        <v>223</v>
      </c>
      <c r="C13" s="17">
        <v>2.2152955351036101E-2</v>
      </c>
      <c r="D13" s="17">
        <v>2.3530558679645101E-2</v>
      </c>
      <c r="E13" s="17">
        <v>2.1170783189730299E-2</v>
      </c>
      <c r="F13" s="17"/>
      <c r="G13" s="17">
        <v>5.4606713377026703E-2</v>
      </c>
      <c r="H13" s="17">
        <v>1.5132125183367101E-2</v>
      </c>
      <c r="I13" s="17">
        <v>2.81125695451338E-2</v>
      </c>
      <c r="J13" s="17">
        <v>2.7239931509220099E-2</v>
      </c>
      <c r="K13" s="17">
        <v>5.33810106853081E-3</v>
      </c>
      <c r="L13" s="17">
        <v>5.97230876468525E-3</v>
      </c>
      <c r="M13" s="17"/>
      <c r="N13" s="17">
        <v>1.87224946650753E-2</v>
      </c>
      <c r="O13" s="17">
        <v>2.88218643075745E-2</v>
      </c>
      <c r="P13" s="17">
        <v>1.0043630245764001E-2</v>
      </c>
      <c r="Q13" s="17">
        <v>1.71025981378316E-2</v>
      </c>
      <c r="R13" s="17">
        <v>4.20123645049598E-2</v>
      </c>
      <c r="S13" s="17">
        <v>3.6845683743006702E-2</v>
      </c>
      <c r="T13" s="17">
        <v>1.3820334120042301E-2</v>
      </c>
      <c r="U13" s="17">
        <v>0</v>
      </c>
      <c r="V13" s="17">
        <v>2.7747169768994401E-2</v>
      </c>
      <c r="W13" s="17">
        <v>1.53931663615062E-2</v>
      </c>
      <c r="X13" s="17">
        <v>2.35446784595508E-2</v>
      </c>
      <c r="Y13" s="17"/>
      <c r="Z13" s="17">
        <v>1.44212440844697E-2</v>
      </c>
      <c r="AA13" s="17">
        <v>1.59250854285326E-2</v>
      </c>
      <c r="AB13" s="17">
        <v>2.2917739942582002E-2</v>
      </c>
      <c r="AC13" s="17">
        <v>3.6209723240354E-2</v>
      </c>
      <c r="AD13" s="17"/>
      <c r="AE13" s="17">
        <v>2.58734889836389E-2</v>
      </c>
      <c r="AF13" s="17">
        <v>1.93812766177901E-2</v>
      </c>
      <c r="AG13" s="17">
        <v>1.65134217743458E-2</v>
      </c>
      <c r="AH13" s="17">
        <v>1.7172132709271301E-2</v>
      </c>
      <c r="AI13" s="17">
        <v>0</v>
      </c>
      <c r="AJ13" s="17"/>
      <c r="AK13" s="17">
        <v>1.37289710837572E-2</v>
      </c>
      <c r="AL13" s="17">
        <v>1.4182100457723499E-2</v>
      </c>
      <c r="AM13" s="17">
        <v>2.8150659011586799E-2</v>
      </c>
      <c r="AN13" s="17">
        <v>2.2693075755581198E-2</v>
      </c>
      <c r="AO13" s="17">
        <v>2.3185067524692699E-2</v>
      </c>
      <c r="AP13" s="17">
        <v>7.41363102525288E-2</v>
      </c>
      <c r="AQ13" s="17"/>
      <c r="AR13" s="17">
        <v>1.3362854655986699E-2</v>
      </c>
      <c r="AS13" s="17">
        <v>1.7463343352571999E-2</v>
      </c>
      <c r="AT13" s="17">
        <v>3.7613844597171299E-2</v>
      </c>
      <c r="AU13" s="17"/>
      <c r="AV13" s="17">
        <v>1.00583523617516E-2</v>
      </c>
      <c r="AW13" s="17">
        <v>2.6795050936173102E-2</v>
      </c>
      <c r="AX13" s="17">
        <v>1.00000993099407E-2</v>
      </c>
      <c r="AY13" s="17">
        <v>2.0265672140032599E-2</v>
      </c>
      <c r="AZ13" s="17">
        <v>4.4787125496936697E-2</v>
      </c>
      <c r="BA13" s="17"/>
      <c r="BB13" s="17">
        <v>1.06224311479637E-2</v>
      </c>
      <c r="BC13" s="17">
        <v>2.4768903620316501E-2</v>
      </c>
      <c r="BD13" s="17">
        <v>1.2037462923345199E-2</v>
      </c>
      <c r="BE13" s="17"/>
      <c r="BF13" s="17">
        <v>3.33231822156475E-2</v>
      </c>
      <c r="BG13" s="17">
        <v>6.8465974591927804E-3</v>
      </c>
      <c r="BH13" s="17">
        <v>4.0357380725785999E-2</v>
      </c>
      <c r="BI13" s="17">
        <v>1.92784598857897E-2</v>
      </c>
      <c r="BJ13" s="17">
        <v>2.3361822768221401E-2</v>
      </c>
      <c r="BK13" s="17">
        <v>2.07236867771559E-2</v>
      </c>
    </row>
    <row r="14" spans="2:63" x14ac:dyDescent="0.35">
      <c r="B14" s="14" t="s">
        <v>224</v>
      </c>
      <c r="C14" s="17">
        <v>0.68813602383439798</v>
      </c>
      <c r="D14" s="17">
        <v>0.73808070987520602</v>
      </c>
      <c r="E14" s="17">
        <v>0.64430887979016305</v>
      </c>
      <c r="F14" s="17"/>
      <c r="G14" s="17">
        <v>0.56382108644215001</v>
      </c>
      <c r="H14" s="17">
        <v>0.73492731427551505</v>
      </c>
      <c r="I14" s="17">
        <v>0.730729269232266</v>
      </c>
      <c r="J14" s="17">
        <v>0.67317552736475506</v>
      </c>
      <c r="K14" s="17">
        <v>0.70441693851628995</v>
      </c>
      <c r="L14" s="17">
        <v>0.70881486357128898</v>
      </c>
      <c r="M14" s="17"/>
      <c r="N14" s="17">
        <v>0.65058906852876697</v>
      </c>
      <c r="O14" s="17">
        <v>0.723635674915037</v>
      </c>
      <c r="P14" s="17">
        <v>0.66930224526664694</v>
      </c>
      <c r="Q14" s="17">
        <v>0.71950361005187502</v>
      </c>
      <c r="R14" s="17">
        <v>0.70047453137767901</v>
      </c>
      <c r="S14" s="17">
        <v>0.69608620502829099</v>
      </c>
      <c r="T14" s="17">
        <v>0.72898931190080296</v>
      </c>
      <c r="U14" s="17">
        <v>0.75413714133062903</v>
      </c>
      <c r="V14" s="17">
        <v>0.68107021433182502</v>
      </c>
      <c r="W14" s="17">
        <v>0.63850796103121998</v>
      </c>
      <c r="X14" s="17">
        <v>0.65321386784511704</v>
      </c>
      <c r="Y14" s="17"/>
      <c r="Z14" s="17">
        <v>0.77125740074066196</v>
      </c>
      <c r="AA14" s="17">
        <v>0.68140417488648997</v>
      </c>
      <c r="AB14" s="17">
        <v>0.66485011944196704</v>
      </c>
      <c r="AC14" s="17">
        <v>0.63532605855907298</v>
      </c>
      <c r="AD14" s="17"/>
      <c r="AE14" s="17">
        <v>0.64260506979943</v>
      </c>
      <c r="AF14" s="17">
        <v>0.67008587187526503</v>
      </c>
      <c r="AG14" s="17">
        <v>0.71607591471654897</v>
      </c>
      <c r="AH14" s="17">
        <v>0.78015698364419706</v>
      </c>
      <c r="AI14" s="17">
        <v>0.81354085880414095</v>
      </c>
      <c r="AJ14" s="17"/>
      <c r="AK14" s="17">
        <v>0.71499664330997204</v>
      </c>
      <c r="AL14" s="17">
        <v>0.71460815656978205</v>
      </c>
      <c r="AM14" s="17">
        <v>0.59119929090572199</v>
      </c>
      <c r="AN14" s="17">
        <v>0.652433245564075</v>
      </c>
      <c r="AO14" s="17">
        <v>0.692145318442414</v>
      </c>
      <c r="AP14" s="17">
        <v>0.62207662607073999</v>
      </c>
      <c r="AQ14" s="17"/>
      <c r="AR14" s="17">
        <v>0.70704794613157795</v>
      </c>
      <c r="AS14" s="17">
        <v>0.73921881060189698</v>
      </c>
      <c r="AT14" s="17">
        <v>0.58863601799488197</v>
      </c>
      <c r="AU14" s="17"/>
      <c r="AV14" s="17">
        <v>0.72374506021951901</v>
      </c>
      <c r="AW14" s="17">
        <v>0.70640884601258103</v>
      </c>
      <c r="AX14" s="17">
        <v>0.73689278856589802</v>
      </c>
      <c r="AY14" s="17">
        <v>0.78591078303857898</v>
      </c>
      <c r="AZ14" s="17">
        <v>0.58976614711641995</v>
      </c>
      <c r="BA14" s="17"/>
      <c r="BB14" s="17">
        <v>0.725057624379154</v>
      </c>
      <c r="BC14" s="17">
        <v>0.69820526782376802</v>
      </c>
      <c r="BD14" s="17">
        <v>0.80861807868426405</v>
      </c>
      <c r="BE14" s="17"/>
      <c r="BF14" s="17">
        <v>0.65998140701091501</v>
      </c>
      <c r="BG14" s="17">
        <v>0.70325029867341704</v>
      </c>
      <c r="BH14" s="17">
        <v>0.71251966100165898</v>
      </c>
      <c r="BI14" s="17">
        <v>0.68890469621931805</v>
      </c>
      <c r="BJ14" s="17">
        <v>0.672176884692395</v>
      </c>
      <c r="BK14" s="17">
        <v>0.69524155405728505</v>
      </c>
    </row>
    <row r="15" spans="2:63" s="30" customFormat="1" ht="29" x14ac:dyDescent="0.35">
      <c r="B15" s="39" t="s">
        <v>470</v>
      </c>
      <c r="C15" s="17">
        <v>0.31186397616560213</v>
      </c>
      <c r="D15" s="17">
        <v>0.26191929012479448</v>
      </c>
      <c r="E15" s="17">
        <v>0.35569112020983629</v>
      </c>
      <c r="F15" s="17"/>
      <c r="G15" s="17">
        <v>0.43617891355785071</v>
      </c>
      <c r="H15" s="17">
        <v>0.26507268572448411</v>
      </c>
      <c r="I15" s="17">
        <v>0.26927073076773389</v>
      </c>
      <c r="J15" s="17">
        <v>0.32682447263524506</v>
      </c>
      <c r="K15" s="17">
        <v>0.29558306148370983</v>
      </c>
      <c r="L15" s="17">
        <v>0.29118513642871025</v>
      </c>
      <c r="M15" s="17"/>
      <c r="N15" s="17">
        <v>0.34941093147123331</v>
      </c>
      <c r="O15" s="17">
        <v>0.27636432508496289</v>
      </c>
      <c r="P15" s="17">
        <v>0.330697754733353</v>
      </c>
      <c r="Q15" s="17">
        <v>0.28049638994812459</v>
      </c>
      <c r="R15" s="17">
        <v>0.29952546862232082</v>
      </c>
      <c r="S15" s="17">
        <v>0.30391379497170934</v>
      </c>
      <c r="T15" s="17">
        <v>0.27101068809919732</v>
      </c>
      <c r="U15" s="17">
        <v>0.24586285866937119</v>
      </c>
      <c r="V15" s="17">
        <v>0.31892978566817537</v>
      </c>
      <c r="W15" s="17">
        <v>0.36149203896877924</v>
      </c>
      <c r="X15" s="17">
        <v>0.34678613215488274</v>
      </c>
      <c r="Y15" s="17"/>
      <c r="Z15" s="17">
        <v>0.22874259925933799</v>
      </c>
      <c r="AA15" s="17">
        <v>0.31859582511351064</v>
      </c>
      <c r="AB15" s="17">
        <v>0.33514988055803302</v>
      </c>
      <c r="AC15" s="17">
        <v>0.36467394144092796</v>
      </c>
      <c r="AD15" s="17"/>
      <c r="AE15" s="17">
        <v>0.35739493020057089</v>
      </c>
      <c r="AF15" s="17">
        <v>0.32991412812473508</v>
      </c>
      <c r="AG15" s="17">
        <v>0.28392408528345126</v>
      </c>
      <c r="AH15" s="17">
        <v>0.21984301635580289</v>
      </c>
      <c r="AI15" s="17">
        <v>0.18645914119585849</v>
      </c>
      <c r="AJ15" s="17"/>
      <c r="AK15" s="17">
        <v>0.2850033566900278</v>
      </c>
      <c r="AL15" s="17">
        <v>0.28539184343021751</v>
      </c>
      <c r="AM15" s="17">
        <v>0.40880070909427779</v>
      </c>
      <c r="AN15" s="17">
        <v>0.34756675443592522</v>
      </c>
      <c r="AO15" s="17">
        <v>0.30785468155758572</v>
      </c>
      <c r="AP15" s="17">
        <v>0.37792337392925984</v>
      </c>
      <c r="AQ15" s="17"/>
      <c r="AR15" s="17">
        <v>0.29295205386842166</v>
      </c>
      <c r="AS15" s="17">
        <v>0.26078118939810302</v>
      </c>
      <c r="AT15" s="17">
        <v>0.41136398200511737</v>
      </c>
      <c r="AU15" s="17"/>
      <c r="AV15" s="17">
        <v>0.2762549397804816</v>
      </c>
      <c r="AW15" s="17">
        <v>0.29359115398741947</v>
      </c>
      <c r="AX15" s="17">
        <v>0.26310721143410221</v>
      </c>
      <c r="AY15" s="17">
        <v>0.2140892169614213</v>
      </c>
      <c r="AZ15" s="17">
        <v>0.41023385288357972</v>
      </c>
      <c r="BA15" s="17"/>
      <c r="BB15" s="17">
        <v>0.27494237562084567</v>
      </c>
      <c r="BC15" s="17">
        <v>0.30179473217623165</v>
      </c>
      <c r="BD15" s="17">
        <v>0.19138192131573639</v>
      </c>
      <c r="BE15" s="17"/>
      <c r="BF15" s="17">
        <v>0.34001859298908449</v>
      </c>
      <c r="BG15" s="17">
        <v>0.29674970132658279</v>
      </c>
      <c r="BH15" s="17">
        <v>0.28748033899834191</v>
      </c>
      <c r="BI15" s="17">
        <v>0.31109530378068168</v>
      </c>
      <c r="BJ15" s="17">
        <v>0.32782311530760438</v>
      </c>
      <c r="BK15" s="17">
        <v>0.3047584459427149</v>
      </c>
    </row>
    <row r="16" spans="2:63" x14ac:dyDescent="0.35">
      <c r="B16" s="14" t="s">
        <v>192</v>
      </c>
      <c r="C16" s="18">
        <v>0.37627204766879585</v>
      </c>
      <c r="D16" s="18">
        <v>0.47616141975041154</v>
      </c>
      <c r="E16" s="18">
        <v>0.28861775958032676</v>
      </c>
      <c r="F16" s="18" t="s">
        <v>4</v>
      </c>
      <c r="G16" s="18">
        <v>0.1276421728842993</v>
      </c>
      <c r="H16" s="18">
        <v>0.46985462855103094</v>
      </c>
      <c r="I16" s="18">
        <v>0.46145853846453211</v>
      </c>
      <c r="J16" s="18">
        <v>0.34635105472951</v>
      </c>
      <c r="K16" s="18">
        <v>0.40883387703258012</v>
      </c>
      <c r="L16" s="18">
        <v>0.41762972714257873</v>
      </c>
      <c r="M16" s="18" t="s">
        <v>4</v>
      </c>
      <c r="N16" s="18">
        <v>0.30117813705753366</v>
      </c>
      <c r="O16" s="18">
        <v>0.44727134983007411</v>
      </c>
      <c r="P16" s="18">
        <v>0.33860449053329394</v>
      </c>
      <c r="Q16" s="18">
        <v>0.43900722010375043</v>
      </c>
      <c r="R16" s="18">
        <v>0.40094906275535819</v>
      </c>
      <c r="S16" s="18">
        <v>0.39217241005658166</v>
      </c>
      <c r="T16" s="18">
        <v>0.45797862380160564</v>
      </c>
      <c r="U16" s="18">
        <v>0.50827428266125785</v>
      </c>
      <c r="V16" s="18">
        <v>0.36214042866364965</v>
      </c>
      <c r="W16" s="18">
        <v>0.27701592206244074</v>
      </c>
      <c r="X16" s="18">
        <v>0.30642773569023429</v>
      </c>
      <c r="Y16" s="18" t="s">
        <v>4</v>
      </c>
      <c r="Z16" s="18">
        <v>0.54251480148132392</v>
      </c>
      <c r="AA16" s="18">
        <v>0.36280834977297932</v>
      </c>
      <c r="AB16" s="18">
        <v>0.32970023888393402</v>
      </c>
      <c r="AC16" s="18">
        <v>0.27065211711814502</v>
      </c>
      <c r="AD16" s="18" t="s">
        <v>4</v>
      </c>
      <c r="AE16" s="18">
        <v>0.2852101395988591</v>
      </c>
      <c r="AF16" s="18">
        <v>0.34017174375052994</v>
      </c>
      <c r="AG16" s="18">
        <v>0.43215182943309771</v>
      </c>
      <c r="AH16" s="18">
        <v>0.56031396728839411</v>
      </c>
      <c r="AI16" s="18">
        <v>0.62708171760828246</v>
      </c>
      <c r="AJ16" s="18" t="s">
        <v>4</v>
      </c>
      <c r="AK16" s="18">
        <v>0.42999328661994424</v>
      </c>
      <c r="AL16" s="18">
        <v>0.42921631313956454</v>
      </c>
      <c r="AM16" s="18">
        <v>0.18239858181144419</v>
      </c>
      <c r="AN16" s="18">
        <v>0.30486649112814979</v>
      </c>
      <c r="AO16" s="18">
        <v>0.38429063688482828</v>
      </c>
      <c r="AP16" s="18">
        <v>0.24415325214148015</v>
      </c>
      <c r="AQ16" s="18" t="s">
        <v>4</v>
      </c>
      <c r="AR16" s="18">
        <v>0.4140958922631563</v>
      </c>
      <c r="AS16" s="18">
        <v>0.47843762120379396</v>
      </c>
      <c r="AT16" s="18">
        <v>0.1772720359897646</v>
      </c>
      <c r="AU16" s="18" t="s">
        <v>4</v>
      </c>
      <c r="AV16" s="18">
        <v>0.44749012043903741</v>
      </c>
      <c r="AW16" s="18">
        <v>0.41281769202516155</v>
      </c>
      <c r="AX16" s="18">
        <v>0.47378557713179581</v>
      </c>
      <c r="AY16" s="18">
        <v>0.57182156607715773</v>
      </c>
      <c r="AZ16" s="18">
        <v>0.17953229423284023</v>
      </c>
      <c r="BA16" s="18" t="s">
        <v>4</v>
      </c>
      <c r="BB16" s="18">
        <v>0.45011524875830833</v>
      </c>
      <c r="BC16" s="18">
        <v>0.39641053564753637</v>
      </c>
      <c r="BD16" s="18">
        <v>0.61723615736852766</v>
      </c>
      <c r="BE16" s="18" t="s">
        <v>4</v>
      </c>
      <c r="BF16" s="18">
        <v>0.31996281402183052</v>
      </c>
      <c r="BG16" s="18">
        <v>0.40650059734683425</v>
      </c>
      <c r="BH16" s="18">
        <v>0.42503932200331707</v>
      </c>
      <c r="BI16" s="18">
        <v>0.37780939243863637</v>
      </c>
      <c r="BJ16" s="18">
        <v>0.34435376938479062</v>
      </c>
      <c r="BK16" s="18">
        <v>0.39048310811457015</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K1033"/>
  <sheetViews>
    <sheetView showGridLines="0" workbookViewId="0">
      <pane xSplit="2" ySplit="8" topLeftCell="C81" activePane="bottomRight" state="frozen"/>
      <selection pane="topRight"/>
      <selection pane="bottomLeft"/>
      <selection pane="bottomRight" activeCell="B99" sqref="B99"/>
    </sheetView>
  </sheetViews>
  <sheetFormatPr defaultColWidth="11.453125" defaultRowHeight="14.5" x14ac:dyDescent="0.35"/>
  <cols>
    <col min="2" max="2" width="20.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3" t="s">
        <v>422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9"/>
      <c r="C5" s="9"/>
      <c r="D5" s="52" t="s">
        <v>53</v>
      </c>
      <c r="E5" s="52"/>
      <c r="F5" s="9"/>
      <c r="G5" s="52" t="s">
        <v>54</v>
      </c>
      <c r="H5" s="52"/>
      <c r="I5" s="52"/>
      <c r="J5" s="52"/>
      <c r="K5" s="52"/>
      <c r="L5" s="52"/>
      <c r="M5" s="9"/>
      <c r="N5" s="52" t="s">
        <v>55</v>
      </c>
      <c r="O5" s="52"/>
      <c r="P5" s="52"/>
      <c r="Q5" s="52"/>
      <c r="R5" s="52"/>
      <c r="S5" s="52"/>
      <c r="T5" s="52"/>
      <c r="U5" s="52"/>
      <c r="V5" s="52"/>
      <c r="W5" s="52"/>
      <c r="X5" s="52"/>
      <c r="Y5" s="9"/>
      <c r="Z5" s="52" t="s">
        <v>56</v>
      </c>
      <c r="AA5" s="52"/>
      <c r="AB5" s="52"/>
      <c r="AC5" s="52"/>
      <c r="AD5" s="9"/>
      <c r="AE5" s="52" t="s">
        <v>57</v>
      </c>
      <c r="AF5" s="52"/>
      <c r="AG5" s="52"/>
      <c r="AH5" s="52"/>
      <c r="AI5" s="52"/>
      <c r="AJ5" s="9"/>
      <c r="AK5" s="52" t="s">
        <v>58</v>
      </c>
      <c r="AL5" s="52"/>
      <c r="AM5" s="52"/>
      <c r="AN5" s="52"/>
      <c r="AO5" s="52"/>
      <c r="AP5" s="52"/>
      <c r="AQ5" s="9"/>
      <c r="AR5" s="52" t="s">
        <v>59</v>
      </c>
      <c r="AS5" s="52"/>
      <c r="AT5" s="52"/>
      <c r="AU5" s="9"/>
      <c r="AV5" s="52" t="s">
        <v>60</v>
      </c>
      <c r="AW5" s="52"/>
      <c r="AX5" s="52"/>
      <c r="AY5" s="52"/>
      <c r="AZ5" s="52"/>
      <c r="BA5" s="9"/>
      <c r="BB5" s="52" t="s">
        <v>61</v>
      </c>
      <c r="BC5" s="52"/>
      <c r="BD5" s="52"/>
      <c r="BE5" s="9"/>
      <c r="BF5" s="52" t="s">
        <v>62</v>
      </c>
      <c r="BG5" s="52"/>
      <c r="BH5" s="52"/>
      <c r="BI5" s="52"/>
      <c r="BJ5" s="52"/>
      <c r="BK5" s="52"/>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29" t="s">
        <v>423</v>
      </c>
      <c r="AV6" s="29" t="s">
        <v>424</v>
      </c>
      <c r="AW6" s="8" t="s">
        <v>425</v>
      </c>
      <c r="AX6" s="8" t="s">
        <v>44</v>
      </c>
      <c r="AY6" s="8" t="s">
        <v>45</v>
      </c>
      <c r="AZ6" s="29" t="s">
        <v>423</v>
      </c>
      <c r="BB6" s="8" t="s">
        <v>424</v>
      </c>
      <c r="BC6" s="8" t="s">
        <v>425</v>
      </c>
      <c r="BD6" s="8" t="s">
        <v>46</v>
      </c>
      <c r="BF6" s="8" t="s">
        <v>47</v>
      </c>
      <c r="BG6" s="8" t="s">
        <v>48</v>
      </c>
      <c r="BH6" s="8" t="s">
        <v>49</v>
      </c>
      <c r="BI6" s="8" t="s">
        <v>50</v>
      </c>
      <c r="BJ6" s="8" t="s">
        <v>51</v>
      </c>
      <c r="BK6" s="8" t="s">
        <v>52</v>
      </c>
    </row>
    <row r="7" spans="2:63" ht="20.149999999999999"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20.149999999999999"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11" spans="2:63" x14ac:dyDescent="0.35">
      <c r="B11" s="2" t="s">
        <v>66</v>
      </c>
    </row>
    <row r="12" spans="2:63" x14ac:dyDescent="0.35">
      <c r="B12" s="20" t="s">
        <v>67</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row>
    <row r="13" spans="2:63" x14ac:dyDescent="0.35">
      <c r="B13" t="s">
        <v>63</v>
      </c>
      <c r="C13" s="11">
        <v>0.63429580479609704</v>
      </c>
      <c r="D13" s="11">
        <v>0.69881883662152899</v>
      </c>
      <c r="E13" s="11">
        <v>0.57415995551819199</v>
      </c>
      <c r="F13" s="11"/>
      <c r="G13" s="11">
        <v>0.38127663458741101</v>
      </c>
      <c r="H13" s="11">
        <v>0.63620093807644496</v>
      </c>
      <c r="I13" s="11">
        <v>0.69373618239603596</v>
      </c>
      <c r="J13" s="11">
        <v>0.70391580674705401</v>
      </c>
      <c r="K13" s="11">
        <v>0.69082689957821197</v>
      </c>
      <c r="L13" s="11">
        <v>0.66135875958880597</v>
      </c>
      <c r="M13" s="11"/>
      <c r="N13" s="11">
        <v>0.66213898540308502</v>
      </c>
      <c r="O13" s="11">
        <v>0.61912307623767304</v>
      </c>
      <c r="P13" s="11">
        <v>0.60091133431499699</v>
      </c>
      <c r="Q13" s="11">
        <v>0.643955845528562</v>
      </c>
      <c r="R13" s="11">
        <v>0.58848171936082605</v>
      </c>
      <c r="S13" s="11">
        <v>0.61251609184245004</v>
      </c>
      <c r="T13" s="11">
        <v>0.587541431748831</v>
      </c>
      <c r="U13" s="11">
        <v>0.63023251910074995</v>
      </c>
      <c r="V13" s="11">
        <v>0.66116365713701397</v>
      </c>
      <c r="W13" s="11">
        <v>0.68161819169686599</v>
      </c>
      <c r="X13" s="11">
        <v>0.668872260556162</v>
      </c>
      <c r="Y13" s="11"/>
      <c r="Z13" s="11">
        <v>0.66723403797801395</v>
      </c>
      <c r="AA13" s="11">
        <v>0.64367244616390296</v>
      </c>
      <c r="AB13" s="11">
        <v>0.59299081453510705</v>
      </c>
      <c r="AC13" s="11">
        <v>0.62482963451304796</v>
      </c>
      <c r="AD13" s="11"/>
      <c r="AE13" s="11">
        <v>0.60581654322463496</v>
      </c>
      <c r="AF13" s="11">
        <v>0.58780378279800205</v>
      </c>
      <c r="AG13" s="11">
        <v>0.65939542836008103</v>
      </c>
      <c r="AH13" s="11">
        <v>0.73529937470470597</v>
      </c>
      <c r="AI13" s="11">
        <v>0.75287107223880301</v>
      </c>
      <c r="AJ13" s="11"/>
      <c r="AK13" s="11">
        <v>0.67629597241995798</v>
      </c>
      <c r="AL13" s="11">
        <v>0.63597404062206897</v>
      </c>
      <c r="AM13" s="11">
        <v>0.64881214617829797</v>
      </c>
      <c r="AN13" s="11">
        <v>0.67583399029959901</v>
      </c>
      <c r="AO13" s="11">
        <v>0.63851695140621301</v>
      </c>
      <c r="AP13" s="11">
        <v>0.196668890493502</v>
      </c>
      <c r="AQ13" s="11"/>
      <c r="AR13" s="11">
        <v>0.685157585374645</v>
      </c>
      <c r="AS13" s="11">
        <v>0.66180794206546101</v>
      </c>
      <c r="AT13" s="11">
        <v>0.56475528546567999</v>
      </c>
      <c r="AU13" s="11"/>
      <c r="AV13" s="11">
        <v>0.66869730980120701</v>
      </c>
      <c r="AW13" s="11">
        <v>0.64049336158729198</v>
      </c>
      <c r="AX13" s="11">
        <v>0.68906987291611899</v>
      </c>
      <c r="AY13" s="11">
        <v>0.75496902186366699</v>
      </c>
      <c r="AZ13" s="11">
        <v>0.54975378472210901</v>
      </c>
      <c r="BA13" s="11"/>
      <c r="BB13" s="11">
        <v>0.67426040003827203</v>
      </c>
      <c r="BC13" s="11">
        <v>0.639645034565127</v>
      </c>
      <c r="BD13" s="11">
        <v>0.62881071837029101</v>
      </c>
      <c r="BE13" s="11"/>
      <c r="BF13" s="11">
        <v>0.71905783523114697</v>
      </c>
      <c r="BG13" s="11">
        <v>0.63992260374349597</v>
      </c>
      <c r="BH13" s="11">
        <v>0.58074652082122802</v>
      </c>
      <c r="BI13" s="11">
        <v>0.61129283090889897</v>
      </c>
      <c r="BJ13" s="11">
        <v>0.57953317726573805</v>
      </c>
      <c r="BK13" s="11">
        <v>0.61808568741037595</v>
      </c>
    </row>
    <row r="14" spans="2:63" x14ac:dyDescent="0.35">
      <c r="B14" t="s">
        <v>64</v>
      </c>
      <c r="C14" s="11">
        <v>0.114591646901154</v>
      </c>
      <c r="D14" s="11">
        <v>9.6346287381777904E-2</v>
      </c>
      <c r="E14" s="11">
        <v>0.129257258400402</v>
      </c>
      <c r="F14" s="11"/>
      <c r="G14" s="11">
        <v>0.37757977297637801</v>
      </c>
      <c r="H14" s="11">
        <v>0.12340414137865199</v>
      </c>
      <c r="I14" s="11">
        <v>8.2072657467877605E-2</v>
      </c>
      <c r="J14" s="11">
        <v>7.0233406212388702E-2</v>
      </c>
      <c r="K14" s="11">
        <v>3.5395972344689802E-2</v>
      </c>
      <c r="L14" s="11">
        <v>4.4797140544732203E-2</v>
      </c>
      <c r="M14" s="11"/>
      <c r="N14" s="11">
        <v>0.14341519973422701</v>
      </c>
      <c r="O14" s="11">
        <v>0.12426429515481301</v>
      </c>
      <c r="P14" s="11">
        <v>0.12600405030996101</v>
      </c>
      <c r="Q14" s="11">
        <v>0.10856584879303199</v>
      </c>
      <c r="R14" s="11">
        <v>0.136787962419545</v>
      </c>
      <c r="S14" s="11">
        <v>0.135200705305145</v>
      </c>
      <c r="T14" s="11">
        <v>0.12456978488991299</v>
      </c>
      <c r="U14" s="11">
        <v>9.7826500777495703E-2</v>
      </c>
      <c r="V14" s="11">
        <v>7.6556637417599799E-2</v>
      </c>
      <c r="W14" s="11">
        <v>7.7916952023211403E-2</v>
      </c>
      <c r="X14" s="11">
        <v>8.0186758319223506E-2</v>
      </c>
      <c r="Y14" s="11"/>
      <c r="Z14" s="11">
        <v>6.8756950107221701E-2</v>
      </c>
      <c r="AA14" s="11">
        <v>9.8844922709060506E-2</v>
      </c>
      <c r="AB14" s="11">
        <v>0.14667227922071099</v>
      </c>
      <c r="AC14" s="11">
        <v>0.15128064659248699</v>
      </c>
      <c r="AD14" s="11"/>
      <c r="AE14" s="11">
        <v>0.1251244889973</v>
      </c>
      <c r="AF14" s="11">
        <v>0.151945221740481</v>
      </c>
      <c r="AG14" s="11">
        <v>8.9510183457031101E-2</v>
      </c>
      <c r="AH14" s="11">
        <v>6.5982187685016305E-2</v>
      </c>
      <c r="AI14" s="11">
        <v>2.9869004992246598E-2</v>
      </c>
      <c r="AJ14" s="11"/>
      <c r="AK14" s="11">
        <v>6.4772688500934997E-2</v>
      </c>
      <c r="AL14" s="11">
        <v>9.3610382384136506E-2</v>
      </c>
      <c r="AM14" s="11">
        <v>0.13362711483376699</v>
      </c>
      <c r="AN14" s="11">
        <v>0.109736675470407</v>
      </c>
      <c r="AO14" s="11">
        <v>0.13116500661504299</v>
      </c>
      <c r="AP14" s="11">
        <v>0.53206574997149603</v>
      </c>
      <c r="AQ14" s="11"/>
      <c r="AR14" s="11">
        <v>7.2806125960415302E-2</v>
      </c>
      <c r="AS14" s="11">
        <v>8.0569171487989796E-2</v>
      </c>
      <c r="AT14" s="11">
        <v>0.172654475934021</v>
      </c>
      <c r="AU14" s="11"/>
      <c r="AV14" s="11">
        <v>6.8871354512834701E-2</v>
      </c>
      <c r="AW14" s="11">
        <v>0.127561216231071</v>
      </c>
      <c r="AX14" s="11">
        <v>5.9011061551424902E-2</v>
      </c>
      <c r="AY14" s="11">
        <v>6.9556079336043006E-2</v>
      </c>
      <c r="AZ14" s="11">
        <v>0.177922997770907</v>
      </c>
      <c r="BA14" s="11"/>
      <c r="BB14" s="11">
        <v>8.2114810802068602E-2</v>
      </c>
      <c r="BC14" s="11">
        <v>0.135967939488816</v>
      </c>
      <c r="BD14" s="11">
        <v>0.10052733689249101</v>
      </c>
      <c r="BE14" s="11"/>
      <c r="BF14" s="11">
        <v>0.114882563615924</v>
      </c>
      <c r="BG14" s="11">
        <v>0.107824804292749</v>
      </c>
      <c r="BH14" s="11">
        <v>0.139945551348335</v>
      </c>
      <c r="BI14" s="11">
        <v>0.115178899862282</v>
      </c>
      <c r="BJ14" s="11">
        <v>0.110210524330441</v>
      </c>
      <c r="BK14" s="11">
        <v>9.7403098811143798E-2</v>
      </c>
    </row>
    <row r="15" spans="2:63" x14ac:dyDescent="0.35">
      <c r="B15" t="s">
        <v>65</v>
      </c>
      <c r="C15" s="11">
        <v>0.25111254830274798</v>
      </c>
      <c r="D15" s="11">
        <v>0.20483487599669301</v>
      </c>
      <c r="E15" s="11">
        <v>0.29658278608140598</v>
      </c>
      <c r="F15" s="11"/>
      <c r="G15" s="11">
        <v>0.241143592436212</v>
      </c>
      <c r="H15" s="11">
        <v>0.240394920544903</v>
      </c>
      <c r="I15" s="11">
        <v>0.224191160136087</v>
      </c>
      <c r="J15" s="11">
        <v>0.225850787040557</v>
      </c>
      <c r="K15" s="11">
        <v>0.27377712807709798</v>
      </c>
      <c r="L15" s="11">
        <v>0.29384409986646198</v>
      </c>
      <c r="M15" s="11"/>
      <c r="N15" s="11">
        <v>0.194445814862688</v>
      </c>
      <c r="O15" s="11">
        <v>0.25661262860751499</v>
      </c>
      <c r="P15" s="11">
        <v>0.27308461537504197</v>
      </c>
      <c r="Q15" s="11">
        <v>0.24747830567840701</v>
      </c>
      <c r="R15" s="11">
        <v>0.27473031821962901</v>
      </c>
      <c r="S15" s="11">
        <v>0.25228320285240502</v>
      </c>
      <c r="T15" s="11">
        <v>0.28788878336125601</v>
      </c>
      <c r="U15" s="11">
        <v>0.27194098012175399</v>
      </c>
      <c r="V15" s="11">
        <v>0.26227970544538598</v>
      </c>
      <c r="W15" s="11">
        <v>0.24046485627992301</v>
      </c>
      <c r="X15" s="11">
        <v>0.25094098112461399</v>
      </c>
      <c r="Y15" s="11"/>
      <c r="Z15" s="11">
        <v>0.264009011914764</v>
      </c>
      <c r="AA15" s="11">
        <v>0.25748263112703701</v>
      </c>
      <c r="AB15" s="11">
        <v>0.26033690624418099</v>
      </c>
      <c r="AC15" s="11">
        <v>0.22388971889446499</v>
      </c>
      <c r="AD15" s="11"/>
      <c r="AE15" s="11">
        <v>0.26905896777806398</v>
      </c>
      <c r="AF15" s="11">
        <v>0.26025099546151698</v>
      </c>
      <c r="AG15" s="11">
        <v>0.25109438818288798</v>
      </c>
      <c r="AH15" s="11">
        <v>0.19871843761027699</v>
      </c>
      <c r="AI15" s="11">
        <v>0.21725992276895101</v>
      </c>
      <c r="AJ15" s="11"/>
      <c r="AK15" s="11">
        <v>0.25893133907910698</v>
      </c>
      <c r="AL15" s="11">
        <v>0.27041557699379498</v>
      </c>
      <c r="AM15" s="11">
        <v>0.21756073898793499</v>
      </c>
      <c r="AN15" s="11">
        <v>0.214429334229994</v>
      </c>
      <c r="AO15" s="11">
        <v>0.230318041978745</v>
      </c>
      <c r="AP15" s="11">
        <v>0.27126535953500203</v>
      </c>
      <c r="AQ15" s="11"/>
      <c r="AR15" s="11">
        <v>0.24203628866494001</v>
      </c>
      <c r="AS15" s="11">
        <v>0.25762288644655001</v>
      </c>
      <c r="AT15" s="11">
        <v>0.26259023860029901</v>
      </c>
      <c r="AU15" s="11"/>
      <c r="AV15" s="11">
        <v>0.262431335685959</v>
      </c>
      <c r="AW15" s="11">
        <v>0.231945422181637</v>
      </c>
      <c r="AX15" s="11">
        <v>0.25191906553245602</v>
      </c>
      <c r="AY15" s="11">
        <v>0.17547489880028999</v>
      </c>
      <c r="AZ15" s="11">
        <v>0.27232321750698402</v>
      </c>
      <c r="BA15" s="11"/>
      <c r="BB15" s="11">
        <v>0.24362478915965899</v>
      </c>
      <c r="BC15" s="11">
        <v>0.224387025946057</v>
      </c>
      <c r="BD15" s="11">
        <v>0.270661944737218</v>
      </c>
      <c r="BE15" s="11"/>
      <c r="BF15" s="11">
        <v>0.166059601152928</v>
      </c>
      <c r="BG15" s="11">
        <v>0.25225259196375499</v>
      </c>
      <c r="BH15" s="11">
        <v>0.27930792783043701</v>
      </c>
      <c r="BI15" s="11">
        <v>0.27352826922881901</v>
      </c>
      <c r="BJ15" s="11">
        <v>0.31025629840382102</v>
      </c>
      <c r="BK15" s="11">
        <v>0.28451121377847999</v>
      </c>
    </row>
    <row r="16" spans="2:63" x14ac:dyDescent="0.35">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row>
    <row r="17" spans="2:63" x14ac:dyDescent="0.35">
      <c r="B17" s="2" t="s">
        <v>70</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row>
    <row r="18" spans="2:63" x14ac:dyDescent="0.35">
      <c r="B18" s="20" t="s">
        <v>67</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row>
    <row r="19" spans="2:63" x14ac:dyDescent="0.35">
      <c r="B19" t="s">
        <v>63</v>
      </c>
      <c r="C19" s="11">
        <v>0.54740042307246894</v>
      </c>
      <c r="D19" s="11">
        <v>0.61243998029303703</v>
      </c>
      <c r="E19" s="11">
        <v>0.48556472773175902</v>
      </c>
      <c r="F19" s="11"/>
      <c r="G19" s="11">
        <v>0.39341890931666601</v>
      </c>
      <c r="H19" s="11">
        <v>0.60365634976238403</v>
      </c>
      <c r="I19" s="11">
        <v>0.63257463142547499</v>
      </c>
      <c r="J19" s="11">
        <v>0.590292040307135</v>
      </c>
      <c r="K19" s="11">
        <v>0.53919541173319296</v>
      </c>
      <c r="L19" s="11">
        <v>0.50718348771741595</v>
      </c>
      <c r="M19" s="11"/>
      <c r="N19" s="11">
        <v>0.58654741132099897</v>
      </c>
      <c r="O19" s="11">
        <v>0.50775089380647098</v>
      </c>
      <c r="P19" s="11">
        <v>0.48431304987507301</v>
      </c>
      <c r="Q19" s="11">
        <v>0.55583024052291796</v>
      </c>
      <c r="R19" s="11">
        <v>0.53046547381571196</v>
      </c>
      <c r="S19" s="11">
        <v>0.531922261029661</v>
      </c>
      <c r="T19" s="11">
        <v>0.50858896598333703</v>
      </c>
      <c r="U19" s="11">
        <v>0.53788840809264404</v>
      </c>
      <c r="V19" s="11">
        <v>0.57925376447051502</v>
      </c>
      <c r="W19" s="11">
        <v>0.58839522506798903</v>
      </c>
      <c r="X19" s="11">
        <v>0.60392769785406297</v>
      </c>
      <c r="Y19" s="11"/>
      <c r="Z19" s="11">
        <v>0.57042119825409099</v>
      </c>
      <c r="AA19" s="11">
        <v>0.56063954048526998</v>
      </c>
      <c r="AB19" s="11">
        <v>0.50129935845491602</v>
      </c>
      <c r="AC19" s="11">
        <v>0.54782626176240001</v>
      </c>
      <c r="AD19" s="11"/>
      <c r="AE19" s="11">
        <v>0.50755858614189397</v>
      </c>
      <c r="AF19" s="11">
        <v>0.51460974796092696</v>
      </c>
      <c r="AG19" s="11">
        <v>0.56442498158114696</v>
      </c>
      <c r="AH19" s="11">
        <v>0.65453430540589197</v>
      </c>
      <c r="AI19" s="11">
        <v>0.697176826297774</v>
      </c>
      <c r="AJ19" s="11"/>
      <c r="AK19" s="11">
        <v>0.57696618754527396</v>
      </c>
      <c r="AL19" s="11">
        <v>0.558338675161001</v>
      </c>
      <c r="AM19" s="11">
        <v>0.60587144948961902</v>
      </c>
      <c r="AN19" s="11">
        <v>0.60157603695192796</v>
      </c>
      <c r="AO19" s="11">
        <v>0.50727298360447903</v>
      </c>
      <c r="AP19" s="11">
        <v>0.1853358472536</v>
      </c>
      <c r="AQ19" s="11"/>
      <c r="AR19" s="11">
        <v>0.59044183638109105</v>
      </c>
      <c r="AS19" s="11">
        <v>0.56454144504383397</v>
      </c>
      <c r="AT19" s="11">
        <v>0.494692399975039</v>
      </c>
      <c r="AU19" s="11"/>
      <c r="AV19" s="11">
        <v>0.55935922820329997</v>
      </c>
      <c r="AW19" s="11">
        <v>0.56960805729262998</v>
      </c>
      <c r="AX19" s="11">
        <v>0.59210119445862996</v>
      </c>
      <c r="AY19" s="11">
        <v>0.71103480103564298</v>
      </c>
      <c r="AZ19" s="11">
        <v>0.48446513062186802</v>
      </c>
      <c r="BA19" s="11"/>
      <c r="BB19" s="11">
        <v>0.56015024411724001</v>
      </c>
      <c r="BC19" s="11">
        <v>0.564200701609616</v>
      </c>
      <c r="BD19" s="11">
        <v>0.56963511368917197</v>
      </c>
      <c r="BE19" s="11"/>
      <c r="BF19" s="11">
        <v>0.65042970464578598</v>
      </c>
      <c r="BG19" s="11">
        <v>0.54033816154042003</v>
      </c>
      <c r="BH19" s="11">
        <v>0.51988115730907203</v>
      </c>
      <c r="BI19" s="11">
        <v>0.50888627037223499</v>
      </c>
      <c r="BJ19" s="11">
        <v>0.50256841365696203</v>
      </c>
      <c r="BK19" s="11">
        <v>0.49537189306030799</v>
      </c>
    </row>
    <row r="20" spans="2:63" x14ac:dyDescent="0.35">
      <c r="B20" t="s">
        <v>64</v>
      </c>
      <c r="C20" s="11">
        <v>0.12400756794001799</v>
      </c>
      <c r="D20" s="11">
        <v>0.105453086166525</v>
      </c>
      <c r="E20" s="11">
        <v>0.13845175711857399</v>
      </c>
      <c r="F20" s="11"/>
      <c r="G20" s="11">
        <v>0.36370052801375502</v>
      </c>
      <c r="H20" s="11">
        <v>0.11748007085031099</v>
      </c>
      <c r="I20" s="11">
        <v>9.9440468459220194E-2</v>
      </c>
      <c r="J20" s="11">
        <v>9.2362743774192499E-2</v>
      </c>
      <c r="K20" s="11">
        <v>5.1004696573753602E-2</v>
      </c>
      <c r="L20" s="11">
        <v>6.1597506460138403E-2</v>
      </c>
      <c r="M20" s="11"/>
      <c r="N20" s="11">
        <v>0.17576088668943701</v>
      </c>
      <c r="O20" s="11">
        <v>0.11708936188605</v>
      </c>
      <c r="P20" s="11">
        <v>0.137305867774105</v>
      </c>
      <c r="Q20" s="11">
        <v>0.13678967696583799</v>
      </c>
      <c r="R20" s="11">
        <v>0.15431739478085599</v>
      </c>
      <c r="S20" s="11">
        <v>0.146195351469804</v>
      </c>
      <c r="T20" s="11">
        <v>9.9738601380192901E-2</v>
      </c>
      <c r="U20" s="11">
        <v>8.3474045394551694E-2</v>
      </c>
      <c r="V20" s="11">
        <v>8.9358531433932797E-2</v>
      </c>
      <c r="W20" s="11">
        <v>8.6875960758565796E-2</v>
      </c>
      <c r="X20" s="11">
        <v>8.4558531472052806E-2</v>
      </c>
      <c r="Y20" s="11"/>
      <c r="Z20" s="11">
        <v>6.9552716773248896E-2</v>
      </c>
      <c r="AA20" s="11">
        <v>0.119673918433771</v>
      </c>
      <c r="AB20" s="11">
        <v>0.14690169081131699</v>
      </c>
      <c r="AC20" s="11">
        <v>0.16750596988211</v>
      </c>
      <c r="AD20" s="11"/>
      <c r="AE20" s="11">
        <v>0.13467999826502999</v>
      </c>
      <c r="AF20" s="11">
        <v>0.15402957708215401</v>
      </c>
      <c r="AG20" s="11">
        <v>0.103106172285213</v>
      </c>
      <c r="AH20" s="11">
        <v>9.0059480152024293E-2</v>
      </c>
      <c r="AI20" s="11">
        <v>5.27869195912214E-2</v>
      </c>
      <c r="AJ20" s="11"/>
      <c r="AK20" s="11">
        <v>4.6587936032356302E-2</v>
      </c>
      <c r="AL20" s="11">
        <v>7.8729668250457199E-2</v>
      </c>
      <c r="AM20" s="11">
        <v>0.15163466316184601</v>
      </c>
      <c r="AN20" s="11">
        <v>0.12232799408610499</v>
      </c>
      <c r="AO20" s="11">
        <v>0.23166339587238099</v>
      </c>
      <c r="AP20" s="11">
        <v>0.55111562802249903</v>
      </c>
      <c r="AQ20" s="11"/>
      <c r="AR20" s="11">
        <v>8.2813315833012602E-2</v>
      </c>
      <c r="AS20" s="11">
        <v>9.6026967560365897E-2</v>
      </c>
      <c r="AT20" s="11">
        <v>0.18543653490721301</v>
      </c>
      <c r="AU20" s="11"/>
      <c r="AV20" s="11">
        <v>7.1825607836396702E-2</v>
      </c>
      <c r="AW20" s="11">
        <v>0.139125809492299</v>
      </c>
      <c r="AX20" s="11">
        <v>9.3393255397624803E-2</v>
      </c>
      <c r="AY20" s="11">
        <v>5.3648616538829498E-2</v>
      </c>
      <c r="AZ20" s="11">
        <v>0.18349541291178101</v>
      </c>
      <c r="BA20" s="11"/>
      <c r="BB20" s="11">
        <v>8.0161800654142204E-2</v>
      </c>
      <c r="BC20" s="11">
        <v>0.14622069303718599</v>
      </c>
      <c r="BD20" s="11">
        <v>0.11687125135991901</v>
      </c>
      <c r="BE20" s="11"/>
      <c r="BF20" s="11">
        <v>0.139070273193584</v>
      </c>
      <c r="BG20" s="11">
        <v>0.120675389223354</v>
      </c>
      <c r="BH20" s="11">
        <v>0.14703723267205199</v>
      </c>
      <c r="BI20" s="11">
        <v>0.12433946860405599</v>
      </c>
      <c r="BJ20" s="11">
        <v>8.9134359122110804E-2</v>
      </c>
      <c r="BK20" s="11">
        <v>0.11200445556210301</v>
      </c>
    </row>
    <row r="21" spans="2:63" x14ac:dyDescent="0.35">
      <c r="B21" t="s">
        <v>65</v>
      </c>
      <c r="C21" s="11">
        <v>0.32859200898751301</v>
      </c>
      <c r="D21" s="11">
        <v>0.28210693354043798</v>
      </c>
      <c r="E21" s="11">
        <v>0.37598351514966699</v>
      </c>
      <c r="F21" s="11"/>
      <c r="G21" s="11">
        <v>0.242880562669579</v>
      </c>
      <c r="H21" s="11">
        <v>0.27886357938730499</v>
      </c>
      <c r="I21" s="11">
        <v>0.26798490011530501</v>
      </c>
      <c r="J21" s="11">
        <v>0.31734521591867298</v>
      </c>
      <c r="K21" s="11">
        <v>0.40979989169305298</v>
      </c>
      <c r="L21" s="11">
        <v>0.43121900582244599</v>
      </c>
      <c r="M21" s="11"/>
      <c r="N21" s="11">
        <v>0.23769170198956399</v>
      </c>
      <c r="O21" s="11">
        <v>0.375159744307479</v>
      </c>
      <c r="P21" s="11">
        <v>0.37838108235082302</v>
      </c>
      <c r="Q21" s="11">
        <v>0.30738008251124399</v>
      </c>
      <c r="R21" s="11">
        <v>0.31521713140343199</v>
      </c>
      <c r="S21" s="11">
        <v>0.32188238750053499</v>
      </c>
      <c r="T21" s="11">
        <v>0.39167243263647</v>
      </c>
      <c r="U21" s="11">
        <v>0.37863754651280501</v>
      </c>
      <c r="V21" s="11">
        <v>0.33138770409555302</v>
      </c>
      <c r="W21" s="11">
        <v>0.32472881417344501</v>
      </c>
      <c r="X21" s="11">
        <v>0.31151377067388403</v>
      </c>
      <c r="Y21" s="11"/>
      <c r="Z21" s="11">
        <v>0.36002608497265998</v>
      </c>
      <c r="AA21" s="11">
        <v>0.31968654108095901</v>
      </c>
      <c r="AB21" s="11">
        <v>0.35179895073376699</v>
      </c>
      <c r="AC21" s="11">
        <v>0.28466776835549001</v>
      </c>
      <c r="AD21" s="11"/>
      <c r="AE21" s="11">
        <v>0.357761415593076</v>
      </c>
      <c r="AF21" s="11">
        <v>0.33136067495691801</v>
      </c>
      <c r="AG21" s="11">
        <v>0.33246884613363997</v>
      </c>
      <c r="AH21" s="11">
        <v>0.255406214442084</v>
      </c>
      <c r="AI21" s="11">
        <v>0.250036254111004</v>
      </c>
      <c r="AJ21" s="11"/>
      <c r="AK21" s="11">
        <v>0.37644587642236998</v>
      </c>
      <c r="AL21" s="11">
        <v>0.36293165658854198</v>
      </c>
      <c r="AM21" s="11">
        <v>0.242493887348535</v>
      </c>
      <c r="AN21" s="11">
        <v>0.27609596896196698</v>
      </c>
      <c r="AO21" s="11">
        <v>0.26106362052314003</v>
      </c>
      <c r="AP21" s="11">
        <v>0.2635485247239</v>
      </c>
      <c r="AQ21" s="11"/>
      <c r="AR21" s="11">
        <v>0.32674484778589602</v>
      </c>
      <c r="AS21" s="11">
        <v>0.33943158739579998</v>
      </c>
      <c r="AT21" s="11">
        <v>0.31987106511774799</v>
      </c>
      <c r="AU21" s="11"/>
      <c r="AV21" s="11">
        <v>0.36881516396030301</v>
      </c>
      <c r="AW21" s="11">
        <v>0.29126613321507</v>
      </c>
      <c r="AX21" s="11">
        <v>0.31450555014374498</v>
      </c>
      <c r="AY21" s="11">
        <v>0.235316582425528</v>
      </c>
      <c r="AZ21" s="11">
        <v>0.33203945646635202</v>
      </c>
      <c r="BA21" s="11"/>
      <c r="BB21" s="11">
        <v>0.35968795522861802</v>
      </c>
      <c r="BC21" s="11">
        <v>0.28957860535319802</v>
      </c>
      <c r="BD21" s="11">
        <v>0.31349363495090798</v>
      </c>
      <c r="BE21" s="11"/>
      <c r="BF21" s="11">
        <v>0.21050002216062999</v>
      </c>
      <c r="BG21" s="11">
        <v>0.33898644923622501</v>
      </c>
      <c r="BH21" s="11">
        <v>0.33308161001887598</v>
      </c>
      <c r="BI21" s="11">
        <v>0.36677426102370903</v>
      </c>
      <c r="BJ21" s="11">
        <v>0.40829722722092698</v>
      </c>
      <c r="BK21" s="11">
        <v>0.39262365137758898</v>
      </c>
    </row>
    <row r="22" spans="2:63" x14ac:dyDescent="0.35">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row>
    <row r="23" spans="2:63" x14ac:dyDescent="0.35">
      <c r="B23" s="2" t="s">
        <v>78</v>
      </c>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row>
    <row r="24" spans="2:63" x14ac:dyDescent="0.35">
      <c r="B24" s="20" t="s">
        <v>67</v>
      </c>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row>
    <row r="25" spans="2:63" x14ac:dyDescent="0.35">
      <c r="B25" t="s">
        <v>71</v>
      </c>
      <c r="C25" s="11">
        <v>0.180633554478136</v>
      </c>
      <c r="D25" s="11">
        <v>0.16415807635799001</v>
      </c>
      <c r="E25" s="11">
        <v>0.19467232654844899</v>
      </c>
      <c r="F25" s="11"/>
      <c r="G25" s="11">
        <v>0.18904668684845399</v>
      </c>
      <c r="H25" s="11">
        <v>0.17518493033537799</v>
      </c>
      <c r="I25" s="11">
        <v>0.190031547862195</v>
      </c>
      <c r="J25" s="11">
        <v>0.22224061845859699</v>
      </c>
      <c r="K25" s="11">
        <v>0.15912206502436699</v>
      </c>
      <c r="L25" s="11">
        <v>0.15237244174337</v>
      </c>
      <c r="M25" s="11"/>
      <c r="N25" s="11">
        <v>0.29477795698006398</v>
      </c>
      <c r="O25" s="11">
        <v>0.134280151142017</v>
      </c>
      <c r="P25" s="11">
        <v>0.14978693873249299</v>
      </c>
      <c r="Q25" s="11">
        <v>0.19505200902841599</v>
      </c>
      <c r="R25" s="11">
        <v>0.12707383923370599</v>
      </c>
      <c r="S25" s="11">
        <v>0.164179263391934</v>
      </c>
      <c r="T25" s="11">
        <v>0.161415405571596</v>
      </c>
      <c r="U25" s="11">
        <v>0.20095962668206599</v>
      </c>
      <c r="V25" s="11">
        <v>0.16727186342477399</v>
      </c>
      <c r="W25" s="11">
        <v>0.19212432465066201</v>
      </c>
      <c r="X25" s="11">
        <v>0.13240852459508101</v>
      </c>
      <c r="Y25" s="11"/>
      <c r="Z25" s="11">
        <v>9.0302728132459001E-2</v>
      </c>
      <c r="AA25" s="11">
        <v>0.19794979034770499</v>
      </c>
      <c r="AB25" s="11">
        <v>0.10092502422765399</v>
      </c>
      <c r="AC25" s="11">
        <v>0.32666882973779399</v>
      </c>
      <c r="AD25" s="11"/>
      <c r="AE25" s="11">
        <v>0.230004988143891</v>
      </c>
      <c r="AF25" s="11">
        <v>0.17206921868601199</v>
      </c>
      <c r="AG25" s="11">
        <v>0.14096956904733099</v>
      </c>
      <c r="AH25" s="11">
        <v>0.155684684291199</v>
      </c>
      <c r="AI25" s="11">
        <v>0.12697754429292801</v>
      </c>
      <c r="AJ25" s="11"/>
      <c r="AK25" s="11">
        <v>0.11981194238939499</v>
      </c>
      <c r="AL25" s="11">
        <v>7.8800347879468297E-2</v>
      </c>
      <c r="AM25" s="11">
        <v>0.32966443755547697</v>
      </c>
      <c r="AN25" s="11">
        <v>0.36319215735751598</v>
      </c>
      <c r="AO25" s="11">
        <v>0.30559019977858398</v>
      </c>
      <c r="AP25" s="11">
        <v>0.16696147658825999</v>
      </c>
      <c r="AQ25" s="11"/>
      <c r="AR25" s="11">
        <v>0.161304245237512</v>
      </c>
      <c r="AS25" s="11">
        <v>0.147514010874089</v>
      </c>
      <c r="AT25" s="11">
        <v>0.339191641927646</v>
      </c>
      <c r="AU25" s="11"/>
      <c r="AV25" s="11">
        <v>0.120844727964264</v>
      </c>
      <c r="AW25" s="11">
        <v>0.20916370393210101</v>
      </c>
      <c r="AX25" s="11">
        <v>0.13544020026919201</v>
      </c>
      <c r="AY25" s="11">
        <v>0.201356102945008</v>
      </c>
      <c r="AZ25" s="11">
        <v>0.30796666255168997</v>
      </c>
      <c r="BA25" s="11"/>
      <c r="BB25" s="11">
        <v>0.12989830623725801</v>
      </c>
      <c r="BC25" s="11">
        <v>0.21823108453503801</v>
      </c>
      <c r="BD25" s="11">
        <v>0.13988215278124999</v>
      </c>
      <c r="BE25" s="11"/>
      <c r="BF25" s="11">
        <v>0.29201638592613999</v>
      </c>
      <c r="BG25" s="11">
        <v>0.170244334838654</v>
      </c>
      <c r="BH25" s="11">
        <v>0.19414360967931599</v>
      </c>
      <c r="BI25" s="11">
        <v>0.15355799047493399</v>
      </c>
      <c r="BJ25" s="11">
        <v>9.8097047947910507E-2</v>
      </c>
      <c r="BK25" s="11">
        <v>7.0046809618372396E-2</v>
      </c>
    </row>
    <row r="26" spans="2:63" x14ac:dyDescent="0.35">
      <c r="B26" t="s">
        <v>72</v>
      </c>
      <c r="C26" s="11">
        <v>0.518068055007886</v>
      </c>
      <c r="D26" s="11">
        <v>0.53001844509197305</v>
      </c>
      <c r="E26" s="11">
        <v>0.50981119439888001</v>
      </c>
      <c r="F26" s="11"/>
      <c r="G26" s="11">
        <v>0.36312904115672301</v>
      </c>
      <c r="H26" s="11">
        <v>0.52825407870240004</v>
      </c>
      <c r="I26" s="11">
        <v>0.53774647974301903</v>
      </c>
      <c r="J26" s="11">
        <v>0.50711250012285802</v>
      </c>
      <c r="K26" s="11">
        <v>0.53053057852998697</v>
      </c>
      <c r="L26" s="11">
        <v>0.59942158678681501</v>
      </c>
      <c r="M26" s="11"/>
      <c r="N26" s="11">
        <v>0.46855577905814899</v>
      </c>
      <c r="O26" s="11">
        <v>0.49057224361156399</v>
      </c>
      <c r="P26" s="11">
        <v>0.49232353242427601</v>
      </c>
      <c r="Q26" s="11">
        <v>0.521605489257009</v>
      </c>
      <c r="R26" s="11">
        <v>0.539500122558358</v>
      </c>
      <c r="S26" s="11">
        <v>0.52422555728425402</v>
      </c>
      <c r="T26" s="11">
        <v>0.60727217208784801</v>
      </c>
      <c r="U26" s="11">
        <v>0.49868582841043602</v>
      </c>
      <c r="V26" s="11">
        <v>0.51749508342489703</v>
      </c>
      <c r="W26" s="11">
        <v>0.54548781049327599</v>
      </c>
      <c r="X26" s="11">
        <v>0.54670525814571802</v>
      </c>
      <c r="Y26" s="11"/>
      <c r="Z26" s="11">
        <v>0.535441890696147</v>
      </c>
      <c r="AA26" s="11">
        <v>0.53294345047893299</v>
      </c>
      <c r="AB26" s="11">
        <v>0.49873599244785699</v>
      </c>
      <c r="AC26" s="11">
        <v>0.501198923528137</v>
      </c>
      <c r="AD26" s="11"/>
      <c r="AE26" s="11">
        <v>0.524922786074565</v>
      </c>
      <c r="AF26" s="11">
        <v>0.50091465569506999</v>
      </c>
      <c r="AG26" s="11">
        <v>0.548069637964954</v>
      </c>
      <c r="AH26" s="11">
        <v>0.51288509794455095</v>
      </c>
      <c r="AI26" s="11">
        <v>0.421632536231272</v>
      </c>
      <c r="AJ26" s="11"/>
      <c r="AK26" s="11">
        <v>0.55980332643628095</v>
      </c>
      <c r="AL26" s="11">
        <v>0.49446032309240001</v>
      </c>
      <c r="AM26" s="11">
        <v>0.51300487980174803</v>
      </c>
      <c r="AN26" s="11">
        <v>0.50614245761895404</v>
      </c>
      <c r="AO26" s="11">
        <v>0.51996859552708896</v>
      </c>
      <c r="AP26" s="11">
        <v>0.33910049772315298</v>
      </c>
      <c r="AQ26" s="11"/>
      <c r="AR26" s="11">
        <v>0.55686841847631596</v>
      </c>
      <c r="AS26" s="11">
        <v>0.53631517649564397</v>
      </c>
      <c r="AT26" s="11">
        <v>0.41294406873620398</v>
      </c>
      <c r="AU26" s="11"/>
      <c r="AV26" s="11">
        <v>0.54437904556820405</v>
      </c>
      <c r="AW26" s="11">
        <v>0.50447344736433697</v>
      </c>
      <c r="AX26" s="11">
        <v>0.54276068673690603</v>
      </c>
      <c r="AY26" s="11">
        <v>0.59100146430832701</v>
      </c>
      <c r="AZ26" s="11">
        <v>0.45993512686543397</v>
      </c>
      <c r="BA26" s="11"/>
      <c r="BB26" s="11">
        <v>0.52886430136632601</v>
      </c>
      <c r="BC26" s="11">
        <v>0.49438289457947698</v>
      </c>
      <c r="BD26" s="11">
        <v>0.57030274362427202</v>
      </c>
      <c r="BE26" s="11"/>
      <c r="BF26" s="11">
        <v>0.494050703065602</v>
      </c>
      <c r="BG26" s="11">
        <v>0.56036185687689799</v>
      </c>
      <c r="BH26" s="11">
        <v>0.49891122409678801</v>
      </c>
      <c r="BI26" s="11">
        <v>0.55309320143056995</v>
      </c>
      <c r="BJ26" s="11">
        <v>0.45531723792725098</v>
      </c>
      <c r="BK26" s="11">
        <v>0.46604154203738402</v>
      </c>
    </row>
    <row r="27" spans="2:63" x14ac:dyDescent="0.35">
      <c r="B27" t="s">
        <v>73</v>
      </c>
      <c r="C27" s="11">
        <v>0.24132379163078899</v>
      </c>
      <c r="D27" s="11">
        <v>0.23969649669790399</v>
      </c>
      <c r="E27" s="11">
        <v>0.242835539978807</v>
      </c>
      <c r="F27" s="11"/>
      <c r="G27" s="11">
        <v>0.32062811483560599</v>
      </c>
      <c r="H27" s="11">
        <v>0.22385169516037901</v>
      </c>
      <c r="I27" s="11">
        <v>0.22933011744547699</v>
      </c>
      <c r="J27" s="11">
        <v>0.21809693849106401</v>
      </c>
      <c r="K27" s="11">
        <v>0.27382076701069302</v>
      </c>
      <c r="L27" s="11">
        <v>0.2085455731857</v>
      </c>
      <c r="M27" s="11"/>
      <c r="N27" s="11">
        <v>0.16364865391319999</v>
      </c>
      <c r="O27" s="11">
        <v>0.31503479682111601</v>
      </c>
      <c r="P27" s="11">
        <v>0.26542705349948098</v>
      </c>
      <c r="Q27" s="11">
        <v>0.25630145391065201</v>
      </c>
      <c r="R27" s="11">
        <v>0.25286582770140098</v>
      </c>
      <c r="S27" s="11">
        <v>0.23795913806883301</v>
      </c>
      <c r="T27" s="11">
        <v>0.19173072284795101</v>
      </c>
      <c r="U27" s="11">
        <v>0.25253177620952499</v>
      </c>
      <c r="V27" s="11">
        <v>0.25702060615620698</v>
      </c>
      <c r="W27" s="11">
        <v>0.223956413610474</v>
      </c>
      <c r="X27" s="11">
        <v>0.25886820205549399</v>
      </c>
      <c r="Y27" s="11"/>
      <c r="Z27" s="11">
        <v>0.30903530392506101</v>
      </c>
      <c r="AA27" s="11">
        <v>0.22463048013344999</v>
      </c>
      <c r="AB27" s="11">
        <v>0.32196335401325399</v>
      </c>
      <c r="AC27" s="11">
        <v>0.118344124794932</v>
      </c>
      <c r="AD27" s="11"/>
      <c r="AE27" s="11">
        <v>0.199024561979808</v>
      </c>
      <c r="AF27" s="11">
        <v>0.26119861307130499</v>
      </c>
      <c r="AG27" s="11">
        <v>0.25598949411479499</v>
      </c>
      <c r="AH27" s="11">
        <v>0.26118356750925298</v>
      </c>
      <c r="AI27" s="11">
        <v>0.30894984835658701</v>
      </c>
      <c r="AJ27" s="11"/>
      <c r="AK27" s="11">
        <v>0.25657426963881003</v>
      </c>
      <c r="AL27" s="11">
        <v>0.36105602579365298</v>
      </c>
      <c r="AM27" s="11">
        <v>0.12788590438990399</v>
      </c>
      <c r="AN27" s="11">
        <v>0.10414950353881899</v>
      </c>
      <c r="AO27" s="11">
        <v>0.13499938386107899</v>
      </c>
      <c r="AP27" s="11">
        <v>0.30249867619076398</v>
      </c>
      <c r="AQ27" s="11"/>
      <c r="AR27" s="11">
        <v>0.239451108377954</v>
      </c>
      <c r="AS27" s="11">
        <v>0.24599425950065401</v>
      </c>
      <c r="AT27" s="11">
        <v>0.206432891023281</v>
      </c>
      <c r="AU27" s="11"/>
      <c r="AV27" s="11">
        <v>0.27651793044454798</v>
      </c>
      <c r="AW27" s="11">
        <v>0.227768001721455</v>
      </c>
      <c r="AX27" s="11">
        <v>0.218575435002096</v>
      </c>
      <c r="AY27" s="11">
        <v>0.207642432746665</v>
      </c>
      <c r="AZ27" s="11">
        <v>0.18570767535868299</v>
      </c>
      <c r="BA27" s="11"/>
      <c r="BB27" s="11">
        <v>0.28386358903442999</v>
      </c>
      <c r="BC27" s="11">
        <v>0.22201626196387</v>
      </c>
      <c r="BD27" s="11">
        <v>0.224116605387785</v>
      </c>
      <c r="BE27" s="11"/>
      <c r="BF27" s="11">
        <v>0.157442442469999</v>
      </c>
      <c r="BG27" s="11">
        <v>0.22401065145510299</v>
      </c>
      <c r="BH27" s="11">
        <v>0.22824124599038401</v>
      </c>
      <c r="BI27" s="11">
        <v>0.24955023823981401</v>
      </c>
      <c r="BJ27" s="11">
        <v>0.36035831938558399</v>
      </c>
      <c r="BK27" s="11">
        <v>0.36578749532327698</v>
      </c>
    </row>
    <row r="28" spans="2:63" x14ac:dyDescent="0.35">
      <c r="B28" t="s">
        <v>74</v>
      </c>
      <c r="C28" s="11">
        <v>4.1003837635146999E-2</v>
      </c>
      <c r="D28" s="11">
        <v>4.0097360025502203E-2</v>
      </c>
      <c r="E28" s="11">
        <v>4.1287196748385303E-2</v>
      </c>
      <c r="F28" s="11"/>
      <c r="G28" s="11">
        <v>8.8280359077168302E-2</v>
      </c>
      <c r="H28" s="11">
        <v>4.62106980976923E-2</v>
      </c>
      <c r="I28" s="11">
        <v>2.7035533385601201E-2</v>
      </c>
      <c r="J28" s="11">
        <v>3.7243229419343098E-2</v>
      </c>
      <c r="K28" s="11">
        <v>2.52654609880541E-2</v>
      </c>
      <c r="L28" s="11">
        <v>2.9680909347762501E-2</v>
      </c>
      <c r="M28" s="11"/>
      <c r="N28" s="11">
        <v>4.97133046076935E-2</v>
      </c>
      <c r="O28" s="11">
        <v>4.4551451026807E-2</v>
      </c>
      <c r="P28" s="11">
        <v>6.1742283193825499E-2</v>
      </c>
      <c r="Q28" s="11">
        <v>2.4828783777174401E-2</v>
      </c>
      <c r="R28" s="11">
        <v>4.5257419094285503E-2</v>
      </c>
      <c r="S28" s="11">
        <v>5.1116212202572502E-2</v>
      </c>
      <c r="T28" s="11">
        <v>2.6019223956042999E-2</v>
      </c>
      <c r="U28" s="11">
        <v>3.2957207488814297E-2</v>
      </c>
      <c r="V28" s="11">
        <v>4.1896351665812598E-2</v>
      </c>
      <c r="W28" s="11">
        <v>2.2744764606292898E-2</v>
      </c>
      <c r="X28" s="11">
        <v>4.0516482202953501E-2</v>
      </c>
      <c r="Y28" s="11"/>
      <c r="Z28" s="11">
        <v>4.5707226884126699E-2</v>
      </c>
      <c r="AA28" s="11">
        <v>3.26145101539453E-2</v>
      </c>
      <c r="AB28" s="11">
        <v>6.0955108765955099E-2</v>
      </c>
      <c r="AC28" s="11">
        <v>2.7014164217746699E-2</v>
      </c>
      <c r="AD28" s="11"/>
      <c r="AE28" s="11">
        <v>3.3955458619570202E-2</v>
      </c>
      <c r="AF28" s="11">
        <v>4.8286674511256601E-2</v>
      </c>
      <c r="AG28" s="11">
        <v>3.8440449834055E-2</v>
      </c>
      <c r="AH28" s="11">
        <v>3.8018307696482803E-2</v>
      </c>
      <c r="AI28" s="11">
        <v>8.1317224977391897E-2</v>
      </c>
      <c r="AJ28" s="11"/>
      <c r="AK28" s="11">
        <v>4.1405287356279401E-2</v>
      </c>
      <c r="AL28" s="11">
        <v>4.8858060622218299E-2</v>
      </c>
      <c r="AM28" s="11">
        <v>2.7449331599711201E-2</v>
      </c>
      <c r="AN28" s="11">
        <v>1.49406237431517E-2</v>
      </c>
      <c r="AO28" s="11">
        <v>2.3178729502978401E-2</v>
      </c>
      <c r="AP28" s="11">
        <v>0.13948134531842399</v>
      </c>
      <c r="AQ28" s="11"/>
      <c r="AR28" s="11">
        <v>3.0912970638856601E-2</v>
      </c>
      <c r="AS28" s="11">
        <v>4.6275627653931999E-2</v>
      </c>
      <c r="AT28" s="11">
        <v>2.5612797218720701E-2</v>
      </c>
      <c r="AU28" s="11"/>
      <c r="AV28" s="11">
        <v>3.79717210571218E-2</v>
      </c>
      <c r="AW28" s="11">
        <v>4.3164190843903799E-2</v>
      </c>
      <c r="AX28" s="11">
        <v>7.3646917403597703E-2</v>
      </c>
      <c r="AY28" s="11">
        <v>0</v>
      </c>
      <c r="AZ28" s="11">
        <v>3.45227047377877E-2</v>
      </c>
      <c r="BA28" s="11"/>
      <c r="BB28" s="11">
        <v>4.0262570875922998E-2</v>
      </c>
      <c r="BC28" s="11">
        <v>4.0116343046634202E-2</v>
      </c>
      <c r="BD28" s="11">
        <v>5.10802306104126E-2</v>
      </c>
      <c r="BE28" s="11"/>
      <c r="BF28" s="11">
        <v>3.0294435106468901E-2</v>
      </c>
      <c r="BG28" s="11">
        <v>3.71430061177472E-2</v>
      </c>
      <c r="BH28" s="11">
        <v>5.5944194253020101E-2</v>
      </c>
      <c r="BI28" s="11">
        <v>2.86437257614774E-2</v>
      </c>
      <c r="BJ28" s="11">
        <v>6.2484234593829603E-2</v>
      </c>
      <c r="BK28" s="11">
        <v>6.1124775574945597E-2</v>
      </c>
    </row>
    <row r="29" spans="2:63" x14ac:dyDescent="0.35">
      <c r="B29" t="s">
        <v>75</v>
      </c>
      <c r="C29" s="11">
        <v>1.0558867201631499E-2</v>
      </c>
      <c r="D29" s="11">
        <v>1.32148615356893E-2</v>
      </c>
      <c r="E29" s="11">
        <v>7.7617326554089401E-3</v>
      </c>
      <c r="F29" s="11"/>
      <c r="G29" s="11">
        <v>1.8751874279509698E-2</v>
      </c>
      <c r="H29" s="11">
        <v>1.0237793950456301E-2</v>
      </c>
      <c r="I29" s="11">
        <v>8.0124442311043202E-3</v>
      </c>
      <c r="J29" s="11">
        <v>1.02695527535134E-2</v>
      </c>
      <c r="K29" s="11">
        <v>8.7449144786326902E-3</v>
      </c>
      <c r="L29" s="11">
        <v>8.7899123065052903E-3</v>
      </c>
      <c r="M29" s="11"/>
      <c r="N29" s="11">
        <v>7.1666121015443304E-3</v>
      </c>
      <c r="O29" s="11">
        <v>6.3585796998945404E-3</v>
      </c>
      <c r="P29" s="11">
        <v>1.93596156117277E-2</v>
      </c>
      <c r="Q29" s="11">
        <v>2.2122640267484102E-3</v>
      </c>
      <c r="R29" s="11">
        <v>2.1938339338394501E-2</v>
      </c>
      <c r="S29" s="11">
        <v>8.1699114932799292E-3</v>
      </c>
      <c r="T29" s="11">
        <v>1.76559987773191E-3</v>
      </c>
      <c r="U29" s="11">
        <v>1.48655612091586E-2</v>
      </c>
      <c r="V29" s="11">
        <v>1.3053108816100599E-2</v>
      </c>
      <c r="W29" s="11">
        <v>1.5686686639294799E-2</v>
      </c>
      <c r="X29" s="11">
        <v>1.61927115379293E-2</v>
      </c>
      <c r="Y29" s="11"/>
      <c r="Z29" s="11">
        <v>1.46795249075311E-2</v>
      </c>
      <c r="AA29" s="11">
        <v>7.6103716686996498E-3</v>
      </c>
      <c r="AB29" s="11">
        <v>9.5849898883634405E-3</v>
      </c>
      <c r="AC29" s="11">
        <v>9.4685287259324395E-3</v>
      </c>
      <c r="AD29" s="11"/>
      <c r="AE29" s="11">
        <v>7.9648425096542907E-3</v>
      </c>
      <c r="AF29" s="11">
        <v>6.3456085986518399E-3</v>
      </c>
      <c r="AG29" s="11">
        <v>9.2858468843885801E-3</v>
      </c>
      <c r="AH29" s="11">
        <v>2.2115747160727499E-2</v>
      </c>
      <c r="AI29" s="11">
        <v>3.45063071637371E-2</v>
      </c>
      <c r="AJ29" s="11"/>
      <c r="AK29" s="11">
        <v>1.0425990847973301E-2</v>
      </c>
      <c r="AL29" s="11">
        <v>1.3599549101997999E-2</v>
      </c>
      <c r="AM29" s="11">
        <v>1.99544665315972E-3</v>
      </c>
      <c r="AN29" s="11">
        <v>2.3685120510736702E-3</v>
      </c>
      <c r="AO29" s="11">
        <v>1.0823856509706299E-2</v>
      </c>
      <c r="AP29" s="11">
        <v>2.84643230090765E-2</v>
      </c>
      <c r="AQ29" s="11"/>
      <c r="AR29" s="11">
        <v>7.1128523054037199E-3</v>
      </c>
      <c r="AS29" s="11">
        <v>1.3023436680090801E-2</v>
      </c>
      <c r="AT29" s="11">
        <v>1.1672559076971199E-2</v>
      </c>
      <c r="AU29" s="11"/>
      <c r="AV29" s="11">
        <v>9.5502166193080305E-3</v>
      </c>
      <c r="AW29" s="11">
        <v>8.4675804898434893E-3</v>
      </c>
      <c r="AX29" s="11">
        <v>2.0719224142842701E-2</v>
      </c>
      <c r="AY29" s="11">
        <v>0</v>
      </c>
      <c r="AZ29" s="11">
        <v>4.3176324038550398E-3</v>
      </c>
      <c r="BA29" s="11"/>
      <c r="BB29" s="11">
        <v>7.5111442479706804E-3</v>
      </c>
      <c r="BC29" s="11">
        <v>1.3772473251777001E-2</v>
      </c>
      <c r="BD29" s="11">
        <v>1.1856137276150199E-2</v>
      </c>
      <c r="BE29" s="11"/>
      <c r="BF29" s="11">
        <v>8.83376004235948E-3</v>
      </c>
      <c r="BG29" s="11">
        <v>5.6674601743088599E-3</v>
      </c>
      <c r="BH29" s="11">
        <v>1.2338774566518201E-2</v>
      </c>
      <c r="BI29" s="11">
        <v>8.7910858082314598E-3</v>
      </c>
      <c r="BJ29" s="11">
        <v>1.6741921852141701E-2</v>
      </c>
      <c r="BK29" s="11">
        <v>2.81542091656709E-2</v>
      </c>
    </row>
    <row r="30" spans="2:63" x14ac:dyDescent="0.35">
      <c r="B30" t="s">
        <v>76</v>
      </c>
      <c r="C30" s="11">
        <v>5.5519666411971503E-3</v>
      </c>
      <c r="D30" s="11">
        <v>8.7629322737637003E-3</v>
      </c>
      <c r="E30" s="11">
        <v>2.4935798020620601E-3</v>
      </c>
      <c r="F30" s="11"/>
      <c r="G30" s="11">
        <v>1.0728246992108901E-2</v>
      </c>
      <c r="H30" s="11">
        <v>1.32523533841274E-2</v>
      </c>
      <c r="I30" s="11">
        <v>3.8839029222655702E-3</v>
      </c>
      <c r="J30" s="11">
        <v>3.0280586769175699E-3</v>
      </c>
      <c r="K30" s="11">
        <v>2.5162139682669599E-3</v>
      </c>
      <c r="L30" s="11">
        <v>1.18957662984658E-3</v>
      </c>
      <c r="M30" s="11"/>
      <c r="N30" s="11">
        <v>1.48997243860737E-2</v>
      </c>
      <c r="O30" s="11">
        <v>5.3760053231245997E-3</v>
      </c>
      <c r="P30" s="11">
        <v>9.2733501358330892E-3</v>
      </c>
      <c r="Q30" s="11">
        <v>0</v>
      </c>
      <c r="R30" s="11">
        <v>9.3248422288653605E-3</v>
      </c>
      <c r="S30" s="11">
        <v>7.8600695580219992E-3</v>
      </c>
      <c r="T30" s="11">
        <v>6.2246756604802996E-3</v>
      </c>
      <c r="U30" s="11">
        <v>0</v>
      </c>
      <c r="V30" s="11">
        <v>0</v>
      </c>
      <c r="W30" s="11">
        <v>0</v>
      </c>
      <c r="X30" s="11">
        <v>0</v>
      </c>
      <c r="Y30" s="11"/>
      <c r="Z30" s="11">
        <v>2.6617635100460702E-3</v>
      </c>
      <c r="AA30" s="11">
        <v>3.08022896735615E-3</v>
      </c>
      <c r="AB30" s="11">
        <v>5.0949113075126496E-3</v>
      </c>
      <c r="AC30" s="11">
        <v>1.1774437754562101E-2</v>
      </c>
      <c r="AD30" s="11"/>
      <c r="AE30" s="11">
        <v>2.9144230983233102E-3</v>
      </c>
      <c r="AF30" s="11">
        <v>9.0813463144498608E-3</v>
      </c>
      <c r="AG30" s="11">
        <v>3.4095554917355302E-3</v>
      </c>
      <c r="AH30" s="11">
        <v>4.2104306911273396E-3</v>
      </c>
      <c r="AI30" s="11">
        <v>2.6616538978084602E-2</v>
      </c>
      <c r="AJ30" s="11"/>
      <c r="AK30" s="11">
        <v>7.7462124219571799E-3</v>
      </c>
      <c r="AL30" s="11">
        <v>3.2256935102623501E-3</v>
      </c>
      <c r="AM30" s="11">
        <v>0</v>
      </c>
      <c r="AN30" s="11">
        <v>5.9994300134813298E-3</v>
      </c>
      <c r="AO30" s="11">
        <v>4.3134759415250001E-3</v>
      </c>
      <c r="AP30" s="11">
        <v>1.1577708719901599E-2</v>
      </c>
      <c r="AQ30" s="11"/>
      <c r="AR30" s="11">
        <v>3.58541658674497E-3</v>
      </c>
      <c r="AS30" s="11">
        <v>7.0743427608017401E-3</v>
      </c>
      <c r="AT30" s="11">
        <v>4.1460420171772899E-3</v>
      </c>
      <c r="AU30" s="11"/>
      <c r="AV30" s="11">
        <v>9.9414024099621894E-3</v>
      </c>
      <c r="AW30" s="11">
        <v>2.8311854532498998E-3</v>
      </c>
      <c r="AX30" s="11">
        <v>6.3051435653333297E-3</v>
      </c>
      <c r="AY30" s="11">
        <v>0</v>
      </c>
      <c r="AZ30" s="11">
        <v>3.3148007230838598E-3</v>
      </c>
      <c r="BA30" s="11"/>
      <c r="BB30" s="11">
        <v>9.0452227613731593E-3</v>
      </c>
      <c r="BC30" s="11">
        <v>6.7551423038220903E-3</v>
      </c>
      <c r="BD30" s="11">
        <v>2.76213032012981E-3</v>
      </c>
      <c r="BE30" s="11"/>
      <c r="BF30" s="11">
        <v>8.3172124257524498E-3</v>
      </c>
      <c r="BG30" s="11">
        <v>2.5726905372892499E-3</v>
      </c>
      <c r="BH30" s="11">
        <v>8.7861491977993603E-3</v>
      </c>
      <c r="BI30" s="11">
        <v>4.0660136135955401E-3</v>
      </c>
      <c r="BJ30" s="11">
        <v>4.8846481380688898E-3</v>
      </c>
      <c r="BK30" s="11">
        <v>8.8451682803503493E-3</v>
      </c>
    </row>
    <row r="31" spans="2:63" x14ac:dyDescent="0.35">
      <c r="B31" t="s">
        <v>77</v>
      </c>
      <c r="C31" s="11">
        <v>2.8599274052131299E-3</v>
      </c>
      <c r="D31" s="11">
        <v>4.0518280171772704E-3</v>
      </c>
      <c r="E31" s="11">
        <v>1.1384298680078501E-3</v>
      </c>
      <c r="F31" s="11"/>
      <c r="G31" s="11">
        <v>9.4356768104300794E-3</v>
      </c>
      <c r="H31" s="11">
        <v>3.00845036956667E-3</v>
      </c>
      <c r="I31" s="11">
        <v>3.95997441033727E-3</v>
      </c>
      <c r="J31" s="11">
        <v>2.0091020777072599E-3</v>
      </c>
      <c r="K31" s="11">
        <v>0</v>
      </c>
      <c r="L31" s="11">
        <v>0</v>
      </c>
      <c r="M31" s="11"/>
      <c r="N31" s="11">
        <v>1.2379689532761901E-3</v>
      </c>
      <c r="O31" s="11">
        <v>3.8267723754768098E-3</v>
      </c>
      <c r="P31" s="11">
        <v>2.0872264023640598E-3</v>
      </c>
      <c r="Q31" s="11">
        <v>0</v>
      </c>
      <c r="R31" s="11">
        <v>4.03960984498959E-3</v>
      </c>
      <c r="S31" s="11">
        <v>6.4898480011036201E-3</v>
      </c>
      <c r="T31" s="11">
        <v>5.5721999983495696E-3</v>
      </c>
      <c r="U31" s="11">
        <v>0</v>
      </c>
      <c r="V31" s="11">
        <v>3.2629865122093199E-3</v>
      </c>
      <c r="W31" s="11">
        <v>0</v>
      </c>
      <c r="X31" s="11">
        <v>5.3088214628242798E-3</v>
      </c>
      <c r="Y31" s="11"/>
      <c r="Z31" s="11">
        <v>2.1715619446291599E-3</v>
      </c>
      <c r="AA31" s="11">
        <v>1.1711682499114401E-3</v>
      </c>
      <c r="AB31" s="11">
        <v>2.7406193494036299E-3</v>
      </c>
      <c r="AC31" s="11">
        <v>5.5309912408950997E-3</v>
      </c>
      <c r="AD31" s="11"/>
      <c r="AE31" s="11">
        <v>1.21293957418801E-3</v>
      </c>
      <c r="AF31" s="11">
        <v>2.10388312325393E-3</v>
      </c>
      <c r="AG31" s="11">
        <v>3.8354466627409599E-3</v>
      </c>
      <c r="AH31" s="11">
        <v>5.9021647066591501E-3</v>
      </c>
      <c r="AI31" s="11">
        <v>0</v>
      </c>
      <c r="AJ31" s="11"/>
      <c r="AK31" s="11">
        <v>4.2329709093054998E-3</v>
      </c>
      <c r="AL31" s="11">
        <v>0</v>
      </c>
      <c r="AM31" s="11">
        <v>0</v>
      </c>
      <c r="AN31" s="11">
        <v>3.2073156770045502E-3</v>
      </c>
      <c r="AO31" s="11">
        <v>1.12575887903897E-3</v>
      </c>
      <c r="AP31" s="11">
        <v>1.1915972450420699E-2</v>
      </c>
      <c r="AQ31" s="11"/>
      <c r="AR31" s="11">
        <v>7.6498837721397097E-4</v>
      </c>
      <c r="AS31" s="11">
        <v>3.80314603478817E-3</v>
      </c>
      <c r="AT31" s="11">
        <v>0</v>
      </c>
      <c r="AU31" s="11"/>
      <c r="AV31" s="11">
        <v>7.9495593659295203E-4</v>
      </c>
      <c r="AW31" s="11">
        <v>4.1318901951107601E-3</v>
      </c>
      <c r="AX31" s="11">
        <v>2.5523928800311401E-3</v>
      </c>
      <c r="AY31" s="11">
        <v>0</v>
      </c>
      <c r="AZ31" s="11">
        <v>4.2353973594668999E-3</v>
      </c>
      <c r="BA31" s="11"/>
      <c r="BB31" s="11">
        <v>5.54865476718126E-4</v>
      </c>
      <c r="BC31" s="11">
        <v>4.7258003193814896E-3</v>
      </c>
      <c r="BD31" s="11">
        <v>0</v>
      </c>
      <c r="BE31" s="11"/>
      <c r="BF31" s="11">
        <v>9.045060963679E-3</v>
      </c>
      <c r="BG31" s="11">
        <v>0</v>
      </c>
      <c r="BH31" s="11">
        <v>1.63480221617486E-3</v>
      </c>
      <c r="BI31" s="11">
        <v>2.2977446713779801E-3</v>
      </c>
      <c r="BJ31" s="11">
        <v>2.1165901552138099E-3</v>
      </c>
      <c r="BK31" s="11">
        <v>0</v>
      </c>
    </row>
    <row r="32" spans="2:63" x14ac:dyDescent="0.35">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row>
    <row r="33" spans="2:63" x14ac:dyDescent="0.35">
      <c r="B33" s="45" t="s">
        <v>468</v>
      </c>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row>
    <row r="34" spans="2:63" x14ac:dyDescent="0.35">
      <c r="B34" s="48" t="s">
        <v>455</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row>
    <row r="35" spans="2:63" x14ac:dyDescent="0.35">
      <c r="B35" t="s">
        <v>79</v>
      </c>
      <c r="C35" s="11">
        <v>0.31089033129348798</v>
      </c>
      <c r="D35" s="11">
        <v>0.31902051192356901</v>
      </c>
      <c r="E35" s="11">
        <v>0.30192635117866101</v>
      </c>
      <c r="F35" s="11"/>
      <c r="G35" s="11">
        <v>0.24606037410343201</v>
      </c>
      <c r="H35" s="11">
        <v>0.33298528795453097</v>
      </c>
      <c r="I35" s="11">
        <v>0.32470503716510002</v>
      </c>
      <c r="J35" s="11">
        <v>0.31858137329347702</v>
      </c>
      <c r="K35" s="11">
        <v>0.33733402357391801</v>
      </c>
      <c r="L35" s="11">
        <v>0.30085736867527701</v>
      </c>
      <c r="M35" s="11"/>
      <c r="N35" s="11">
        <v>0.187125082810985</v>
      </c>
      <c r="O35" s="11">
        <v>0.28866234917837702</v>
      </c>
      <c r="P35" s="11">
        <v>0.31973132210970201</v>
      </c>
      <c r="Q35" s="11">
        <v>0.32906321223408103</v>
      </c>
      <c r="R35" s="11">
        <v>0.37421932110185202</v>
      </c>
      <c r="S35" s="11">
        <v>0.309090461493496</v>
      </c>
      <c r="T35" s="11">
        <v>0.34351614381518197</v>
      </c>
      <c r="U35" s="11">
        <v>0.351946353273213</v>
      </c>
      <c r="V35" s="11">
        <v>0.32537313139490498</v>
      </c>
      <c r="W35" s="11">
        <v>0.35560479947152102</v>
      </c>
      <c r="X35" s="11">
        <v>0.33400707524684098</v>
      </c>
      <c r="Y35" s="11"/>
      <c r="Z35" s="11">
        <v>0.29464934582375601</v>
      </c>
      <c r="AA35" s="11">
        <v>0.27006266413789498</v>
      </c>
      <c r="AB35" s="11">
        <v>0.38773770466948299</v>
      </c>
      <c r="AC35" s="11">
        <v>0.29797588502453798</v>
      </c>
      <c r="AD35" s="11"/>
      <c r="AE35" s="11">
        <v>0.31022909993492798</v>
      </c>
      <c r="AF35" s="11">
        <v>0.33346156111539599</v>
      </c>
      <c r="AG35" s="11">
        <v>0.29323362329998198</v>
      </c>
      <c r="AH35" s="11">
        <v>0.30795287974440499</v>
      </c>
      <c r="AI35" s="11">
        <v>0.27064268013783599</v>
      </c>
      <c r="AJ35" s="11"/>
      <c r="AK35" s="11">
        <v>0.30529866432525399</v>
      </c>
      <c r="AL35" s="11">
        <v>0.33176392796083398</v>
      </c>
      <c r="AM35" s="11">
        <v>0.25220097500760402</v>
      </c>
      <c r="AN35" s="11">
        <v>0.28161048102449598</v>
      </c>
      <c r="AO35" s="11">
        <v>0.32450101698120098</v>
      </c>
      <c r="AP35" s="11">
        <v>0.27538273770029598</v>
      </c>
      <c r="AQ35" s="11"/>
      <c r="AR35" s="11">
        <v>0.32038284141500001</v>
      </c>
      <c r="AS35" s="11">
        <v>0.321677567903914</v>
      </c>
      <c r="AT35" s="11">
        <v>0.26324622457520902</v>
      </c>
      <c r="AU35" s="11"/>
      <c r="AV35" s="11">
        <v>0.32621118113597802</v>
      </c>
      <c r="AW35" s="11">
        <v>0.298543090263586</v>
      </c>
      <c r="AX35" s="11">
        <v>0.317300309105853</v>
      </c>
      <c r="AY35" s="11">
        <v>0.40510324409943599</v>
      </c>
      <c r="AZ35" s="11">
        <v>0.29307532099641898</v>
      </c>
      <c r="BA35" s="11"/>
      <c r="BB35" s="11">
        <v>0.32834342593709198</v>
      </c>
      <c r="BC35" s="11">
        <v>0.29194014778066901</v>
      </c>
      <c r="BD35" s="11">
        <v>0.36239023941591297</v>
      </c>
      <c r="BE35" s="11"/>
      <c r="BF35" s="11">
        <v>0.26155845277232098</v>
      </c>
      <c r="BG35" s="11">
        <v>0.27605674087728699</v>
      </c>
      <c r="BH35" s="11">
        <v>0.25247339727159301</v>
      </c>
      <c r="BI35" s="11">
        <v>0.33124486696189898</v>
      </c>
      <c r="BJ35" s="11">
        <v>0.423204445551285</v>
      </c>
      <c r="BK35" s="11">
        <v>0.39877696812335001</v>
      </c>
    </row>
    <row r="36" spans="2:63" x14ac:dyDescent="0.35">
      <c r="B36" t="s">
        <v>80</v>
      </c>
      <c r="C36" s="11">
        <v>0.59509001925979998</v>
      </c>
      <c r="D36" s="11">
        <v>0.56706824588133198</v>
      </c>
      <c r="E36" s="11">
        <v>0.62542757979455499</v>
      </c>
      <c r="F36" s="11"/>
      <c r="G36" s="11">
        <v>0.57692242532827498</v>
      </c>
      <c r="H36" s="11">
        <v>0.546859422860698</v>
      </c>
      <c r="I36" s="11">
        <v>0.57189885570604604</v>
      </c>
      <c r="J36" s="11">
        <v>0.61413353853338204</v>
      </c>
      <c r="K36" s="11">
        <v>0.61067066602546605</v>
      </c>
      <c r="L36" s="11">
        <v>0.638384181740973</v>
      </c>
      <c r="M36" s="11"/>
      <c r="N36" s="11">
        <v>0.61087224405208795</v>
      </c>
      <c r="O36" s="11">
        <v>0.64139433556538605</v>
      </c>
      <c r="P36" s="11">
        <v>0.62258126116591395</v>
      </c>
      <c r="Q36" s="11">
        <v>0.58884462366311596</v>
      </c>
      <c r="R36" s="11">
        <v>0.53846023527670395</v>
      </c>
      <c r="S36" s="11">
        <v>0.61067493801709605</v>
      </c>
      <c r="T36" s="11">
        <v>0.55946670907191598</v>
      </c>
      <c r="U36" s="11">
        <v>0.59793978682054905</v>
      </c>
      <c r="V36" s="11">
        <v>0.59431419630132798</v>
      </c>
      <c r="W36" s="11">
        <v>0.56778262995926398</v>
      </c>
      <c r="X36" s="11">
        <v>0.55954086371046696</v>
      </c>
      <c r="Y36" s="11"/>
      <c r="Z36" s="11">
        <v>0.58992648164791595</v>
      </c>
      <c r="AA36" s="11">
        <v>0.66481641241288802</v>
      </c>
      <c r="AB36" s="11">
        <v>0.50142106774933803</v>
      </c>
      <c r="AC36" s="11">
        <v>0.62099423005734999</v>
      </c>
      <c r="AD36" s="11"/>
      <c r="AE36" s="11">
        <v>0.617836413569816</v>
      </c>
      <c r="AF36" s="11">
        <v>0.59275508874796301</v>
      </c>
      <c r="AG36" s="11">
        <v>0.60366822477405702</v>
      </c>
      <c r="AH36" s="11">
        <v>0.55432014868578094</v>
      </c>
      <c r="AI36" s="11">
        <v>0.50621787519820205</v>
      </c>
      <c r="AJ36" s="11"/>
      <c r="AK36" s="11">
        <v>0.61184756660468398</v>
      </c>
      <c r="AL36" s="11">
        <v>0.57697185439299703</v>
      </c>
      <c r="AM36" s="11">
        <v>0.62507560951780505</v>
      </c>
      <c r="AN36" s="11">
        <v>0.61228434428342704</v>
      </c>
      <c r="AO36" s="11">
        <v>0.59626798522390301</v>
      </c>
      <c r="AP36" s="11">
        <v>0.550571146222533</v>
      </c>
      <c r="AQ36" s="11"/>
      <c r="AR36" s="11">
        <v>0.601918311690126</v>
      </c>
      <c r="AS36" s="11">
        <v>0.58346654850287105</v>
      </c>
      <c r="AT36" s="11">
        <v>0.61708851202485704</v>
      </c>
      <c r="AU36" s="11"/>
      <c r="AV36" s="11">
        <v>0.59641353753567095</v>
      </c>
      <c r="AW36" s="11">
        <v>0.60246992955664502</v>
      </c>
      <c r="AX36" s="11">
        <v>0.56140478758682399</v>
      </c>
      <c r="AY36" s="11">
        <v>0.49382950415545701</v>
      </c>
      <c r="AZ36" s="11">
        <v>0.63403399320057396</v>
      </c>
      <c r="BA36" s="11"/>
      <c r="BB36" s="11">
        <v>0.58360887667446903</v>
      </c>
      <c r="BC36" s="11">
        <v>0.61421242480043403</v>
      </c>
      <c r="BD36" s="11">
        <v>0.55090177789197703</v>
      </c>
      <c r="BE36" s="11"/>
      <c r="BF36" s="11">
        <v>0.57503757101055897</v>
      </c>
      <c r="BG36" s="11">
        <v>0.65139495476903797</v>
      </c>
      <c r="BH36" s="11">
        <v>0.64167612576303901</v>
      </c>
      <c r="BI36" s="11">
        <v>0.61407470947383402</v>
      </c>
      <c r="BJ36" s="11">
        <v>0.470073810887632</v>
      </c>
      <c r="BK36" s="11">
        <v>0.53036576637795696</v>
      </c>
    </row>
    <row r="37" spans="2:63" x14ac:dyDescent="0.35">
      <c r="B37" t="s">
        <v>81</v>
      </c>
      <c r="C37" s="11">
        <v>3.3919469910349699E-2</v>
      </c>
      <c r="D37" s="11">
        <v>3.65678717774853E-2</v>
      </c>
      <c r="E37" s="11">
        <v>3.1580307481058001E-2</v>
      </c>
      <c r="F37" s="11"/>
      <c r="G37" s="11">
        <v>3.6747549639017801E-2</v>
      </c>
      <c r="H37" s="11">
        <v>2.7393395794584E-2</v>
      </c>
      <c r="I37" s="11">
        <v>3.7954950367907699E-2</v>
      </c>
      <c r="J37" s="11">
        <v>3.00565837526106E-2</v>
      </c>
      <c r="K37" s="11">
        <v>2.94061671144496E-2</v>
      </c>
      <c r="L37" s="11">
        <v>4.0061360645247901E-2</v>
      </c>
      <c r="M37" s="11"/>
      <c r="N37" s="11">
        <v>4.2365833643239099E-2</v>
      </c>
      <c r="O37" s="11">
        <v>1.35587624369044E-2</v>
      </c>
      <c r="P37" s="11">
        <v>3.7093731988093501E-2</v>
      </c>
      <c r="Q37" s="11">
        <v>3.0842261605967598E-2</v>
      </c>
      <c r="R37" s="11">
        <v>4.4265730140122299E-2</v>
      </c>
      <c r="S37" s="11">
        <v>4.3913495318152099E-2</v>
      </c>
      <c r="T37" s="11">
        <v>4.1792208978058298E-2</v>
      </c>
      <c r="U37" s="11">
        <v>3.0141299937598301E-2</v>
      </c>
      <c r="V37" s="11">
        <v>2.1954144431540899E-2</v>
      </c>
      <c r="W37" s="11">
        <v>3.8008769428174202E-2</v>
      </c>
      <c r="X37" s="11">
        <v>4.4777800626464102E-2</v>
      </c>
      <c r="Y37" s="11"/>
      <c r="Z37" s="11">
        <v>3.89826032548077E-2</v>
      </c>
      <c r="AA37" s="11">
        <v>2.13646281307504E-2</v>
      </c>
      <c r="AB37" s="11">
        <v>4.5863856746929797E-2</v>
      </c>
      <c r="AC37" s="11">
        <v>2.8849060700843102E-2</v>
      </c>
      <c r="AD37" s="11"/>
      <c r="AE37" s="11">
        <v>3.1924626737597397E-2</v>
      </c>
      <c r="AF37" s="11">
        <v>2.54955527918296E-2</v>
      </c>
      <c r="AG37" s="11">
        <v>4.2123880519111798E-2</v>
      </c>
      <c r="AH37" s="11">
        <v>3.4505448466228002E-2</v>
      </c>
      <c r="AI37" s="11">
        <v>3.1963079108252301E-2</v>
      </c>
      <c r="AJ37" s="11"/>
      <c r="AK37" s="11">
        <v>3.4101979963950202E-2</v>
      </c>
      <c r="AL37" s="11">
        <v>2.9020793309875101E-2</v>
      </c>
      <c r="AM37" s="11">
        <v>4.23786088368725E-2</v>
      </c>
      <c r="AN37" s="11">
        <v>7.1225560875289001E-2</v>
      </c>
      <c r="AO37" s="11">
        <v>1.7633666059567898E-2</v>
      </c>
      <c r="AP37" s="11">
        <v>4.8195318055462198E-2</v>
      </c>
      <c r="AQ37" s="11"/>
      <c r="AR37" s="11">
        <v>3.4307682310012702E-2</v>
      </c>
      <c r="AS37" s="11">
        <v>3.41642579325801E-2</v>
      </c>
      <c r="AT37" s="11">
        <v>4.4189155095636999E-2</v>
      </c>
      <c r="AU37" s="11"/>
      <c r="AV37" s="11">
        <v>3.3436606479284398E-2</v>
      </c>
      <c r="AW37" s="11">
        <v>3.0662485032966699E-2</v>
      </c>
      <c r="AX37" s="11">
        <v>3.6838571786419999E-2</v>
      </c>
      <c r="AY37" s="11">
        <v>4.6867772212808897E-2</v>
      </c>
      <c r="AZ37" s="11">
        <v>2.07515254208465E-2</v>
      </c>
      <c r="BA37" s="11"/>
      <c r="BB37" s="11">
        <v>3.99337278089563E-2</v>
      </c>
      <c r="BC37" s="11">
        <v>2.96369859006636E-2</v>
      </c>
      <c r="BD37" s="11">
        <v>2.8837122746769899E-2</v>
      </c>
      <c r="BE37" s="11"/>
      <c r="BF37" s="11">
        <v>3.52470106094653E-2</v>
      </c>
      <c r="BG37" s="11">
        <v>3.6051980189444E-2</v>
      </c>
      <c r="BH37" s="11">
        <v>2.43986769407347E-2</v>
      </c>
      <c r="BI37" s="11">
        <v>2.4457094827250701E-2</v>
      </c>
      <c r="BJ37" s="11">
        <v>5.2022671150159398E-2</v>
      </c>
      <c r="BK37" s="11">
        <v>3.2165762309445303E-2</v>
      </c>
    </row>
    <row r="38" spans="2:63" x14ac:dyDescent="0.35">
      <c r="B38" t="s">
        <v>82</v>
      </c>
      <c r="C38" s="11">
        <v>2.2268155048827499E-2</v>
      </c>
      <c r="D38" s="11">
        <v>3.2412846178622202E-2</v>
      </c>
      <c r="E38" s="11">
        <v>1.14640724041307E-2</v>
      </c>
      <c r="F38" s="11"/>
      <c r="G38" s="11">
        <v>4.9662329237508698E-2</v>
      </c>
      <c r="H38" s="11">
        <v>3.4289690815289299E-2</v>
      </c>
      <c r="I38" s="11">
        <v>2.2155111918904801E-2</v>
      </c>
      <c r="J38" s="11">
        <v>1.2935924530005499E-2</v>
      </c>
      <c r="K38" s="11">
        <v>1.1849322942484799E-2</v>
      </c>
      <c r="L38" s="11">
        <v>9.1451973255087492E-3</v>
      </c>
      <c r="M38" s="11"/>
      <c r="N38" s="11">
        <v>6.9020618663881705E-2</v>
      </c>
      <c r="O38" s="11">
        <v>1.6429019071482601E-2</v>
      </c>
      <c r="P38" s="11">
        <v>2.54598157295431E-3</v>
      </c>
      <c r="Q38" s="11">
        <v>2.0058508391737499E-2</v>
      </c>
      <c r="R38" s="11">
        <v>7.0770406640393302E-3</v>
      </c>
      <c r="S38" s="11">
        <v>1.16386019882312E-2</v>
      </c>
      <c r="T38" s="11">
        <v>2.0057498473831901E-2</v>
      </c>
      <c r="U38" s="11">
        <v>1.42879343548671E-2</v>
      </c>
      <c r="V38" s="11">
        <v>2.4145030459098899E-2</v>
      </c>
      <c r="W38" s="11">
        <v>1.7533511952182699E-2</v>
      </c>
      <c r="X38" s="11">
        <v>1.8465092171401E-2</v>
      </c>
      <c r="Y38" s="11"/>
      <c r="Z38" s="11">
        <v>3.3634344556285001E-2</v>
      </c>
      <c r="AA38" s="11">
        <v>1.84698041829588E-2</v>
      </c>
      <c r="AB38" s="11">
        <v>1.8696630774948601E-2</v>
      </c>
      <c r="AC38" s="11">
        <v>1.50808652812235E-2</v>
      </c>
      <c r="AD38" s="11"/>
      <c r="AE38" s="11">
        <v>9.2611357877271597E-3</v>
      </c>
      <c r="AF38" s="11">
        <v>1.6263184053671598E-2</v>
      </c>
      <c r="AG38" s="11">
        <v>2.45219445306771E-2</v>
      </c>
      <c r="AH38" s="11">
        <v>4.1089927929675897E-2</v>
      </c>
      <c r="AI38" s="11">
        <v>9.8725548584402606E-2</v>
      </c>
      <c r="AJ38" s="11"/>
      <c r="AK38" s="11">
        <v>2.38338689872673E-2</v>
      </c>
      <c r="AL38" s="11">
        <v>2.3765635438974801E-2</v>
      </c>
      <c r="AM38" s="11">
        <v>1.3928580412891099E-2</v>
      </c>
      <c r="AN38" s="11">
        <v>8.42118133726091E-3</v>
      </c>
      <c r="AO38" s="11">
        <v>2.36575076724387E-2</v>
      </c>
      <c r="AP38" s="11">
        <v>2.40856020669558E-2</v>
      </c>
      <c r="AQ38" s="11"/>
      <c r="AR38" s="11">
        <v>2.1661269869129501E-2</v>
      </c>
      <c r="AS38" s="11">
        <v>2.4280171130133098E-2</v>
      </c>
      <c r="AT38" s="11">
        <v>1.233343532871E-2</v>
      </c>
      <c r="AU38" s="11"/>
      <c r="AV38" s="11">
        <v>1.8764310719023899E-2</v>
      </c>
      <c r="AW38" s="11">
        <v>2.4645477135404301E-2</v>
      </c>
      <c r="AX38" s="11">
        <v>4.4973701986130897E-2</v>
      </c>
      <c r="AY38" s="11">
        <v>2.6920493855045299E-2</v>
      </c>
      <c r="AZ38" s="11">
        <v>2.8355970217549902E-3</v>
      </c>
      <c r="BA38" s="11"/>
      <c r="BB38" s="11">
        <v>2.0498641743856998E-2</v>
      </c>
      <c r="BC38" s="11">
        <v>2.2243534229527202E-2</v>
      </c>
      <c r="BD38" s="11">
        <v>3.0984526250561199E-2</v>
      </c>
      <c r="BE38" s="11"/>
      <c r="BF38" s="11">
        <v>5.2038682608710099E-2</v>
      </c>
      <c r="BG38" s="11">
        <v>1.23177038210006E-2</v>
      </c>
      <c r="BH38" s="11">
        <v>3.4454314538850402E-2</v>
      </c>
      <c r="BI38" s="11">
        <v>1.27887969951206E-2</v>
      </c>
      <c r="BJ38" s="11">
        <v>1.25773122134894E-2</v>
      </c>
      <c r="BK38" s="11">
        <v>9.9342222468998907E-3</v>
      </c>
    </row>
    <row r="39" spans="2:63" x14ac:dyDescent="0.35">
      <c r="B39" t="s">
        <v>83</v>
      </c>
      <c r="C39" s="11">
        <v>2.6364375346289999E-2</v>
      </c>
      <c r="D39" s="11">
        <v>3.8237127480509801E-2</v>
      </c>
      <c r="E39" s="11">
        <v>1.39457814344838E-2</v>
      </c>
      <c r="F39" s="11"/>
      <c r="G39" s="11">
        <v>4.1463616624781E-2</v>
      </c>
      <c r="H39" s="11">
        <v>4.7982926822148601E-2</v>
      </c>
      <c r="I39" s="11">
        <v>3.7093788245121197E-2</v>
      </c>
      <c r="J39" s="11">
        <v>1.45273330992056E-2</v>
      </c>
      <c r="K39" s="11">
        <v>9.1284744889159504E-3</v>
      </c>
      <c r="L39" s="11">
        <v>1.1551891612993701E-2</v>
      </c>
      <c r="M39" s="11"/>
      <c r="N39" s="11">
        <v>7.5709349703593595E-2</v>
      </c>
      <c r="O39" s="11">
        <v>2.9527121604037199E-2</v>
      </c>
      <c r="P39" s="11">
        <v>1.8047703163335899E-2</v>
      </c>
      <c r="Q39" s="11">
        <v>2.25025009785049E-2</v>
      </c>
      <c r="R39" s="11">
        <v>2.4440029076582201E-2</v>
      </c>
      <c r="S39" s="11">
        <v>1.04279977232654E-2</v>
      </c>
      <c r="T39" s="11">
        <v>1.7656187720917298E-2</v>
      </c>
      <c r="U39" s="11">
        <v>0</v>
      </c>
      <c r="V39" s="11">
        <v>2.13734275653608E-2</v>
      </c>
      <c r="W39" s="11">
        <v>1.66427837731681E-2</v>
      </c>
      <c r="X39" s="11">
        <v>1.51827850572788E-2</v>
      </c>
      <c r="Y39" s="11"/>
      <c r="Z39" s="11">
        <v>3.4433412318933598E-2</v>
      </c>
      <c r="AA39" s="11">
        <v>1.7467915332630701E-2</v>
      </c>
      <c r="AB39" s="11">
        <v>3.1493003879736303E-2</v>
      </c>
      <c r="AC39" s="11">
        <v>2.01923943078221E-2</v>
      </c>
      <c r="AD39" s="11"/>
      <c r="AE39" s="11">
        <v>1.4277916671027501E-2</v>
      </c>
      <c r="AF39" s="11">
        <v>1.79983407953597E-2</v>
      </c>
      <c r="AG39" s="11">
        <v>2.7343154466942601E-2</v>
      </c>
      <c r="AH39" s="11">
        <v>5.56786775541986E-2</v>
      </c>
      <c r="AI39" s="11">
        <v>9.2450816971306499E-2</v>
      </c>
      <c r="AJ39" s="11"/>
      <c r="AK39" s="11">
        <v>2.2633014850695202E-2</v>
      </c>
      <c r="AL39" s="11">
        <v>3.1531581767377602E-2</v>
      </c>
      <c r="AM39" s="11">
        <v>4.4575668134520803E-2</v>
      </c>
      <c r="AN39" s="11">
        <v>2.1371568418188599E-2</v>
      </c>
      <c r="AO39" s="11">
        <v>2.2754208147690198E-2</v>
      </c>
      <c r="AP39" s="11">
        <v>0</v>
      </c>
      <c r="AQ39" s="11"/>
      <c r="AR39" s="11">
        <v>1.81695207084769E-2</v>
      </c>
      <c r="AS39" s="11">
        <v>3.0676669202302598E-2</v>
      </c>
      <c r="AT39" s="11">
        <v>3.05297765708391E-2</v>
      </c>
      <c r="AU39" s="11"/>
      <c r="AV39" s="11">
        <v>2.3467001780899801E-2</v>
      </c>
      <c r="AW39" s="11">
        <v>3.5355810832779701E-2</v>
      </c>
      <c r="AX39" s="11">
        <v>3.6542899876637003E-2</v>
      </c>
      <c r="AY39" s="11">
        <v>1.3534893260932599E-2</v>
      </c>
      <c r="AZ39" s="11">
        <v>2.38751773939024E-3</v>
      </c>
      <c r="BA39" s="11"/>
      <c r="BB39" s="11">
        <v>2.6898587447701398E-2</v>
      </c>
      <c r="BC39" s="11">
        <v>3.0695008429507301E-2</v>
      </c>
      <c r="BD39" s="11">
        <v>2.1976713675997999E-2</v>
      </c>
      <c r="BE39" s="11"/>
      <c r="BF39" s="11">
        <v>6.4338096464508707E-2</v>
      </c>
      <c r="BG39" s="11">
        <v>1.70740655600654E-2</v>
      </c>
      <c r="BH39" s="11">
        <v>2.7110724931625699E-2</v>
      </c>
      <c r="BI39" s="11">
        <v>1.09523637565704E-2</v>
      </c>
      <c r="BJ39" s="11">
        <v>2.4679701113386899E-2</v>
      </c>
      <c r="BK39" s="11">
        <v>1.3239060031264901E-2</v>
      </c>
    </row>
    <row r="40" spans="2:63" x14ac:dyDescent="0.35">
      <c r="B40" t="s">
        <v>84</v>
      </c>
      <c r="C40" s="11">
        <v>1.14676491412455E-2</v>
      </c>
      <c r="D40" s="11">
        <v>6.6933967584818996E-3</v>
      </c>
      <c r="E40" s="11">
        <v>1.5655907707112001E-2</v>
      </c>
      <c r="F40" s="11"/>
      <c r="G40" s="11">
        <v>4.9143705066985399E-2</v>
      </c>
      <c r="H40" s="11">
        <v>1.0489275752748699E-2</v>
      </c>
      <c r="I40" s="11">
        <v>6.1922565969203197E-3</v>
      </c>
      <c r="J40" s="11">
        <v>9.7652467913190797E-3</v>
      </c>
      <c r="K40" s="11">
        <v>1.6113458547662501E-3</v>
      </c>
      <c r="L40" s="11">
        <v>0</v>
      </c>
      <c r="M40" s="11"/>
      <c r="N40" s="11">
        <v>1.49068711262124E-2</v>
      </c>
      <c r="O40" s="11">
        <v>1.0428412143812999E-2</v>
      </c>
      <c r="P40" s="11">
        <v>0</v>
      </c>
      <c r="Q40" s="11">
        <v>8.6888931265923092E-3</v>
      </c>
      <c r="R40" s="11">
        <v>1.1537643740700499E-2</v>
      </c>
      <c r="S40" s="11">
        <v>1.42545054597598E-2</v>
      </c>
      <c r="T40" s="11">
        <v>1.75112519400943E-2</v>
      </c>
      <c r="U40" s="11">
        <v>5.6846256137723598E-3</v>
      </c>
      <c r="V40" s="11">
        <v>1.28400698477664E-2</v>
      </c>
      <c r="W40" s="11">
        <v>4.4275054156898497E-3</v>
      </c>
      <c r="X40" s="11">
        <v>2.8026383187547799E-2</v>
      </c>
      <c r="Y40" s="11"/>
      <c r="Z40" s="11">
        <v>8.37381239830144E-3</v>
      </c>
      <c r="AA40" s="11">
        <v>7.8185758028765494E-3</v>
      </c>
      <c r="AB40" s="11">
        <v>1.47877361795646E-2</v>
      </c>
      <c r="AC40" s="11">
        <v>1.69075646282233E-2</v>
      </c>
      <c r="AD40" s="11"/>
      <c r="AE40" s="11">
        <v>1.6470807298904599E-2</v>
      </c>
      <c r="AF40" s="11">
        <v>1.40262724957806E-2</v>
      </c>
      <c r="AG40" s="11">
        <v>9.1091724092295604E-3</v>
      </c>
      <c r="AH40" s="11">
        <v>6.4529176197113897E-3</v>
      </c>
      <c r="AI40" s="11">
        <v>0</v>
      </c>
      <c r="AJ40" s="11"/>
      <c r="AK40" s="11">
        <v>2.28490526814877E-3</v>
      </c>
      <c r="AL40" s="11">
        <v>6.9462071299420504E-3</v>
      </c>
      <c r="AM40" s="11">
        <v>2.1840558090307001E-2</v>
      </c>
      <c r="AN40" s="11">
        <v>5.0868640613393598E-3</v>
      </c>
      <c r="AO40" s="11">
        <v>1.51856159151994E-2</v>
      </c>
      <c r="AP40" s="11">
        <v>0.101765195954754</v>
      </c>
      <c r="AQ40" s="11"/>
      <c r="AR40" s="11">
        <v>3.5603740072548298E-3</v>
      </c>
      <c r="AS40" s="11">
        <v>5.7347853281989698E-3</v>
      </c>
      <c r="AT40" s="11">
        <v>3.2612896404748203E-2</v>
      </c>
      <c r="AU40" s="11"/>
      <c r="AV40" s="11">
        <v>1.7073623491431001E-3</v>
      </c>
      <c r="AW40" s="11">
        <v>8.3232071786184508E-3</v>
      </c>
      <c r="AX40" s="11">
        <v>2.9397296581348E-3</v>
      </c>
      <c r="AY40" s="11">
        <v>1.3744092416320601E-2</v>
      </c>
      <c r="AZ40" s="11">
        <v>4.6916045621014701E-2</v>
      </c>
      <c r="BA40" s="11"/>
      <c r="BB40" s="11">
        <v>7.1674038792437101E-4</v>
      </c>
      <c r="BC40" s="11">
        <v>1.12718988591988E-2</v>
      </c>
      <c r="BD40" s="11">
        <v>4.9096200187812699E-3</v>
      </c>
      <c r="BE40" s="11"/>
      <c r="BF40" s="11">
        <v>1.17801865344357E-2</v>
      </c>
      <c r="BG40" s="11">
        <v>7.1045547831655497E-3</v>
      </c>
      <c r="BH40" s="11">
        <v>1.98867605541574E-2</v>
      </c>
      <c r="BI40" s="11">
        <v>6.4821679853249402E-3</v>
      </c>
      <c r="BJ40" s="11">
        <v>1.7442059084047199E-2</v>
      </c>
      <c r="BK40" s="11">
        <v>1.5518220911083199E-2</v>
      </c>
    </row>
    <row r="41" spans="2:63" x14ac:dyDescent="0.35">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row>
    <row r="42" spans="2:63" x14ac:dyDescent="0.35">
      <c r="B42" s="45" t="s">
        <v>461</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row>
    <row r="43" spans="2:63" x14ac:dyDescent="0.35">
      <c r="B43" s="48" t="s">
        <v>456</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row>
    <row r="44" spans="2:63" x14ac:dyDescent="0.35">
      <c r="B44" t="s">
        <v>79</v>
      </c>
      <c r="C44" s="11">
        <v>0.249631979841139</v>
      </c>
      <c r="D44" s="11">
        <v>0.22411019848473299</v>
      </c>
      <c r="E44" s="11">
        <v>0.27707600040872399</v>
      </c>
      <c r="F44" s="11"/>
      <c r="G44" s="11">
        <v>0.19366514742791599</v>
      </c>
      <c r="H44" s="11">
        <v>0.30624341916541198</v>
      </c>
      <c r="I44" s="11">
        <v>0.31138880436574901</v>
      </c>
      <c r="J44" s="11">
        <v>0.264641800075542</v>
      </c>
      <c r="K44" s="11">
        <v>0.22300763040451499</v>
      </c>
      <c r="L44" s="11">
        <v>0.216822807453107</v>
      </c>
      <c r="M44" s="11"/>
      <c r="N44" s="11">
        <v>0.150236306211911</v>
      </c>
      <c r="O44" s="11">
        <v>0.24502557380520701</v>
      </c>
      <c r="P44" s="11">
        <v>0.28872424937061397</v>
      </c>
      <c r="Q44" s="11">
        <v>0.261480951570077</v>
      </c>
      <c r="R44" s="11">
        <v>0.34547418270920699</v>
      </c>
      <c r="S44" s="11">
        <v>0.23799035080705999</v>
      </c>
      <c r="T44" s="11">
        <v>0.29642188864274599</v>
      </c>
      <c r="U44" s="11">
        <v>0.28675293985899802</v>
      </c>
      <c r="V44" s="11">
        <v>0.22147623400233801</v>
      </c>
      <c r="W44" s="11">
        <v>0.20631409802183101</v>
      </c>
      <c r="X44" s="11">
        <v>0.30614877461140999</v>
      </c>
      <c r="Y44" s="11"/>
      <c r="Z44" s="11">
        <v>0.23177865964737501</v>
      </c>
      <c r="AA44" s="11">
        <v>0.20405379010035499</v>
      </c>
      <c r="AB44" s="11">
        <v>0.338881076979208</v>
      </c>
      <c r="AC44" s="11">
        <v>0.18739403558246501</v>
      </c>
      <c r="AD44" s="11"/>
      <c r="AE44" s="11">
        <v>0.29204515357025301</v>
      </c>
      <c r="AF44" s="11">
        <v>0.22637045397018299</v>
      </c>
      <c r="AG44" s="11">
        <v>0.24457606479699801</v>
      </c>
      <c r="AH44" s="11">
        <v>0.25468093286855598</v>
      </c>
      <c r="AI44" s="11">
        <v>0.28545739121007002</v>
      </c>
      <c r="AJ44" s="11"/>
      <c r="AK44" s="11">
        <v>0.218286040468538</v>
      </c>
      <c r="AL44" s="11">
        <v>0.30809870467454598</v>
      </c>
      <c r="AM44" s="11">
        <v>0.148796011782619</v>
      </c>
      <c r="AN44" s="11">
        <v>0.18596820173741199</v>
      </c>
      <c r="AO44" s="11">
        <v>0.266296887988963</v>
      </c>
      <c r="AP44" s="11">
        <v>0.16417597034602099</v>
      </c>
      <c r="AQ44" s="11"/>
      <c r="AR44" s="11">
        <v>0.254379724210331</v>
      </c>
      <c r="AS44" s="11">
        <v>0.241460362096556</v>
      </c>
      <c r="AT44" s="11">
        <v>0.26713692514694698</v>
      </c>
      <c r="AU44" s="11"/>
      <c r="AV44" s="11">
        <v>0.27210423196773598</v>
      </c>
      <c r="AW44" s="11">
        <v>0.24338515172595299</v>
      </c>
      <c r="AX44" s="11">
        <v>0.16965287589345601</v>
      </c>
      <c r="AY44" s="11">
        <v>0.35696993912443098</v>
      </c>
      <c r="AZ44" s="11">
        <v>0.27583233307492</v>
      </c>
      <c r="BA44" s="11"/>
      <c r="BB44" s="11">
        <v>0.27756070155139301</v>
      </c>
      <c r="BC44" s="11">
        <v>0.23644690093433501</v>
      </c>
      <c r="BD44" s="11">
        <v>0.20875123284734401</v>
      </c>
      <c r="BE44" s="11"/>
      <c r="BF44" s="11">
        <v>0.207724521814975</v>
      </c>
      <c r="BG44" s="11">
        <v>0.19926165445496799</v>
      </c>
      <c r="BH44" s="11">
        <v>0.20067404677372599</v>
      </c>
      <c r="BI44" s="11">
        <v>0.26248180918184999</v>
      </c>
      <c r="BJ44" s="11">
        <v>0.34460509235214298</v>
      </c>
      <c r="BK44" s="11">
        <v>0.29196886168952502</v>
      </c>
    </row>
    <row r="45" spans="2:63" x14ac:dyDescent="0.35">
      <c r="B45" t="s">
        <v>80</v>
      </c>
      <c r="C45" s="11">
        <v>0.65872606613958595</v>
      </c>
      <c r="D45" s="11">
        <v>0.66788831539896198</v>
      </c>
      <c r="E45" s="11">
        <v>0.64863376596770905</v>
      </c>
      <c r="F45" s="11"/>
      <c r="G45" s="11">
        <v>0.59872171843052802</v>
      </c>
      <c r="H45" s="11">
        <v>0.55567500399799896</v>
      </c>
      <c r="I45" s="11">
        <v>0.620339262014172</v>
      </c>
      <c r="J45" s="11">
        <v>0.68724522723958104</v>
      </c>
      <c r="K45" s="11">
        <v>0.74203783741179397</v>
      </c>
      <c r="L45" s="11">
        <v>0.76888632503910903</v>
      </c>
      <c r="M45" s="11"/>
      <c r="N45" s="11">
        <v>0.61577648599170998</v>
      </c>
      <c r="O45" s="11">
        <v>0.69670433112125996</v>
      </c>
      <c r="P45" s="11">
        <v>0.64737496821395901</v>
      </c>
      <c r="Q45" s="11">
        <v>0.67227235134588603</v>
      </c>
      <c r="R45" s="11">
        <v>0.57666289958710204</v>
      </c>
      <c r="S45" s="11">
        <v>0.68284172171388402</v>
      </c>
      <c r="T45" s="11">
        <v>0.57995105575164996</v>
      </c>
      <c r="U45" s="11">
        <v>0.62396351859388099</v>
      </c>
      <c r="V45" s="11">
        <v>0.70162555323321196</v>
      </c>
      <c r="W45" s="11">
        <v>0.737051219696639</v>
      </c>
      <c r="X45" s="11">
        <v>0.61505007824553604</v>
      </c>
      <c r="Y45" s="11"/>
      <c r="Z45" s="11">
        <v>0.69450506034483395</v>
      </c>
      <c r="AA45" s="11">
        <v>0.72853450209571302</v>
      </c>
      <c r="AB45" s="11">
        <v>0.556883295683683</v>
      </c>
      <c r="AC45" s="11">
        <v>0.66152648621656296</v>
      </c>
      <c r="AD45" s="11"/>
      <c r="AE45" s="11">
        <v>0.64327640757030902</v>
      </c>
      <c r="AF45" s="11">
        <v>0.68645307981835502</v>
      </c>
      <c r="AG45" s="11">
        <v>0.677634258247646</v>
      </c>
      <c r="AH45" s="11">
        <v>0.61164450955315297</v>
      </c>
      <c r="AI45" s="11">
        <v>0.48592781375529798</v>
      </c>
      <c r="AJ45" s="11"/>
      <c r="AK45" s="11">
        <v>0.71085397668666706</v>
      </c>
      <c r="AL45" s="11">
        <v>0.64158277679463405</v>
      </c>
      <c r="AM45" s="11">
        <v>0.61022363704674298</v>
      </c>
      <c r="AN45" s="11">
        <v>0.64019600915846298</v>
      </c>
      <c r="AO45" s="11">
        <v>0.61400311168244504</v>
      </c>
      <c r="AP45" s="11">
        <v>0.62574971750643804</v>
      </c>
      <c r="AQ45" s="11"/>
      <c r="AR45" s="11">
        <v>0.70267709877417495</v>
      </c>
      <c r="AS45" s="11">
        <v>0.66638499944041096</v>
      </c>
      <c r="AT45" s="11">
        <v>0.56247994791871503</v>
      </c>
      <c r="AU45" s="11"/>
      <c r="AV45" s="11">
        <v>0.66355668418216296</v>
      </c>
      <c r="AW45" s="11">
        <v>0.65732453055321405</v>
      </c>
      <c r="AX45" s="11">
        <v>0.68422466367771095</v>
      </c>
      <c r="AY45" s="11">
        <v>0.43101641622589898</v>
      </c>
      <c r="AZ45" s="11">
        <v>0.65816602080319697</v>
      </c>
      <c r="BA45" s="11"/>
      <c r="BB45" s="11">
        <v>0.65409912787855296</v>
      </c>
      <c r="BC45" s="11">
        <v>0.67514727653548101</v>
      </c>
      <c r="BD45" s="11">
        <v>0.68684499359109696</v>
      </c>
      <c r="BE45" s="11"/>
      <c r="BF45" s="11">
        <v>0.61637143526724203</v>
      </c>
      <c r="BG45" s="11">
        <v>0.72876624664324197</v>
      </c>
      <c r="BH45" s="11">
        <v>0.64207478292782005</v>
      </c>
      <c r="BI45" s="11">
        <v>0.67731306358906096</v>
      </c>
      <c r="BJ45" s="11">
        <v>0.59100019922615199</v>
      </c>
      <c r="BK45" s="11">
        <v>0.66816551396484603</v>
      </c>
    </row>
    <row r="46" spans="2:63" x14ac:dyDescent="0.35">
      <c r="B46" t="s">
        <v>81</v>
      </c>
      <c r="C46" s="11">
        <v>2.8264637258917501E-2</v>
      </c>
      <c r="D46" s="11">
        <v>3.86009502745462E-2</v>
      </c>
      <c r="E46" s="11">
        <v>1.7215362313292001E-2</v>
      </c>
      <c r="F46" s="11"/>
      <c r="G46" s="11">
        <v>5.22487168943844E-2</v>
      </c>
      <c r="H46" s="11">
        <v>3.7758057533204603E-2</v>
      </c>
      <c r="I46" s="11">
        <v>2.34466058384451E-2</v>
      </c>
      <c r="J46" s="11">
        <v>2.2434550624588299E-2</v>
      </c>
      <c r="K46" s="11">
        <v>2.2132270293750402E-2</v>
      </c>
      <c r="L46" s="11">
        <v>4.8523975277205804E-3</v>
      </c>
      <c r="M46" s="11"/>
      <c r="N46" s="11">
        <v>6.3919522610673601E-2</v>
      </c>
      <c r="O46" s="11">
        <v>2.6001432177825998E-2</v>
      </c>
      <c r="P46" s="11">
        <v>2.45742198605776E-2</v>
      </c>
      <c r="Q46" s="11">
        <v>2.62807314224754E-2</v>
      </c>
      <c r="R46" s="11">
        <v>3.2018741305393998E-2</v>
      </c>
      <c r="S46" s="11">
        <v>5.9706162313174103E-3</v>
      </c>
      <c r="T46" s="11">
        <v>2.7461623316626101E-2</v>
      </c>
      <c r="U46" s="11">
        <v>6.5400827016972807E-2</v>
      </c>
      <c r="V46" s="11">
        <v>2.34094397034873E-2</v>
      </c>
      <c r="W46" s="11">
        <v>0</v>
      </c>
      <c r="X46" s="11">
        <v>2.9327143183100399E-2</v>
      </c>
      <c r="Y46" s="11"/>
      <c r="Z46" s="11">
        <v>2.7195419158019301E-2</v>
      </c>
      <c r="AA46" s="11">
        <v>1.53837249858697E-2</v>
      </c>
      <c r="AB46" s="11">
        <v>3.7202414048888403E-2</v>
      </c>
      <c r="AC46" s="11">
        <v>3.4275716189087202E-2</v>
      </c>
      <c r="AD46" s="11"/>
      <c r="AE46" s="11">
        <v>2.07362563552413E-2</v>
      </c>
      <c r="AF46" s="11">
        <v>2.3893658459750201E-2</v>
      </c>
      <c r="AG46" s="11">
        <v>2.95430141135954E-2</v>
      </c>
      <c r="AH46" s="11">
        <v>3.6324903145973503E-2</v>
      </c>
      <c r="AI46" s="11">
        <v>8.9231083775502595E-2</v>
      </c>
      <c r="AJ46" s="11"/>
      <c r="AK46" s="11">
        <v>1.67214458594384E-2</v>
      </c>
      <c r="AL46" s="11">
        <v>1.0096268556562701E-2</v>
      </c>
      <c r="AM46" s="11">
        <v>0.14252675207027801</v>
      </c>
      <c r="AN46" s="11">
        <v>0.14928210433208799</v>
      </c>
      <c r="AO46" s="11">
        <v>4.8932610174019897E-2</v>
      </c>
      <c r="AP46" s="11">
        <v>1.80407453848534E-2</v>
      </c>
      <c r="AQ46" s="11"/>
      <c r="AR46" s="11">
        <v>1.6542535677008401E-2</v>
      </c>
      <c r="AS46" s="11">
        <v>2.3201109788899599E-2</v>
      </c>
      <c r="AT46" s="11">
        <v>8.8734511041991496E-2</v>
      </c>
      <c r="AU46" s="11"/>
      <c r="AV46" s="11">
        <v>1.91999545469385E-2</v>
      </c>
      <c r="AW46" s="11">
        <v>3.50931804041823E-2</v>
      </c>
      <c r="AX46" s="11">
        <v>8.4701711381257899E-2</v>
      </c>
      <c r="AY46" s="11">
        <v>5.5607638313211499E-2</v>
      </c>
      <c r="AZ46" s="11">
        <v>1.8053951499064701E-2</v>
      </c>
      <c r="BA46" s="11"/>
      <c r="BB46" s="11">
        <v>2.1552457391235499E-2</v>
      </c>
      <c r="BC46" s="11">
        <v>2.8780996408475701E-2</v>
      </c>
      <c r="BD46" s="11">
        <v>2.9142138922601899E-2</v>
      </c>
      <c r="BE46" s="11"/>
      <c r="BF46" s="11">
        <v>4.5463419531558601E-2</v>
      </c>
      <c r="BG46" s="11">
        <v>2.65218105127694E-2</v>
      </c>
      <c r="BH46" s="11">
        <v>5.0605875708399098E-2</v>
      </c>
      <c r="BI46" s="11">
        <v>1.4136953144742099E-2</v>
      </c>
      <c r="BJ46" s="11">
        <v>2.1251952532531398E-2</v>
      </c>
      <c r="BK46" s="11">
        <v>1.8755999648877E-2</v>
      </c>
    </row>
    <row r="47" spans="2:63" x14ac:dyDescent="0.35">
      <c r="B47" t="s">
        <v>82</v>
      </c>
      <c r="C47" s="11">
        <v>2.4388257303192499E-2</v>
      </c>
      <c r="D47" s="11">
        <v>3.0430668090877799E-2</v>
      </c>
      <c r="E47" s="11">
        <v>1.8734366903495399E-2</v>
      </c>
      <c r="F47" s="11"/>
      <c r="G47" s="11">
        <v>4.7462030821978501E-2</v>
      </c>
      <c r="H47" s="11">
        <v>3.9478098222342502E-2</v>
      </c>
      <c r="I47" s="11">
        <v>2.90299394476757E-2</v>
      </c>
      <c r="J47" s="11">
        <v>1.24321868660855E-2</v>
      </c>
      <c r="K47" s="11">
        <v>4.3205237364343403E-3</v>
      </c>
      <c r="L47" s="11">
        <v>5.4752542034837903E-3</v>
      </c>
      <c r="M47" s="11"/>
      <c r="N47" s="11">
        <v>7.53003781460687E-2</v>
      </c>
      <c r="O47" s="11">
        <v>7.2203889403786303E-3</v>
      </c>
      <c r="P47" s="11">
        <v>1.08670929882054E-2</v>
      </c>
      <c r="Q47" s="11">
        <v>1.5281680657744399E-2</v>
      </c>
      <c r="R47" s="11">
        <v>3.42043952968046E-2</v>
      </c>
      <c r="S47" s="11">
        <v>3.2943370054607901E-2</v>
      </c>
      <c r="T47" s="11">
        <v>3.6644777705156902E-2</v>
      </c>
      <c r="U47" s="11">
        <v>0</v>
      </c>
      <c r="V47" s="11">
        <v>1.03251359225069E-2</v>
      </c>
      <c r="W47" s="11">
        <v>3.4706400062708399E-2</v>
      </c>
      <c r="X47" s="11">
        <v>0</v>
      </c>
      <c r="Y47" s="11"/>
      <c r="Z47" s="11">
        <v>1.9142668785837501E-2</v>
      </c>
      <c r="AA47" s="11">
        <v>1.9839821861577501E-2</v>
      </c>
      <c r="AB47" s="11">
        <v>1.6868713349960599E-2</v>
      </c>
      <c r="AC47" s="11">
        <v>6.0998069298279098E-2</v>
      </c>
      <c r="AD47" s="11"/>
      <c r="AE47" s="11">
        <v>7.6763654959112202E-3</v>
      </c>
      <c r="AF47" s="11">
        <v>1.6348998381705001E-2</v>
      </c>
      <c r="AG47" s="11">
        <v>2.1295490533496601E-2</v>
      </c>
      <c r="AH47" s="11">
        <v>6.2932923762183193E-2</v>
      </c>
      <c r="AI47" s="11">
        <v>4.4731068369377402E-2</v>
      </c>
      <c r="AJ47" s="11"/>
      <c r="AK47" s="11">
        <v>2.78146423124838E-2</v>
      </c>
      <c r="AL47" s="11">
        <v>1.5291505357083301E-2</v>
      </c>
      <c r="AM47" s="11">
        <v>0</v>
      </c>
      <c r="AN47" s="11">
        <v>2.4553684772037399E-2</v>
      </c>
      <c r="AO47" s="11">
        <v>2.71926618990651E-2</v>
      </c>
      <c r="AP47" s="11">
        <v>3.6566287023338098E-2</v>
      </c>
      <c r="AQ47" s="11"/>
      <c r="AR47" s="11">
        <v>1.18087759619623E-2</v>
      </c>
      <c r="AS47" s="11">
        <v>2.8867223696079299E-2</v>
      </c>
      <c r="AT47" s="11">
        <v>2.597761690254E-2</v>
      </c>
      <c r="AU47" s="11"/>
      <c r="AV47" s="11">
        <v>1.6112347635170301E-2</v>
      </c>
      <c r="AW47" s="11">
        <v>3.4864396268319199E-2</v>
      </c>
      <c r="AX47" s="11">
        <v>3.4136326244087502E-2</v>
      </c>
      <c r="AY47" s="11">
        <v>0.10354284448819399</v>
      </c>
      <c r="AZ47" s="11">
        <v>0</v>
      </c>
      <c r="BA47" s="11"/>
      <c r="BB47" s="11">
        <v>2.3879307992912699E-2</v>
      </c>
      <c r="BC47" s="11">
        <v>2.49542118396914E-2</v>
      </c>
      <c r="BD47" s="11">
        <v>1.0485644172506201E-2</v>
      </c>
      <c r="BE47" s="11"/>
      <c r="BF47" s="11">
        <v>6.3209807807006496E-2</v>
      </c>
      <c r="BG47" s="11">
        <v>8.5421812008449199E-3</v>
      </c>
      <c r="BH47" s="11">
        <v>3.12313559941448E-2</v>
      </c>
      <c r="BI47" s="11">
        <v>2.2322325028861102E-2</v>
      </c>
      <c r="BJ47" s="11">
        <v>1.7269557190967798E-2</v>
      </c>
      <c r="BK47" s="11">
        <v>1.39936215227589E-2</v>
      </c>
    </row>
    <row r="48" spans="2:63" x14ac:dyDescent="0.35">
      <c r="B48" t="s">
        <v>83</v>
      </c>
      <c r="C48" s="11">
        <v>2.2222624669846001E-2</v>
      </c>
      <c r="D48" s="11">
        <v>3.2335796177062101E-2</v>
      </c>
      <c r="E48" s="11">
        <v>1.24680761887292E-2</v>
      </c>
      <c r="F48" s="11"/>
      <c r="G48" s="11">
        <v>5.3013854383273398E-2</v>
      </c>
      <c r="H48" s="11">
        <v>4.1095161295012901E-2</v>
      </c>
      <c r="I48" s="11">
        <v>1.1379916081777901E-2</v>
      </c>
      <c r="J48" s="11">
        <v>4.2429966145225298E-3</v>
      </c>
      <c r="K48" s="11">
        <v>8.5017381535063396E-3</v>
      </c>
      <c r="L48" s="11">
        <v>3.9632157765793303E-3</v>
      </c>
      <c r="M48" s="11"/>
      <c r="N48" s="11">
        <v>7.7631639906485694E-2</v>
      </c>
      <c r="O48" s="11">
        <v>1.35953936916701E-2</v>
      </c>
      <c r="P48" s="11">
        <v>2.8459469566644399E-2</v>
      </c>
      <c r="Q48" s="11">
        <v>0</v>
      </c>
      <c r="R48" s="11">
        <v>1.1639781101492599E-2</v>
      </c>
      <c r="S48" s="11">
        <v>2.3402887634727299E-2</v>
      </c>
      <c r="T48" s="11">
        <v>1.03925917513098E-2</v>
      </c>
      <c r="U48" s="11">
        <v>2.38827145301484E-2</v>
      </c>
      <c r="V48" s="11">
        <v>1.16486692912944E-2</v>
      </c>
      <c r="W48" s="11">
        <v>1.2868532211997401E-2</v>
      </c>
      <c r="X48" s="11">
        <v>2.0146860776852502E-2</v>
      </c>
      <c r="Y48" s="11"/>
      <c r="Z48" s="11">
        <v>2.0005861467761898E-2</v>
      </c>
      <c r="AA48" s="11">
        <v>1.3712727626233399E-2</v>
      </c>
      <c r="AB48" s="11">
        <v>2.7513762971612399E-2</v>
      </c>
      <c r="AC48" s="11">
        <v>3.1207042729130201E-2</v>
      </c>
      <c r="AD48" s="11"/>
      <c r="AE48" s="11">
        <v>1.64876362181497E-2</v>
      </c>
      <c r="AF48" s="11">
        <v>2.7907979199375699E-2</v>
      </c>
      <c r="AG48" s="11">
        <v>9.6017792502098003E-3</v>
      </c>
      <c r="AH48" s="11">
        <v>2.7193521711842601E-2</v>
      </c>
      <c r="AI48" s="11">
        <v>9.4652642889751698E-2</v>
      </c>
      <c r="AJ48" s="11"/>
      <c r="AK48" s="11">
        <v>2.15730595938049E-2</v>
      </c>
      <c r="AL48" s="11">
        <v>2.0411448201739402E-2</v>
      </c>
      <c r="AM48" s="11">
        <v>4.2193103365480197E-2</v>
      </c>
      <c r="AN48" s="11">
        <v>0</v>
      </c>
      <c r="AO48" s="11">
        <v>3.0383821014580099E-2</v>
      </c>
      <c r="AP48" s="11">
        <v>2.0287747651880399E-2</v>
      </c>
      <c r="AQ48" s="11"/>
      <c r="AR48" s="11">
        <v>9.3624432763974603E-3</v>
      </c>
      <c r="AS48" s="11">
        <v>3.2962377036371698E-2</v>
      </c>
      <c r="AT48" s="11">
        <v>0</v>
      </c>
      <c r="AU48" s="11"/>
      <c r="AV48" s="11">
        <v>2.6050323484766599E-2</v>
      </c>
      <c r="AW48" s="11">
        <v>1.86066787343925E-2</v>
      </c>
      <c r="AX48" s="11">
        <v>1.5955437634196799E-2</v>
      </c>
      <c r="AY48" s="11">
        <v>0</v>
      </c>
      <c r="AZ48" s="11">
        <v>1.16095653837626E-2</v>
      </c>
      <c r="BA48" s="11"/>
      <c r="BB48" s="11">
        <v>2.1079020695133399E-2</v>
      </c>
      <c r="BC48" s="11">
        <v>2.1692018076710701E-2</v>
      </c>
      <c r="BD48" s="11">
        <v>6.4775990466451397E-2</v>
      </c>
      <c r="BE48" s="11"/>
      <c r="BF48" s="11">
        <v>5.8101016430506101E-2</v>
      </c>
      <c r="BG48" s="11">
        <v>2.1837503754741E-2</v>
      </c>
      <c r="BH48" s="11">
        <v>3.85172077852532E-2</v>
      </c>
      <c r="BI48" s="11">
        <v>1.0925163302271701E-2</v>
      </c>
      <c r="BJ48" s="11">
        <v>6.6436162043160404E-3</v>
      </c>
      <c r="BK48" s="11">
        <v>0</v>
      </c>
    </row>
    <row r="49" spans="2:63" x14ac:dyDescent="0.35">
      <c r="B49" t="s">
        <v>84</v>
      </c>
      <c r="C49" s="11">
        <v>1.6766434787318901E-2</v>
      </c>
      <c r="D49" s="11">
        <v>6.6340715738185197E-3</v>
      </c>
      <c r="E49" s="11">
        <v>2.5872428218050698E-2</v>
      </c>
      <c r="F49" s="11"/>
      <c r="G49" s="11">
        <v>5.4888532041920499E-2</v>
      </c>
      <c r="H49" s="11">
        <v>1.9750259786028498E-2</v>
      </c>
      <c r="I49" s="11">
        <v>4.4154722521804902E-3</v>
      </c>
      <c r="J49" s="11">
        <v>9.0032385796803595E-3</v>
      </c>
      <c r="K49" s="11">
        <v>0</v>
      </c>
      <c r="L49" s="11">
        <v>0</v>
      </c>
      <c r="M49" s="11"/>
      <c r="N49" s="11">
        <v>1.7135667133150699E-2</v>
      </c>
      <c r="O49" s="11">
        <v>1.1452880263658E-2</v>
      </c>
      <c r="P49" s="11">
        <v>0</v>
      </c>
      <c r="Q49" s="11">
        <v>2.46842850038178E-2</v>
      </c>
      <c r="R49" s="11">
        <v>0</v>
      </c>
      <c r="S49" s="11">
        <v>1.68510535584032E-2</v>
      </c>
      <c r="T49" s="11">
        <v>4.9128062832511199E-2</v>
      </c>
      <c r="U49" s="11">
        <v>0</v>
      </c>
      <c r="V49" s="11">
        <v>3.1514967847160603E-2</v>
      </c>
      <c r="W49" s="11">
        <v>9.0597500068238697E-3</v>
      </c>
      <c r="X49" s="11">
        <v>2.9327143183100399E-2</v>
      </c>
      <c r="Y49" s="11"/>
      <c r="Z49" s="11">
        <v>7.3723305961728297E-3</v>
      </c>
      <c r="AA49" s="11">
        <v>1.8475433330251301E-2</v>
      </c>
      <c r="AB49" s="11">
        <v>2.26507369666476E-2</v>
      </c>
      <c r="AC49" s="11">
        <v>2.4598649984476001E-2</v>
      </c>
      <c r="AD49" s="11"/>
      <c r="AE49" s="11">
        <v>1.97781807901364E-2</v>
      </c>
      <c r="AF49" s="11">
        <v>1.9025830170631499E-2</v>
      </c>
      <c r="AG49" s="11">
        <v>1.7349393058053799E-2</v>
      </c>
      <c r="AH49" s="11">
        <v>7.2232089582906804E-3</v>
      </c>
      <c r="AI49" s="11">
        <v>0</v>
      </c>
      <c r="AJ49" s="11"/>
      <c r="AK49" s="11">
        <v>4.75083507906803E-3</v>
      </c>
      <c r="AL49" s="11">
        <v>4.5192964154337802E-3</v>
      </c>
      <c r="AM49" s="11">
        <v>5.6260495734880303E-2</v>
      </c>
      <c r="AN49" s="11">
        <v>0</v>
      </c>
      <c r="AO49" s="11">
        <v>1.3190907240926799E-2</v>
      </c>
      <c r="AP49" s="11">
        <v>0.135179532087469</v>
      </c>
      <c r="AQ49" s="11"/>
      <c r="AR49" s="11">
        <v>5.2294221001257203E-3</v>
      </c>
      <c r="AS49" s="11">
        <v>7.1239279416825197E-3</v>
      </c>
      <c r="AT49" s="11">
        <v>5.5670998989806098E-2</v>
      </c>
      <c r="AU49" s="11"/>
      <c r="AV49" s="11">
        <v>2.9764581832261599E-3</v>
      </c>
      <c r="AW49" s="11">
        <v>1.07260623139393E-2</v>
      </c>
      <c r="AX49" s="11">
        <v>1.1328985169291201E-2</v>
      </c>
      <c r="AY49" s="11">
        <v>5.2863161848264097E-2</v>
      </c>
      <c r="AZ49" s="11">
        <v>3.6338129239055897E-2</v>
      </c>
      <c r="BA49" s="11"/>
      <c r="BB49" s="11">
        <v>1.82938449077265E-3</v>
      </c>
      <c r="BC49" s="11">
        <v>1.29785962053069E-2</v>
      </c>
      <c r="BD49" s="11">
        <v>0</v>
      </c>
      <c r="BE49" s="11"/>
      <c r="BF49" s="11">
        <v>9.1297991487109802E-3</v>
      </c>
      <c r="BG49" s="11">
        <v>1.5070603433434001E-2</v>
      </c>
      <c r="BH49" s="11">
        <v>3.6896730810655899E-2</v>
      </c>
      <c r="BI49" s="11">
        <v>1.28206857532143E-2</v>
      </c>
      <c r="BJ49" s="11">
        <v>1.9229582493890399E-2</v>
      </c>
      <c r="BK49" s="11">
        <v>7.1160031739930596E-3</v>
      </c>
    </row>
    <row r="50" spans="2:63" x14ac:dyDescent="0.35">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row>
    <row r="51" spans="2:63" x14ac:dyDescent="0.35">
      <c r="B51" s="45" t="s">
        <v>469</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row>
    <row r="52" spans="2:63" x14ac:dyDescent="0.35">
      <c r="B52" s="48" t="s">
        <v>457</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row>
    <row r="53" spans="2:63" x14ac:dyDescent="0.35">
      <c r="B53" t="s">
        <v>79</v>
      </c>
      <c r="C53" s="11">
        <v>0.25110130379953999</v>
      </c>
      <c r="D53" s="11">
        <v>0.22101663631403901</v>
      </c>
      <c r="E53" s="11">
        <v>0.29355350897530602</v>
      </c>
      <c r="F53" s="11"/>
      <c r="G53" s="11">
        <v>0.26268586372581998</v>
      </c>
      <c r="H53" s="11">
        <v>0.29460026340249601</v>
      </c>
      <c r="I53" s="11">
        <v>0.32144097548933998</v>
      </c>
      <c r="J53" s="11">
        <v>0.2543884094651</v>
      </c>
      <c r="K53" s="11">
        <v>0.14081287480152699</v>
      </c>
      <c r="L53" s="11">
        <v>0.174041001638956</v>
      </c>
      <c r="M53" s="11"/>
      <c r="N53" s="11">
        <v>0.23546873270712601</v>
      </c>
      <c r="O53" s="11">
        <v>9.8146117476157396E-2</v>
      </c>
      <c r="P53" s="11">
        <v>0.37002066841794501</v>
      </c>
      <c r="Q53" s="11">
        <v>0.166606659793056</v>
      </c>
      <c r="R53" s="11">
        <v>0.26005127789460802</v>
      </c>
      <c r="S53" s="11">
        <v>0.31813645607346702</v>
      </c>
      <c r="T53" s="11">
        <v>0.39099971913991699</v>
      </c>
      <c r="U53" s="11">
        <v>0.20139181146415899</v>
      </c>
      <c r="V53" s="11">
        <v>0.175684831257435</v>
      </c>
      <c r="W53" s="11">
        <v>0.345974909257102</v>
      </c>
      <c r="X53" s="11">
        <v>0.25484723532387499</v>
      </c>
      <c r="Y53" s="11"/>
      <c r="Z53" s="11">
        <v>0.19629474187825199</v>
      </c>
      <c r="AA53" s="11">
        <v>0.14718265671212699</v>
      </c>
      <c r="AB53" s="11">
        <v>0.37392988931722998</v>
      </c>
      <c r="AC53" s="11">
        <v>0.26570516427740198</v>
      </c>
      <c r="AD53" s="11"/>
      <c r="AE53" s="11">
        <v>0.18641622278808301</v>
      </c>
      <c r="AF53" s="11">
        <v>0.28265579838711802</v>
      </c>
      <c r="AG53" s="11">
        <v>0.28264542594911302</v>
      </c>
      <c r="AH53" s="11">
        <v>0.19605204869552001</v>
      </c>
      <c r="AI53" s="11">
        <v>0.30217929459239501</v>
      </c>
      <c r="AJ53" s="11"/>
      <c r="AK53" s="11">
        <v>0.17086531605014699</v>
      </c>
      <c r="AL53" s="11">
        <v>0.33598729521956899</v>
      </c>
      <c r="AM53" s="11">
        <v>0.30938736606253298</v>
      </c>
      <c r="AN53" s="11">
        <v>0.31447535433498502</v>
      </c>
      <c r="AO53" s="11">
        <v>0.26303214562048499</v>
      </c>
      <c r="AP53" s="11">
        <v>0.30230215356030199</v>
      </c>
      <c r="AQ53" s="11"/>
      <c r="AR53" s="11">
        <v>0.21958543592496199</v>
      </c>
      <c r="AS53" s="11">
        <v>0.26143213333793902</v>
      </c>
      <c r="AT53" s="11">
        <v>0.26364208008819001</v>
      </c>
      <c r="AU53" s="11"/>
      <c r="AV53" s="11">
        <v>0.20457336108048901</v>
      </c>
      <c r="AW53" s="11">
        <v>0.29553900751705298</v>
      </c>
      <c r="AX53" s="11">
        <v>0.23914156406091799</v>
      </c>
      <c r="AY53" s="11" t="e">
        <v>#NUM!</v>
      </c>
      <c r="AZ53" s="11">
        <v>0.25846089552621998</v>
      </c>
      <c r="BA53" s="11"/>
      <c r="BB53" s="11">
        <v>0.22045983785398199</v>
      </c>
      <c r="BC53" s="11">
        <v>0.33151819511682001</v>
      </c>
      <c r="BD53" s="11">
        <v>0.23252394105895199</v>
      </c>
      <c r="BE53" s="11"/>
      <c r="BF53" s="11">
        <v>0.26522477333588601</v>
      </c>
      <c r="BG53" s="11">
        <v>0.28875463464100498</v>
      </c>
      <c r="BH53" s="11">
        <v>0.210984988106001</v>
      </c>
      <c r="BI53" s="11">
        <v>0.23148093386160101</v>
      </c>
      <c r="BJ53" s="11">
        <v>0.22741939590791299</v>
      </c>
      <c r="BK53" s="11">
        <v>0.29290065736341703</v>
      </c>
    </row>
    <row r="54" spans="2:63" x14ac:dyDescent="0.35">
      <c r="B54" t="s">
        <v>80</v>
      </c>
      <c r="C54" s="11">
        <v>0.55920150571835903</v>
      </c>
      <c r="D54" s="11">
        <v>0.57362603243879495</v>
      </c>
      <c r="E54" s="11">
        <v>0.55126237344654705</v>
      </c>
      <c r="F54" s="11"/>
      <c r="G54" s="11">
        <v>0.38036287953252101</v>
      </c>
      <c r="H54" s="11">
        <v>0.46916228442208502</v>
      </c>
      <c r="I54" s="11">
        <v>0.482819111099484</v>
      </c>
      <c r="J54" s="11">
        <v>0.67014972926493299</v>
      </c>
      <c r="K54" s="11">
        <v>0.83175665690645695</v>
      </c>
      <c r="L54" s="11">
        <v>0.82595899836104403</v>
      </c>
      <c r="M54" s="11"/>
      <c r="N54" s="11">
        <v>0.26386934601661799</v>
      </c>
      <c r="O54" s="11">
        <v>0.85509852168651501</v>
      </c>
      <c r="P54" s="11">
        <v>0.52787200102806198</v>
      </c>
      <c r="Q54" s="11">
        <v>0.76041464231701195</v>
      </c>
      <c r="R54" s="11">
        <v>0.57664747320148901</v>
      </c>
      <c r="S54" s="11">
        <v>0.60739121394950601</v>
      </c>
      <c r="T54" s="11">
        <v>0.425972722294226</v>
      </c>
      <c r="U54" s="11">
        <v>0.356095569239404</v>
      </c>
      <c r="V54" s="11">
        <v>0.69502900711010396</v>
      </c>
      <c r="W54" s="11">
        <v>0.56616614757261796</v>
      </c>
      <c r="X54" s="11">
        <v>0.58195200548074</v>
      </c>
      <c r="Y54" s="11"/>
      <c r="Z54" s="11">
        <v>0.64430680863641898</v>
      </c>
      <c r="AA54" s="11">
        <v>0.76833866619756397</v>
      </c>
      <c r="AB54" s="11">
        <v>0.48378010399358201</v>
      </c>
      <c r="AC54" s="11">
        <v>0.33102014277008301</v>
      </c>
      <c r="AD54" s="11"/>
      <c r="AE54" s="11">
        <v>0.655804115748577</v>
      </c>
      <c r="AF54" s="11">
        <v>0.54745922456044105</v>
      </c>
      <c r="AG54" s="11">
        <v>0.53777071421913902</v>
      </c>
      <c r="AH54" s="11">
        <v>0.55260627088134195</v>
      </c>
      <c r="AI54" s="11">
        <v>0.43164085288285498</v>
      </c>
      <c r="AJ54" s="11"/>
      <c r="AK54" s="11">
        <v>0.67248390509403899</v>
      </c>
      <c r="AL54" s="11">
        <v>0.52147344987200495</v>
      </c>
      <c r="AM54" s="11">
        <v>0.50514602915619899</v>
      </c>
      <c r="AN54" s="11">
        <v>0.26721740073478401</v>
      </c>
      <c r="AO54" s="11">
        <v>0.53341057530834701</v>
      </c>
      <c r="AP54" s="11">
        <v>0.45392026994471701</v>
      </c>
      <c r="AQ54" s="11"/>
      <c r="AR54" s="11">
        <v>0.65221491145006805</v>
      </c>
      <c r="AS54" s="11">
        <v>0.55886971041963296</v>
      </c>
      <c r="AT54" s="11">
        <v>0.46901380558203798</v>
      </c>
      <c r="AU54" s="11"/>
      <c r="AV54" s="11">
        <v>0.63224029401691595</v>
      </c>
      <c r="AW54" s="11">
        <v>0.56319166800837495</v>
      </c>
      <c r="AX54" s="11">
        <v>0.43646780505542399</v>
      </c>
      <c r="AY54" s="11" t="e">
        <v>#NUM!</v>
      </c>
      <c r="AZ54" s="11">
        <v>0.64015413236219698</v>
      </c>
      <c r="BA54" s="11"/>
      <c r="BB54" s="11">
        <v>0.57758500213033903</v>
      </c>
      <c r="BC54" s="11">
        <v>0.50905503398990404</v>
      </c>
      <c r="BD54" s="11">
        <v>0.59404703014843496</v>
      </c>
      <c r="BE54" s="11"/>
      <c r="BF54" s="11">
        <v>0.46184672744626898</v>
      </c>
      <c r="BG54" s="11">
        <v>0.56088152149988801</v>
      </c>
      <c r="BH54" s="11">
        <v>0.43755993694079998</v>
      </c>
      <c r="BI54" s="11">
        <v>0.63974062269045895</v>
      </c>
      <c r="BJ54" s="11">
        <v>0.68582095480423999</v>
      </c>
      <c r="BK54" s="11">
        <v>0.57791384542837299</v>
      </c>
    </row>
    <row r="55" spans="2:63" x14ac:dyDescent="0.35">
      <c r="B55" t="s">
        <v>81</v>
      </c>
      <c r="C55" s="11">
        <v>4.2759743326741102E-2</v>
      </c>
      <c r="D55" s="11">
        <v>3.9826436332715702E-2</v>
      </c>
      <c r="E55" s="11">
        <v>3.9858080711711499E-2</v>
      </c>
      <c r="F55" s="11"/>
      <c r="G55" s="11">
        <v>6.2837073282121098E-2</v>
      </c>
      <c r="H55" s="11">
        <v>7.2903227766456802E-2</v>
      </c>
      <c r="I55" s="11">
        <v>2.7546105704210799E-2</v>
      </c>
      <c r="J55" s="11">
        <v>4.0449344823554098E-2</v>
      </c>
      <c r="K55" s="11">
        <v>0</v>
      </c>
      <c r="L55" s="11">
        <v>0</v>
      </c>
      <c r="M55" s="11"/>
      <c r="N55" s="11">
        <v>0.10490612159993</v>
      </c>
      <c r="O55" s="11">
        <v>2.16882127954427E-2</v>
      </c>
      <c r="P55" s="11">
        <v>0</v>
      </c>
      <c r="Q55" s="11">
        <v>7.2978697889932095E-2</v>
      </c>
      <c r="R55" s="11">
        <v>3.2899000203169097E-2</v>
      </c>
      <c r="S55" s="11">
        <v>0</v>
      </c>
      <c r="T55" s="11">
        <v>0.18302755856585701</v>
      </c>
      <c r="U55" s="11">
        <v>0</v>
      </c>
      <c r="V55" s="11">
        <v>0</v>
      </c>
      <c r="W55" s="11">
        <v>8.7858943170279397E-2</v>
      </c>
      <c r="X55" s="11">
        <v>0</v>
      </c>
      <c r="Y55" s="11"/>
      <c r="Z55" s="11">
        <v>5.2196170043718799E-2</v>
      </c>
      <c r="AA55" s="11">
        <v>3.3836320675320199E-2</v>
      </c>
      <c r="AB55" s="11">
        <v>0</v>
      </c>
      <c r="AC55" s="11">
        <v>9.8390538525546994E-2</v>
      </c>
      <c r="AD55" s="11"/>
      <c r="AE55" s="11">
        <v>3.1601093836182897E-2</v>
      </c>
      <c r="AF55" s="11">
        <v>4.4593756665125897E-2</v>
      </c>
      <c r="AG55" s="11">
        <v>4.0220013739847703E-2</v>
      </c>
      <c r="AH55" s="11">
        <v>8.6428890763216207E-2</v>
      </c>
      <c r="AI55" s="11">
        <v>0</v>
      </c>
      <c r="AJ55" s="11"/>
      <c r="AK55" s="11">
        <v>3.2979115366492E-2</v>
      </c>
      <c r="AL55" s="11">
        <v>4.2145782735139602E-2</v>
      </c>
      <c r="AM55" s="11">
        <v>0</v>
      </c>
      <c r="AN55" s="11">
        <v>0.19042386222646401</v>
      </c>
      <c r="AO55" s="11">
        <v>0</v>
      </c>
      <c r="AP55" s="11">
        <v>5.44728042641211E-2</v>
      </c>
      <c r="AQ55" s="11"/>
      <c r="AR55" s="11">
        <v>3.2188478634661601E-2</v>
      </c>
      <c r="AS55" s="11">
        <v>4.46056548773908E-2</v>
      </c>
      <c r="AT55" s="11">
        <v>0</v>
      </c>
      <c r="AU55" s="11"/>
      <c r="AV55" s="11">
        <v>3.2624283073181201E-2</v>
      </c>
      <c r="AW55" s="11">
        <v>5.5911015321471101E-2</v>
      </c>
      <c r="AX55" s="11">
        <v>4.9503576462587802E-2</v>
      </c>
      <c r="AY55" s="11" t="e">
        <v>#NUM!</v>
      </c>
      <c r="AZ55" s="11">
        <v>3.8631334888662001E-2</v>
      </c>
      <c r="BA55" s="11"/>
      <c r="BB55" s="11">
        <v>3.0329504317833701E-2</v>
      </c>
      <c r="BC55" s="11">
        <v>7.6680530231515998E-2</v>
      </c>
      <c r="BD55" s="11">
        <v>8.7219953606014297E-2</v>
      </c>
      <c r="BE55" s="11"/>
      <c r="BF55" s="11">
        <v>1.7803543872958901E-2</v>
      </c>
      <c r="BG55" s="11">
        <v>7.2183665703517405E-2</v>
      </c>
      <c r="BH55" s="11">
        <v>1.8227702150248999E-2</v>
      </c>
      <c r="BI55" s="11">
        <v>5.76185789453929E-2</v>
      </c>
      <c r="BJ55" s="11">
        <v>1.6720694534256501E-2</v>
      </c>
      <c r="BK55" s="11">
        <v>9.5542437263890098E-2</v>
      </c>
    </row>
    <row r="56" spans="2:63" x14ac:dyDescent="0.35">
      <c r="B56" t="s">
        <v>82</v>
      </c>
      <c r="C56" s="11">
        <v>5.5758966577591197E-2</v>
      </c>
      <c r="D56" s="11">
        <v>6.9064006179295603E-2</v>
      </c>
      <c r="E56" s="11">
        <v>4.1729384368174201E-2</v>
      </c>
      <c r="F56" s="11"/>
      <c r="G56" s="11">
        <v>0.114728908038225</v>
      </c>
      <c r="H56" s="11">
        <v>7.0022382529919394E-2</v>
      </c>
      <c r="I56" s="11">
        <v>0</v>
      </c>
      <c r="J56" s="11">
        <v>3.50125164464129E-2</v>
      </c>
      <c r="K56" s="11">
        <v>2.7430468292016199E-2</v>
      </c>
      <c r="L56" s="11">
        <v>0</v>
      </c>
      <c r="M56" s="11"/>
      <c r="N56" s="11">
        <v>0.17839576163351101</v>
      </c>
      <c r="O56" s="11">
        <v>0</v>
      </c>
      <c r="P56" s="11">
        <v>4.2783137544109701E-2</v>
      </c>
      <c r="Q56" s="11">
        <v>0</v>
      </c>
      <c r="R56" s="11">
        <v>0.130402248700734</v>
      </c>
      <c r="S56" s="11">
        <v>0</v>
      </c>
      <c r="T56" s="11">
        <v>0</v>
      </c>
      <c r="U56" s="11">
        <v>0.149997209470695</v>
      </c>
      <c r="V56" s="11">
        <v>0</v>
      </c>
      <c r="W56" s="11">
        <v>0</v>
      </c>
      <c r="X56" s="11">
        <v>0</v>
      </c>
      <c r="Y56" s="11"/>
      <c r="Z56" s="11">
        <v>2.90494041224943E-2</v>
      </c>
      <c r="AA56" s="11">
        <v>1.68178835837757E-2</v>
      </c>
      <c r="AB56" s="11">
        <v>6.4806489078640603E-2</v>
      </c>
      <c r="AC56" s="11">
        <v>0.119428725726893</v>
      </c>
      <c r="AD56" s="11"/>
      <c r="AE56" s="11">
        <v>7.2150579366698497E-2</v>
      </c>
      <c r="AF56" s="11">
        <v>2.4176673440645901E-2</v>
      </c>
      <c r="AG56" s="11">
        <v>5.6189923346026301E-2</v>
      </c>
      <c r="AH56" s="11">
        <v>4.6943680554625701E-2</v>
      </c>
      <c r="AI56" s="11">
        <v>9.4586597443075807E-2</v>
      </c>
      <c r="AJ56" s="11"/>
      <c r="AK56" s="11">
        <v>2.2199232822836298E-2</v>
      </c>
      <c r="AL56" s="11">
        <v>5.8867215482244301E-2</v>
      </c>
      <c r="AM56" s="11">
        <v>0.117697486738575</v>
      </c>
      <c r="AN56" s="11">
        <v>0.22788338270376801</v>
      </c>
      <c r="AO56" s="11">
        <v>0.159334291896922</v>
      </c>
      <c r="AP56" s="11">
        <v>0</v>
      </c>
      <c r="AQ56" s="11"/>
      <c r="AR56" s="11">
        <v>1.0652769871975399E-2</v>
      </c>
      <c r="AS56" s="11">
        <v>4.65295814201531E-2</v>
      </c>
      <c r="AT56" s="11">
        <v>0.155831869940324</v>
      </c>
      <c r="AU56" s="11"/>
      <c r="AV56" s="11">
        <v>2.1236041589206601E-2</v>
      </c>
      <c r="AW56" s="11">
        <v>5.3913472720173002E-2</v>
      </c>
      <c r="AX56" s="11">
        <v>0.179630151264286</v>
      </c>
      <c r="AY56" s="11" t="e">
        <v>#NUM!</v>
      </c>
      <c r="AZ56" s="11">
        <v>6.2753637222920503E-2</v>
      </c>
      <c r="BA56" s="11"/>
      <c r="BB56" s="11">
        <v>2.6590739913646199E-2</v>
      </c>
      <c r="BC56" s="11">
        <v>3.2395646618809802E-2</v>
      </c>
      <c r="BD56" s="11">
        <v>3.99538618246566E-2</v>
      </c>
      <c r="BE56" s="11"/>
      <c r="BF56" s="11">
        <v>7.7882769614916997E-2</v>
      </c>
      <c r="BG56" s="11">
        <v>1.56243490535288E-2</v>
      </c>
      <c r="BH56" s="11">
        <v>0.17744285132316001</v>
      </c>
      <c r="BI56" s="11">
        <v>5.10013160398416E-2</v>
      </c>
      <c r="BJ56" s="11">
        <v>0</v>
      </c>
      <c r="BK56" s="11">
        <v>0</v>
      </c>
    </row>
    <row r="57" spans="2:63" x14ac:dyDescent="0.35">
      <c r="B57" t="s">
        <v>83</v>
      </c>
      <c r="C57" s="11">
        <v>6.9001074975990506E-2</v>
      </c>
      <c r="D57" s="11">
        <v>9.6466888735154299E-2</v>
      </c>
      <c r="E57" s="11">
        <v>3.20654515983647E-2</v>
      </c>
      <c r="F57" s="11"/>
      <c r="G57" s="11">
        <v>0.103339185514406</v>
      </c>
      <c r="H57" s="11">
        <v>9.3311841879042595E-2</v>
      </c>
      <c r="I57" s="11">
        <v>0.16819380770696499</v>
      </c>
      <c r="J57" s="11">
        <v>0</v>
      </c>
      <c r="K57" s="11">
        <v>0</v>
      </c>
      <c r="L57" s="11">
        <v>0</v>
      </c>
      <c r="M57" s="11"/>
      <c r="N57" s="11">
        <v>0.18991146255791999</v>
      </c>
      <c r="O57" s="11">
        <v>0</v>
      </c>
      <c r="P57" s="11">
        <v>5.9324193009883598E-2</v>
      </c>
      <c r="Q57" s="11">
        <v>0</v>
      </c>
      <c r="R57" s="11">
        <v>0</v>
      </c>
      <c r="S57" s="11">
        <v>4.4085444909038402E-2</v>
      </c>
      <c r="T57" s="11">
        <v>0</v>
      </c>
      <c r="U57" s="11">
        <v>0.29251540982574298</v>
      </c>
      <c r="V57" s="11">
        <v>3.2266295858785501E-2</v>
      </c>
      <c r="W57" s="11">
        <v>0</v>
      </c>
      <c r="X57" s="11">
        <v>0.16320075919538601</v>
      </c>
      <c r="Y57" s="11"/>
      <c r="Z57" s="11">
        <v>7.81528753191153E-2</v>
      </c>
      <c r="AA57" s="11">
        <v>0</v>
      </c>
      <c r="AB57" s="11">
        <v>5.8812447717390803E-2</v>
      </c>
      <c r="AC57" s="11">
        <v>0.13717084825425599</v>
      </c>
      <c r="AD57" s="11"/>
      <c r="AE57" s="11">
        <v>2.6682227458459801E-2</v>
      </c>
      <c r="AF57" s="11">
        <v>9.1466948509208904E-2</v>
      </c>
      <c r="AG57" s="11">
        <v>4.7070223867372099E-2</v>
      </c>
      <c r="AH57" s="11">
        <v>8.1425850907139302E-2</v>
      </c>
      <c r="AI57" s="11">
        <v>0.171593255081674</v>
      </c>
      <c r="AJ57" s="11"/>
      <c r="AK57" s="11">
        <v>9.2816283553251999E-2</v>
      </c>
      <c r="AL57" s="11">
        <v>3.01140436652651E-2</v>
      </c>
      <c r="AM57" s="11">
        <v>6.7769118042692505E-2</v>
      </c>
      <c r="AN57" s="11">
        <v>0</v>
      </c>
      <c r="AO57" s="11">
        <v>4.4222987174246199E-2</v>
      </c>
      <c r="AP57" s="11">
        <v>8.6190240796944401E-2</v>
      </c>
      <c r="AQ57" s="11"/>
      <c r="AR57" s="11">
        <v>8.5358404118333106E-2</v>
      </c>
      <c r="AS57" s="11">
        <v>8.1773610395361407E-2</v>
      </c>
      <c r="AT57" s="11">
        <v>5.42013053173361E-2</v>
      </c>
      <c r="AU57" s="11"/>
      <c r="AV57" s="11">
        <v>0.109326020240208</v>
      </c>
      <c r="AW57" s="11">
        <v>1.8957828269311298E-2</v>
      </c>
      <c r="AX57" s="11">
        <v>5.9330657122482797E-2</v>
      </c>
      <c r="AY57" s="11" t="e">
        <v>#NUM!</v>
      </c>
      <c r="AZ57" s="11">
        <v>0</v>
      </c>
      <c r="BA57" s="11"/>
      <c r="BB57" s="11">
        <v>0.145034915784199</v>
      </c>
      <c r="BC57" s="11">
        <v>3.8500300490115297E-2</v>
      </c>
      <c r="BD57" s="11">
        <v>4.6255213361941702E-2</v>
      </c>
      <c r="BE57" s="11"/>
      <c r="BF57" s="11">
        <v>0.177242185729969</v>
      </c>
      <c r="BG57" s="11">
        <v>2.23409022897894E-2</v>
      </c>
      <c r="BH57" s="11">
        <v>0.12505847334131001</v>
      </c>
      <c r="BI57" s="11">
        <v>2.0158548462705098E-2</v>
      </c>
      <c r="BJ57" s="11">
        <v>4.3869482545107398E-2</v>
      </c>
      <c r="BK57" s="11">
        <v>0</v>
      </c>
    </row>
    <row r="58" spans="2:63" x14ac:dyDescent="0.35">
      <c r="B58" t="s">
        <v>84</v>
      </c>
      <c r="C58" s="11">
        <v>2.2177405601778302E-2</v>
      </c>
      <c r="D58" s="11">
        <v>0</v>
      </c>
      <c r="E58" s="11">
        <v>4.1531200899896099E-2</v>
      </c>
      <c r="F58" s="11"/>
      <c r="G58" s="11">
        <v>7.6046089906907699E-2</v>
      </c>
      <c r="H58" s="11">
        <v>0</v>
      </c>
      <c r="I58" s="11">
        <v>0</v>
      </c>
      <c r="J58" s="11">
        <v>0</v>
      </c>
      <c r="K58" s="11">
        <v>0</v>
      </c>
      <c r="L58" s="11">
        <v>0</v>
      </c>
      <c r="M58" s="11"/>
      <c r="N58" s="11">
        <v>2.7448575484894398E-2</v>
      </c>
      <c r="O58" s="11">
        <v>2.5067148041885201E-2</v>
      </c>
      <c r="P58" s="11">
        <v>0</v>
      </c>
      <c r="Q58" s="11">
        <v>0</v>
      </c>
      <c r="R58" s="11">
        <v>0</v>
      </c>
      <c r="S58" s="11">
        <v>3.0386885067988399E-2</v>
      </c>
      <c r="T58" s="11">
        <v>0</v>
      </c>
      <c r="U58" s="11">
        <v>0</v>
      </c>
      <c r="V58" s="11">
        <v>9.7019865773676203E-2</v>
      </c>
      <c r="W58" s="11">
        <v>0</v>
      </c>
      <c r="X58" s="11">
        <v>0</v>
      </c>
      <c r="Y58" s="11"/>
      <c r="Z58" s="11">
        <v>0</v>
      </c>
      <c r="AA58" s="11">
        <v>3.3824472831212198E-2</v>
      </c>
      <c r="AB58" s="11">
        <v>1.8671069893156301E-2</v>
      </c>
      <c r="AC58" s="11">
        <v>4.8284580445818903E-2</v>
      </c>
      <c r="AD58" s="11"/>
      <c r="AE58" s="11">
        <v>2.7345760801998201E-2</v>
      </c>
      <c r="AF58" s="11">
        <v>9.6475984374599106E-3</v>
      </c>
      <c r="AG58" s="11">
        <v>3.6103698878502601E-2</v>
      </c>
      <c r="AH58" s="11">
        <v>3.6543258198157298E-2</v>
      </c>
      <c r="AI58" s="11">
        <v>0</v>
      </c>
      <c r="AJ58" s="11"/>
      <c r="AK58" s="11">
        <v>8.6561471132339408E-3</v>
      </c>
      <c r="AL58" s="11">
        <v>1.14122130257768E-2</v>
      </c>
      <c r="AM58" s="11">
        <v>0</v>
      </c>
      <c r="AN58" s="11">
        <v>0</v>
      </c>
      <c r="AO58" s="11">
        <v>0</v>
      </c>
      <c r="AP58" s="11">
        <v>0.103114531433915</v>
      </c>
      <c r="AQ58" s="11"/>
      <c r="AR58" s="11">
        <v>0</v>
      </c>
      <c r="AS58" s="11">
        <v>6.7893095495220896E-3</v>
      </c>
      <c r="AT58" s="11">
        <v>5.7310939072111503E-2</v>
      </c>
      <c r="AU58" s="11"/>
      <c r="AV58" s="11">
        <v>0</v>
      </c>
      <c r="AW58" s="11">
        <v>1.24870081636172E-2</v>
      </c>
      <c r="AX58" s="11">
        <v>3.5926246034301397E-2</v>
      </c>
      <c r="AY58" s="11" t="e">
        <v>#NUM!</v>
      </c>
      <c r="AZ58" s="11">
        <v>0</v>
      </c>
      <c r="BA58" s="11"/>
      <c r="BB58" s="11">
        <v>0</v>
      </c>
      <c r="BC58" s="11">
        <v>1.1850293552834901E-2</v>
      </c>
      <c r="BD58" s="11">
        <v>0</v>
      </c>
      <c r="BE58" s="11"/>
      <c r="BF58" s="11">
        <v>0</v>
      </c>
      <c r="BG58" s="11">
        <v>4.0214926812271498E-2</v>
      </c>
      <c r="BH58" s="11">
        <v>3.0726048138479501E-2</v>
      </c>
      <c r="BI58" s="11">
        <v>0</v>
      </c>
      <c r="BJ58" s="11">
        <v>2.6169472208483101E-2</v>
      </c>
      <c r="BK58" s="11">
        <v>3.3643059944319702E-2</v>
      </c>
    </row>
    <row r="59" spans="2:63" x14ac:dyDescent="0.35">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row>
    <row r="60" spans="2:63" x14ac:dyDescent="0.35">
      <c r="B60" s="45" t="s">
        <v>463</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row>
    <row r="61" spans="2:63" x14ac:dyDescent="0.35">
      <c r="B61" s="48" t="s">
        <v>458</v>
      </c>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row>
    <row r="62" spans="2:63" x14ac:dyDescent="0.35">
      <c r="B62" t="s">
        <v>79</v>
      </c>
      <c r="C62" s="11">
        <v>0.19155337139153999</v>
      </c>
      <c r="D62" s="11">
        <v>0.14554597509671</v>
      </c>
      <c r="E62" s="11">
        <v>0.294052803447309</v>
      </c>
      <c r="F62" s="11"/>
      <c r="G62" s="11">
        <v>0.11700613221659301</v>
      </c>
      <c r="H62" s="11">
        <v>0.24009565139104799</v>
      </c>
      <c r="I62" s="11">
        <v>0</v>
      </c>
      <c r="J62" s="11">
        <v>0.49237030720220398</v>
      </c>
      <c r="K62" s="11">
        <v>9.1962923613786302E-2</v>
      </c>
      <c r="L62" s="11">
        <v>0.18273280140721501</v>
      </c>
      <c r="M62" s="11"/>
      <c r="N62" s="11">
        <v>0.10693158635531</v>
      </c>
      <c r="O62" s="11">
        <v>0</v>
      </c>
      <c r="P62" s="11">
        <v>0.28510386410643701</v>
      </c>
      <c r="Q62" s="11">
        <v>1</v>
      </c>
      <c r="R62" s="11">
        <v>7.8439763870114101E-2</v>
      </c>
      <c r="S62" s="11">
        <v>0.32499986575539203</v>
      </c>
      <c r="T62" s="11">
        <v>0.72283169531833702</v>
      </c>
      <c r="U62" s="11">
        <v>0</v>
      </c>
      <c r="V62" s="11">
        <v>0.49410411900054901</v>
      </c>
      <c r="W62" s="11">
        <v>0</v>
      </c>
      <c r="X62" s="11">
        <v>0</v>
      </c>
      <c r="Y62" s="11"/>
      <c r="Z62" s="11">
        <v>0.15510116005990299</v>
      </c>
      <c r="AA62" s="11">
        <v>0.25099800169202002</v>
      </c>
      <c r="AB62" s="11">
        <v>0.31142548025915701</v>
      </c>
      <c r="AC62" s="11">
        <v>0.12706987699991701</v>
      </c>
      <c r="AD62" s="11"/>
      <c r="AE62" s="11">
        <v>6.7681443797017807E-2</v>
      </c>
      <c r="AF62" s="11">
        <v>0.22594778161564799</v>
      </c>
      <c r="AG62" s="11">
        <v>0.23760439691407001</v>
      </c>
      <c r="AH62" s="11">
        <v>0.27554921710514202</v>
      </c>
      <c r="AI62" s="11">
        <v>0.100635460212444</v>
      </c>
      <c r="AJ62" s="11"/>
      <c r="AK62" s="11">
        <v>0.14785238519284799</v>
      </c>
      <c r="AL62" s="11">
        <v>0.28125291139233</v>
      </c>
      <c r="AM62" s="11">
        <v>0</v>
      </c>
      <c r="AN62" s="11">
        <v>0</v>
      </c>
      <c r="AO62" s="11">
        <v>0.158056186040087</v>
      </c>
      <c r="AP62" s="11">
        <v>0.15193644595016501</v>
      </c>
      <c r="AQ62" s="11"/>
      <c r="AR62" s="11">
        <v>0.264982460877565</v>
      </c>
      <c r="AS62" s="11">
        <v>0.15553326164508</v>
      </c>
      <c r="AT62" s="11">
        <v>0.19505392318492201</v>
      </c>
      <c r="AU62" s="11"/>
      <c r="AV62" s="11">
        <v>0.24495783983775399</v>
      </c>
      <c r="AW62" s="11">
        <v>0.104959918181076</v>
      </c>
      <c r="AX62" s="11">
        <v>6.8439524914786706E-2</v>
      </c>
      <c r="AY62" s="11" t="e">
        <v>#NUM!</v>
      </c>
      <c r="AZ62" s="11">
        <v>0.56569541220293496</v>
      </c>
      <c r="BA62" s="11"/>
      <c r="BB62" s="11">
        <v>0.105102959596653</v>
      </c>
      <c r="BC62" s="11">
        <v>0.17779997324477201</v>
      </c>
      <c r="BD62" s="11">
        <v>0</v>
      </c>
      <c r="BE62" s="11"/>
      <c r="BF62" s="11">
        <v>0.15203113331030599</v>
      </c>
      <c r="BG62" s="11">
        <v>0.37697110586253302</v>
      </c>
      <c r="BH62" s="11">
        <v>0.119317927340666</v>
      </c>
      <c r="BI62" s="11">
        <v>0.267476096714377</v>
      </c>
      <c r="BJ62" s="11">
        <v>0</v>
      </c>
      <c r="BK62" s="11">
        <v>0.31887950002243398</v>
      </c>
    </row>
    <row r="63" spans="2:63" x14ac:dyDescent="0.35">
      <c r="B63" t="s">
        <v>80</v>
      </c>
      <c r="C63" s="11">
        <v>0.50470591637286499</v>
      </c>
      <c r="D63" s="11">
        <v>0.54085407542458297</v>
      </c>
      <c r="E63" s="11">
        <v>0.446112267077163</v>
      </c>
      <c r="F63" s="11"/>
      <c r="G63" s="11">
        <v>0.26831344554168501</v>
      </c>
      <c r="H63" s="11">
        <v>0.46676098762310497</v>
      </c>
      <c r="I63" s="11">
        <v>0.76013302628618795</v>
      </c>
      <c r="J63" s="11">
        <v>0.32102011163578997</v>
      </c>
      <c r="K63" s="11">
        <v>0.908037076386214</v>
      </c>
      <c r="L63" s="11">
        <v>0.69658025259714196</v>
      </c>
      <c r="M63" s="11"/>
      <c r="N63" s="11">
        <v>5.9549970385252497E-2</v>
      </c>
      <c r="O63" s="11">
        <v>0.87263052786827899</v>
      </c>
      <c r="P63" s="11">
        <v>0.50662975145289502</v>
      </c>
      <c r="Q63" s="11">
        <v>0</v>
      </c>
      <c r="R63" s="11">
        <v>0.706250658811447</v>
      </c>
      <c r="S63" s="11">
        <v>0.49033554892341003</v>
      </c>
      <c r="T63" s="11">
        <v>0.27716830468166298</v>
      </c>
      <c r="U63" s="11">
        <v>1</v>
      </c>
      <c r="V63" s="11">
        <v>0.33614328468375299</v>
      </c>
      <c r="W63" s="11">
        <v>0.63321029586039301</v>
      </c>
      <c r="X63" s="11">
        <v>1</v>
      </c>
      <c r="Y63" s="11"/>
      <c r="Z63" s="11">
        <v>0.63697806482361696</v>
      </c>
      <c r="AA63" s="11">
        <v>0.60098138952385105</v>
      </c>
      <c r="AB63" s="11">
        <v>0.53409862785304796</v>
      </c>
      <c r="AC63" s="11">
        <v>0.30093221154931998</v>
      </c>
      <c r="AD63" s="11"/>
      <c r="AE63" s="11">
        <v>0.93231855620298199</v>
      </c>
      <c r="AF63" s="11">
        <v>0.56016951733451004</v>
      </c>
      <c r="AG63" s="11">
        <v>0.51869915051307702</v>
      </c>
      <c r="AH63" s="11">
        <v>0.184354910845489</v>
      </c>
      <c r="AI63" s="11">
        <v>0.463904795057624</v>
      </c>
      <c r="AJ63" s="11"/>
      <c r="AK63" s="11">
        <v>0.58421536713747302</v>
      </c>
      <c r="AL63" s="11">
        <v>0.381806647260587</v>
      </c>
      <c r="AM63" s="11">
        <v>0</v>
      </c>
      <c r="AN63" s="11">
        <v>1</v>
      </c>
      <c r="AO63" s="11">
        <v>0.43863215918708198</v>
      </c>
      <c r="AP63" s="11">
        <v>0.43190364957708599</v>
      </c>
      <c r="AQ63" s="11"/>
      <c r="AR63" s="11">
        <v>0.62804919309928497</v>
      </c>
      <c r="AS63" s="11">
        <v>0.48705411521922498</v>
      </c>
      <c r="AT63" s="11">
        <v>0.38647188727112702</v>
      </c>
      <c r="AU63" s="11"/>
      <c r="AV63" s="11">
        <v>0.514741390642111</v>
      </c>
      <c r="AW63" s="11">
        <v>0.75901989585159801</v>
      </c>
      <c r="AX63" s="11">
        <v>0.21094391440509</v>
      </c>
      <c r="AY63" s="11" t="e">
        <v>#NUM!</v>
      </c>
      <c r="AZ63" s="11">
        <v>0.43430458779706499</v>
      </c>
      <c r="BA63" s="11"/>
      <c r="BB63" s="11">
        <v>0.67405833675056803</v>
      </c>
      <c r="BC63" s="11">
        <v>0.50497936694152801</v>
      </c>
      <c r="BD63" s="11">
        <v>1</v>
      </c>
      <c r="BE63" s="11"/>
      <c r="BF63" s="11">
        <v>0.39152569224661798</v>
      </c>
      <c r="BG63" s="11">
        <v>0.39363025715327599</v>
      </c>
      <c r="BH63" s="11">
        <v>0.29664040991101498</v>
      </c>
      <c r="BI63" s="11">
        <v>0.47170333205902998</v>
      </c>
      <c r="BJ63" s="11">
        <v>0.91023500361470699</v>
      </c>
      <c r="BK63" s="11">
        <v>0.58861343330872995</v>
      </c>
    </row>
    <row r="64" spans="2:63" x14ac:dyDescent="0.35">
      <c r="B64" t="s">
        <v>81</v>
      </c>
      <c r="C64" s="11">
        <v>6.7298712117170006E-2</v>
      </c>
      <c r="D64" s="11">
        <v>7.1517285076564394E-2</v>
      </c>
      <c r="E64" s="11">
        <v>6.0741928593742098E-2</v>
      </c>
      <c r="F64" s="11"/>
      <c r="G64" s="11">
        <v>7.5174169869052399E-2</v>
      </c>
      <c r="H64" s="11">
        <v>7.9757823965508706E-2</v>
      </c>
      <c r="I64" s="11">
        <v>0</v>
      </c>
      <c r="J64" s="11">
        <v>8.8758213227133606E-2</v>
      </c>
      <c r="K64" s="11">
        <v>0</v>
      </c>
      <c r="L64" s="11">
        <v>0.120686945995643</v>
      </c>
      <c r="M64" s="11"/>
      <c r="N64" s="11">
        <v>0</v>
      </c>
      <c r="O64" s="11">
        <v>0.12736947213172101</v>
      </c>
      <c r="P64" s="11">
        <v>0</v>
      </c>
      <c r="Q64" s="11">
        <v>0</v>
      </c>
      <c r="R64" s="11">
        <v>0.1416172076245</v>
      </c>
      <c r="S64" s="11">
        <v>0</v>
      </c>
      <c r="T64" s="11">
        <v>0</v>
      </c>
      <c r="U64" s="11">
        <v>0</v>
      </c>
      <c r="V64" s="11">
        <v>0.169752596315698</v>
      </c>
      <c r="W64" s="11">
        <v>0.21524919625023201</v>
      </c>
      <c r="X64" s="11">
        <v>0</v>
      </c>
      <c r="Y64" s="11"/>
      <c r="Z64" s="11">
        <v>9.6936927259054201E-2</v>
      </c>
      <c r="AA64" s="11">
        <v>0</v>
      </c>
      <c r="AB64" s="11">
        <v>0</v>
      </c>
      <c r="AC64" s="11">
        <v>0.119874953408437</v>
      </c>
      <c r="AD64" s="11"/>
      <c r="AE64" s="11">
        <v>0</v>
      </c>
      <c r="AF64" s="11">
        <v>4.2208395957064902E-2</v>
      </c>
      <c r="AG64" s="11">
        <v>0</v>
      </c>
      <c r="AH64" s="11">
        <v>0.277545206906469</v>
      </c>
      <c r="AI64" s="11">
        <v>0</v>
      </c>
      <c r="AJ64" s="11"/>
      <c r="AK64" s="11">
        <v>0</v>
      </c>
      <c r="AL64" s="11">
        <v>0.181220915569823</v>
      </c>
      <c r="AM64" s="11">
        <v>0</v>
      </c>
      <c r="AN64" s="11">
        <v>0</v>
      </c>
      <c r="AO64" s="11">
        <v>0</v>
      </c>
      <c r="AP64" s="11">
        <v>0.24422191773201299</v>
      </c>
      <c r="AQ64" s="11"/>
      <c r="AR64" s="11">
        <v>0</v>
      </c>
      <c r="AS64" s="11">
        <v>5.3376466801360198E-2</v>
      </c>
      <c r="AT64" s="11">
        <v>0.16867336913731601</v>
      </c>
      <c r="AU64" s="11"/>
      <c r="AV64" s="11">
        <v>4.3564510187844102E-2</v>
      </c>
      <c r="AW64" s="11">
        <v>7.9702433211961896E-2</v>
      </c>
      <c r="AX64" s="11">
        <v>9.4165090283811703E-2</v>
      </c>
      <c r="AY64" s="11" t="e">
        <v>#NUM!</v>
      </c>
      <c r="AZ64" s="11">
        <v>0</v>
      </c>
      <c r="BA64" s="11"/>
      <c r="BB64" s="11">
        <v>6.35001578766025E-2</v>
      </c>
      <c r="BC64" s="11">
        <v>4.6357619546305399E-2</v>
      </c>
      <c r="BD64" s="11">
        <v>0</v>
      </c>
      <c r="BE64" s="11"/>
      <c r="BF64" s="11">
        <v>0</v>
      </c>
      <c r="BG64" s="11">
        <v>0.14334653572168801</v>
      </c>
      <c r="BH64" s="11">
        <v>0</v>
      </c>
      <c r="BI64" s="11">
        <v>0.19575174284998201</v>
      </c>
      <c r="BJ64" s="11">
        <v>8.9764996385293006E-2</v>
      </c>
      <c r="BK64" s="11">
        <v>0</v>
      </c>
    </row>
    <row r="65" spans="2:63" x14ac:dyDescent="0.35">
      <c r="B65" t="s">
        <v>82</v>
      </c>
      <c r="C65" s="11">
        <v>0.127074429542644</v>
      </c>
      <c r="D65" s="11">
        <v>0.16444970962246599</v>
      </c>
      <c r="E65" s="11">
        <v>5.3272537716749002E-2</v>
      </c>
      <c r="F65" s="11"/>
      <c r="G65" s="11">
        <v>0.29301811091624702</v>
      </c>
      <c r="H65" s="11">
        <v>0.128381222155251</v>
      </c>
      <c r="I65" s="11">
        <v>0.15416933139133801</v>
      </c>
      <c r="J65" s="11">
        <v>0</v>
      </c>
      <c r="K65" s="11">
        <v>0</v>
      </c>
      <c r="L65" s="11">
        <v>0</v>
      </c>
      <c r="M65" s="11"/>
      <c r="N65" s="11">
        <v>0.45623066507181997</v>
      </c>
      <c r="O65" s="11">
        <v>0</v>
      </c>
      <c r="P65" s="11">
        <v>0.135037939839392</v>
      </c>
      <c r="Q65" s="11">
        <v>0</v>
      </c>
      <c r="R65" s="11">
        <v>0</v>
      </c>
      <c r="S65" s="11">
        <v>0.184664585321198</v>
      </c>
      <c r="T65" s="11">
        <v>0</v>
      </c>
      <c r="U65" s="11">
        <v>0</v>
      </c>
      <c r="V65" s="11">
        <v>0</v>
      </c>
      <c r="W65" s="11">
        <v>0</v>
      </c>
      <c r="X65" s="11">
        <v>0</v>
      </c>
      <c r="Y65" s="11"/>
      <c r="Z65" s="11">
        <v>0</v>
      </c>
      <c r="AA65" s="11">
        <v>0</v>
      </c>
      <c r="AB65" s="11">
        <v>0</v>
      </c>
      <c r="AC65" s="11">
        <v>0.38761411479281999</v>
      </c>
      <c r="AD65" s="11"/>
      <c r="AE65" s="11">
        <v>0</v>
      </c>
      <c r="AF65" s="11">
        <v>9.98310527126504E-2</v>
      </c>
      <c r="AG65" s="11">
        <v>0</v>
      </c>
      <c r="AH65" s="11">
        <v>0.14781441318750699</v>
      </c>
      <c r="AI65" s="11">
        <v>0.43545974472993199</v>
      </c>
      <c r="AJ65" s="11"/>
      <c r="AK65" s="11">
        <v>0.18850242766549799</v>
      </c>
      <c r="AL65" s="11">
        <v>7.4922255635031701E-2</v>
      </c>
      <c r="AM65" s="11">
        <v>0</v>
      </c>
      <c r="AN65" s="11">
        <v>0</v>
      </c>
      <c r="AO65" s="11">
        <v>0.19697095503843701</v>
      </c>
      <c r="AP65" s="11">
        <v>0</v>
      </c>
      <c r="AQ65" s="11"/>
      <c r="AR65" s="11">
        <v>6.5681871259495095E-2</v>
      </c>
      <c r="AS65" s="11">
        <v>0.11599025078424</v>
      </c>
      <c r="AT65" s="11">
        <v>0.24980082040663501</v>
      </c>
      <c r="AU65" s="11"/>
      <c r="AV65" s="11">
        <v>0.15030606406326899</v>
      </c>
      <c r="AW65" s="11">
        <v>0</v>
      </c>
      <c r="AX65" s="11">
        <v>0.31488251895750002</v>
      </c>
      <c r="AY65" s="11" t="e">
        <v>#NUM!</v>
      </c>
      <c r="AZ65" s="11">
        <v>0</v>
      </c>
      <c r="BA65" s="11"/>
      <c r="BB65" s="11">
        <v>0.15733854577617601</v>
      </c>
      <c r="BC65" s="11">
        <v>0.14442323278639799</v>
      </c>
      <c r="BD65" s="11">
        <v>0</v>
      </c>
      <c r="BE65" s="11"/>
      <c r="BF65" s="11">
        <v>0.25124357310478601</v>
      </c>
      <c r="BG65" s="11">
        <v>0</v>
      </c>
      <c r="BH65" s="11">
        <v>0.34366159651737199</v>
      </c>
      <c r="BI65" s="11">
        <v>0</v>
      </c>
      <c r="BJ65" s="11">
        <v>0</v>
      </c>
      <c r="BK65" s="11">
        <v>9.2507066668836305E-2</v>
      </c>
    </row>
    <row r="66" spans="2:63" x14ac:dyDescent="0.35">
      <c r="B66" t="s">
        <v>83</v>
      </c>
      <c r="C66" s="11">
        <v>9.5669826322297105E-2</v>
      </c>
      <c r="D66" s="11">
        <v>7.76329547796758E-2</v>
      </c>
      <c r="E66" s="11">
        <v>0.103056713661531</v>
      </c>
      <c r="F66" s="11"/>
      <c r="G66" s="11">
        <v>0.246488141456423</v>
      </c>
      <c r="H66" s="11">
        <v>8.5004314865087E-2</v>
      </c>
      <c r="I66" s="11">
        <v>8.5697642322474205E-2</v>
      </c>
      <c r="J66" s="11">
        <v>0</v>
      </c>
      <c r="K66" s="11">
        <v>0</v>
      </c>
      <c r="L66" s="11">
        <v>0</v>
      </c>
      <c r="M66" s="11"/>
      <c r="N66" s="11">
        <v>0.377287778187617</v>
      </c>
      <c r="O66" s="11">
        <v>0</v>
      </c>
      <c r="P66" s="11">
        <v>7.3228444601276393E-2</v>
      </c>
      <c r="Q66" s="11">
        <v>0</v>
      </c>
      <c r="R66" s="11">
        <v>7.3692369693938595E-2</v>
      </c>
      <c r="S66" s="11">
        <v>0</v>
      </c>
      <c r="T66" s="11">
        <v>0</v>
      </c>
      <c r="U66" s="11">
        <v>0</v>
      </c>
      <c r="V66" s="11">
        <v>0</v>
      </c>
      <c r="W66" s="11">
        <v>0</v>
      </c>
      <c r="X66" s="11">
        <v>0</v>
      </c>
      <c r="Y66" s="11"/>
      <c r="Z66" s="11">
        <v>0.110983847857425</v>
      </c>
      <c r="AA66" s="11">
        <v>6.8125294044979703E-2</v>
      </c>
      <c r="AB66" s="11">
        <v>0.15447589188779501</v>
      </c>
      <c r="AC66" s="11">
        <v>6.4508843249505995E-2</v>
      </c>
      <c r="AD66" s="11"/>
      <c r="AE66" s="11">
        <v>0</v>
      </c>
      <c r="AF66" s="11">
        <v>7.1843252380126496E-2</v>
      </c>
      <c r="AG66" s="11">
        <v>0.243696452572853</v>
      </c>
      <c r="AH66" s="11">
        <v>0.114736251955393</v>
      </c>
      <c r="AI66" s="11">
        <v>0</v>
      </c>
      <c r="AJ66" s="11"/>
      <c r="AK66" s="11">
        <v>7.9429820004181695E-2</v>
      </c>
      <c r="AL66" s="11">
        <v>8.0797270142228594E-2</v>
      </c>
      <c r="AM66" s="11">
        <v>1</v>
      </c>
      <c r="AN66" s="11">
        <v>0</v>
      </c>
      <c r="AO66" s="11">
        <v>0.20634069973439501</v>
      </c>
      <c r="AP66" s="11">
        <v>0</v>
      </c>
      <c r="AQ66" s="11"/>
      <c r="AR66" s="11">
        <v>4.12864747636549E-2</v>
      </c>
      <c r="AS66" s="11">
        <v>0.161933127219026</v>
      </c>
      <c r="AT66" s="11">
        <v>0</v>
      </c>
      <c r="AU66" s="11"/>
      <c r="AV66" s="11">
        <v>4.6430195269021299E-2</v>
      </c>
      <c r="AW66" s="11">
        <v>5.6317752755363999E-2</v>
      </c>
      <c r="AX66" s="11">
        <v>0.31156895143881203</v>
      </c>
      <c r="AY66" s="11" t="e">
        <v>#NUM!</v>
      </c>
      <c r="AZ66" s="11">
        <v>0</v>
      </c>
      <c r="BA66" s="11"/>
      <c r="BB66" s="11">
        <v>0</v>
      </c>
      <c r="BC66" s="11">
        <v>0.12643980748099601</v>
      </c>
      <c r="BD66" s="11">
        <v>0</v>
      </c>
      <c r="BE66" s="11"/>
      <c r="BF66" s="11">
        <v>0.14389732389559901</v>
      </c>
      <c r="BG66" s="11">
        <v>8.6052101262503594E-2</v>
      </c>
      <c r="BH66" s="11">
        <v>0.24038006623094699</v>
      </c>
      <c r="BI66" s="11">
        <v>6.5068828376611501E-2</v>
      </c>
      <c r="BJ66" s="11">
        <v>0</v>
      </c>
      <c r="BK66" s="11">
        <v>0</v>
      </c>
    </row>
    <row r="67" spans="2:63" x14ac:dyDescent="0.35">
      <c r="B67" t="s">
        <v>84</v>
      </c>
      <c r="C67" s="11">
        <v>1.3697744253483799E-2</v>
      </c>
      <c r="D67" s="11">
        <v>0</v>
      </c>
      <c r="E67" s="11">
        <v>4.2763749503505602E-2</v>
      </c>
      <c r="F67" s="11"/>
      <c r="G67" s="11">
        <v>0</v>
      </c>
      <c r="H67" s="11">
        <v>0</v>
      </c>
      <c r="I67" s="11">
        <v>0</v>
      </c>
      <c r="J67" s="11">
        <v>9.7851367934872702E-2</v>
      </c>
      <c r="K67" s="11">
        <v>0</v>
      </c>
      <c r="L67" s="11">
        <v>0</v>
      </c>
      <c r="M67" s="11"/>
      <c r="N67" s="11">
        <v>0</v>
      </c>
      <c r="O67" s="11">
        <v>0</v>
      </c>
      <c r="P67" s="11">
        <v>0</v>
      </c>
      <c r="Q67" s="11">
        <v>0</v>
      </c>
      <c r="R67" s="11">
        <v>0</v>
      </c>
      <c r="S67" s="11">
        <v>0</v>
      </c>
      <c r="T67" s="11">
        <v>0</v>
      </c>
      <c r="U67" s="11">
        <v>0</v>
      </c>
      <c r="V67" s="11">
        <v>0</v>
      </c>
      <c r="W67" s="11">
        <v>0.15154050788937501</v>
      </c>
      <c r="X67" s="11">
        <v>0</v>
      </c>
      <c r="Y67" s="11"/>
      <c r="Z67" s="11">
        <v>0</v>
      </c>
      <c r="AA67" s="11">
        <v>7.9895314739149098E-2</v>
      </c>
      <c r="AB67" s="11">
        <v>0</v>
      </c>
      <c r="AC67" s="11">
        <v>0</v>
      </c>
      <c r="AD67" s="11"/>
      <c r="AE67" s="11">
        <v>0</v>
      </c>
      <c r="AF67" s="11">
        <v>0</v>
      </c>
      <c r="AG67" s="11">
        <v>0</v>
      </c>
      <c r="AH67" s="11">
        <v>0</v>
      </c>
      <c r="AI67" s="11">
        <v>0</v>
      </c>
      <c r="AJ67" s="11"/>
      <c r="AK67" s="11">
        <v>0</v>
      </c>
      <c r="AL67" s="11">
        <v>0</v>
      </c>
      <c r="AM67" s="11">
        <v>0</v>
      </c>
      <c r="AN67" s="11">
        <v>0</v>
      </c>
      <c r="AO67" s="11">
        <v>0</v>
      </c>
      <c r="AP67" s="11">
        <v>0.17193798674073599</v>
      </c>
      <c r="AQ67" s="11"/>
      <c r="AR67" s="11">
        <v>0</v>
      </c>
      <c r="AS67" s="11">
        <v>2.6112778331068402E-2</v>
      </c>
      <c r="AT67" s="11">
        <v>0</v>
      </c>
      <c r="AU67" s="11"/>
      <c r="AV67" s="11">
        <v>0</v>
      </c>
      <c r="AW67" s="11">
        <v>0</v>
      </c>
      <c r="AX67" s="11">
        <v>0</v>
      </c>
      <c r="AY67" s="11" t="e">
        <v>#NUM!</v>
      </c>
      <c r="AZ67" s="11">
        <v>0</v>
      </c>
      <c r="BA67" s="11"/>
      <c r="BB67" s="11">
        <v>0</v>
      </c>
      <c r="BC67" s="11">
        <v>0</v>
      </c>
      <c r="BD67" s="11">
        <v>0</v>
      </c>
      <c r="BE67" s="11"/>
      <c r="BF67" s="11">
        <v>6.1302277442691698E-2</v>
      </c>
      <c r="BG67" s="11">
        <v>0</v>
      </c>
      <c r="BH67" s="11">
        <v>0</v>
      </c>
      <c r="BI67" s="11">
        <v>0</v>
      </c>
      <c r="BJ67" s="11">
        <v>0</v>
      </c>
      <c r="BK67" s="11">
        <v>0</v>
      </c>
    </row>
    <row r="68" spans="2:63" x14ac:dyDescent="0.35">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row>
    <row r="69" spans="2:63" x14ac:dyDescent="0.35">
      <c r="B69" s="45" t="s">
        <v>99</v>
      </c>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row>
    <row r="70" spans="2:63" x14ac:dyDescent="0.35">
      <c r="B70" s="48" t="s">
        <v>454</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row>
    <row r="71" spans="2:63" x14ac:dyDescent="0.35">
      <c r="B71" t="s">
        <v>86</v>
      </c>
      <c r="C71" s="11">
        <v>0.53904400606246095</v>
      </c>
      <c r="D71" s="11">
        <v>0.53981401511099503</v>
      </c>
      <c r="E71" s="11">
        <v>0.53958521433920803</v>
      </c>
      <c r="F71" s="11"/>
      <c r="G71" s="11">
        <v>0.33319661059702999</v>
      </c>
      <c r="H71" s="11">
        <v>0.44847300971405402</v>
      </c>
      <c r="I71" s="11">
        <v>0.54137589572220601</v>
      </c>
      <c r="J71" s="11">
        <v>0.57952680705227699</v>
      </c>
      <c r="K71" s="11">
        <v>0.60864135237484496</v>
      </c>
      <c r="L71" s="11">
        <v>0.664595303024485</v>
      </c>
      <c r="M71" s="11"/>
      <c r="N71" s="11">
        <v>0.465701743601936</v>
      </c>
      <c r="O71" s="11">
        <v>0.53714894092758603</v>
      </c>
      <c r="P71" s="11">
        <v>0.48072042364682999</v>
      </c>
      <c r="Q71" s="11">
        <v>0.60207955571614702</v>
      </c>
      <c r="R71" s="11">
        <v>0.58841953972065397</v>
      </c>
      <c r="S71" s="11">
        <v>0.53457842648254805</v>
      </c>
      <c r="T71" s="11">
        <v>0.51046291321795101</v>
      </c>
      <c r="U71" s="11">
        <v>0.56116745451198902</v>
      </c>
      <c r="V71" s="11">
        <v>0.58707342595490897</v>
      </c>
      <c r="W71" s="11">
        <v>0.57258755892077895</v>
      </c>
      <c r="X71" s="11">
        <v>0.50506809751664306</v>
      </c>
      <c r="Y71" s="11"/>
      <c r="Z71" s="11">
        <v>0.626414908732703</v>
      </c>
      <c r="AA71" s="11">
        <v>0.56069205295135205</v>
      </c>
      <c r="AB71" s="11">
        <v>0.47631092697718602</v>
      </c>
      <c r="AC71" s="11">
        <v>0.45786427408346098</v>
      </c>
      <c r="AD71" s="11"/>
      <c r="AE71" s="11">
        <v>0.53321970147082098</v>
      </c>
      <c r="AF71" s="11">
        <v>0.50929817297193403</v>
      </c>
      <c r="AG71" s="11">
        <v>0.57662341621787805</v>
      </c>
      <c r="AH71" s="11">
        <v>0.54520547121384499</v>
      </c>
      <c r="AI71" s="11">
        <v>0.49371292007851297</v>
      </c>
      <c r="AJ71" s="11"/>
      <c r="AK71" s="11">
        <v>0.619721692992799</v>
      </c>
      <c r="AL71" s="11">
        <v>0.54563158074052798</v>
      </c>
      <c r="AM71" s="11">
        <v>0.420277023150329</v>
      </c>
      <c r="AN71" s="11">
        <v>0.44769106802750203</v>
      </c>
      <c r="AO71" s="11">
        <v>0.49162667295770701</v>
      </c>
      <c r="AP71" s="11">
        <v>0.27441132657219902</v>
      </c>
      <c r="AQ71" s="11"/>
      <c r="AR71" s="11">
        <v>0.57120658045997896</v>
      </c>
      <c r="AS71" s="11">
        <v>0.55698675070456205</v>
      </c>
      <c r="AT71" s="11">
        <v>0.44266221575396603</v>
      </c>
      <c r="AU71" s="11"/>
      <c r="AV71" s="11">
        <v>0.61181468565013097</v>
      </c>
      <c r="AW71" s="11">
        <v>0.48338771730055802</v>
      </c>
      <c r="AX71" s="11">
        <v>0.55265051539703403</v>
      </c>
      <c r="AY71" s="11">
        <v>0.64005659505963397</v>
      </c>
      <c r="AZ71" s="11">
        <v>0.473249300712068</v>
      </c>
      <c r="BA71" s="11"/>
      <c r="BB71" s="11">
        <v>0.60625668031225199</v>
      </c>
      <c r="BC71" s="11">
        <v>0.51842785948118097</v>
      </c>
      <c r="BD71" s="11">
        <v>0.52640789449237602</v>
      </c>
      <c r="BE71" s="11"/>
      <c r="BF71" s="11">
        <v>0.46458211465288701</v>
      </c>
      <c r="BG71" s="11">
        <v>0.55362952856623104</v>
      </c>
      <c r="BH71" s="11">
        <v>0.494717013496279</v>
      </c>
      <c r="BI71" s="11">
        <v>0.57344414186481496</v>
      </c>
      <c r="BJ71" s="11">
        <v>0.59681722668906201</v>
      </c>
      <c r="BK71" s="11">
        <v>0.54065720857063504</v>
      </c>
    </row>
    <row r="72" spans="2:63" x14ac:dyDescent="0.35">
      <c r="B72" t="s">
        <v>87</v>
      </c>
      <c r="C72" s="11">
        <v>0.363885838186154</v>
      </c>
      <c r="D72" s="11">
        <v>0.42061470161800002</v>
      </c>
      <c r="E72" s="11">
        <v>0.30764567296891498</v>
      </c>
      <c r="F72" s="11"/>
      <c r="G72" s="11">
        <v>0.27969277768866602</v>
      </c>
      <c r="H72" s="11">
        <v>0.31660057035432698</v>
      </c>
      <c r="I72" s="11">
        <v>0.347713802301444</v>
      </c>
      <c r="J72" s="11">
        <v>0.333288340131637</v>
      </c>
      <c r="K72" s="11">
        <v>0.41355784335472701</v>
      </c>
      <c r="L72" s="11">
        <v>0.45756594282634899</v>
      </c>
      <c r="M72" s="11"/>
      <c r="N72" s="11">
        <v>0.31562042833368598</v>
      </c>
      <c r="O72" s="11">
        <v>0.38177949016021301</v>
      </c>
      <c r="P72" s="11">
        <v>0.35117122390295402</v>
      </c>
      <c r="Q72" s="11">
        <v>0.41918605109190499</v>
      </c>
      <c r="R72" s="11">
        <v>0.37688914037025001</v>
      </c>
      <c r="S72" s="11">
        <v>0.35988400636914297</v>
      </c>
      <c r="T72" s="11">
        <v>0.29489467402713998</v>
      </c>
      <c r="U72" s="11">
        <v>0.35304154435877999</v>
      </c>
      <c r="V72" s="11">
        <v>0.41436463874629498</v>
      </c>
      <c r="W72" s="11">
        <v>0.35044315984276703</v>
      </c>
      <c r="X72" s="11">
        <v>0.37400135629438003</v>
      </c>
      <c r="Y72" s="11"/>
      <c r="Z72" s="11">
        <v>0.398572896433112</v>
      </c>
      <c r="AA72" s="11">
        <v>0.36297486235430199</v>
      </c>
      <c r="AB72" s="11">
        <v>0.34689684146993699</v>
      </c>
      <c r="AC72" s="11">
        <v>0.33497511706655703</v>
      </c>
      <c r="AD72" s="11"/>
      <c r="AE72" s="11">
        <v>0.36038452055912701</v>
      </c>
      <c r="AF72" s="11">
        <v>0.35278421200607202</v>
      </c>
      <c r="AG72" s="11">
        <v>0.379313107803886</v>
      </c>
      <c r="AH72" s="11">
        <v>0.367742128678756</v>
      </c>
      <c r="AI72" s="11">
        <v>0.31878298870792099</v>
      </c>
      <c r="AJ72" s="11"/>
      <c r="AK72" s="11">
        <v>0.42127222419951599</v>
      </c>
      <c r="AL72" s="11">
        <v>0.33937571252328802</v>
      </c>
      <c r="AM72" s="11">
        <v>0.28469291859857998</v>
      </c>
      <c r="AN72" s="11">
        <v>0.30680546509468198</v>
      </c>
      <c r="AO72" s="11">
        <v>0.375087974628457</v>
      </c>
      <c r="AP72" s="11">
        <v>0.210410807831483</v>
      </c>
      <c r="AQ72" s="11"/>
      <c r="AR72" s="11">
        <v>0.40943167702646799</v>
      </c>
      <c r="AS72" s="11">
        <v>0.36580511419912598</v>
      </c>
      <c r="AT72" s="11">
        <v>0.258240477181779</v>
      </c>
      <c r="AU72" s="11"/>
      <c r="AV72" s="11">
        <v>0.40592484404727602</v>
      </c>
      <c r="AW72" s="11">
        <v>0.362072584421542</v>
      </c>
      <c r="AX72" s="11">
        <v>0.37275461299240198</v>
      </c>
      <c r="AY72" s="11">
        <v>0.39838252206729502</v>
      </c>
      <c r="AZ72" s="11">
        <v>0.25289290570961798</v>
      </c>
      <c r="BA72" s="11"/>
      <c r="BB72" s="11">
        <v>0.42234839165983201</v>
      </c>
      <c r="BC72" s="11">
        <v>0.36221453066443698</v>
      </c>
      <c r="BD72" s="11">
        <v>0.42102022423841201</v>
      </c>
      <c r="BE72" s="11"/>
      <c r="BF72" s="11">
        <v>0.35689402820523802</v>
      </c>
      <c r="BG72" s="11">
        <v>0.37445612996772298</v>
      </c>
      <c r="BH72" s="11">
        <v>0.34969129840706797</v>
      </c>
      <c r="BI72" s="11">
        <v>0.37299906578787001</v>
      </c>
      <c r="BJ72" s="11">
        <v>0.34542565775088002</v>
      </c>
      <c r="BK72" s="11">
        <v>0.38347515790311798</v>
      </c>
    </row>
    <row r="73" spans="2:63" x14ac:dyDescent="0.35">
      <c r="B73" t="s">
        <v>88</v>
      </c>
      <c r="C73" s="11">
        <v>0.28393016094127899</v>
      </c>
      <c r="D73" s="11">
        <v>0.29869721776247399</v>
      </c>
      <c r="E73" s="11">
        <v>0.27002762583692302</v>
      </c>
      <c r="F73" s="11"/>
      <c r="G73" s="11">
        <v>0.26113756959524898</v>
      </c>
      <c r="H73" s="11">
        <v>0.32625126227165802</v>
      </c>
      <c r="I73" s="11">
        <v>0.27966910776814502</v>
      </c>
      <c r="J73" s="11">
        <v>0.24978607309971701</v>
      </c>
      <c r="K73" s="11">
        <v>0.30295415705404899</v>
      </c>
      <c r="L73" s="11">
        <v>0.28096503686109803</v>
      </c>
      <c r="M73" s="11"/>
      <c r="N73" s="11">
        <v>0.29122422401589299</v>
      </c>
      <c r="O73" s="11">
        <v>0.26096492962306</v>
      </c>
      <c r="P73" s="11">
        <v>0.28311277324956402</v>
      </c>
      <c r="Q73" s="11">
        <v>0.264975238378024</v>
      </c>
      <c r="R73" s="11">
        <v>0.27652603878179299</v>
      </c>
      <c r="S73" s="11">
        <v>0.27944027334281901</v>
      </c>
      <c r="T73" s="11">
        <v>0.27023743026873398</v>
      </c>
      <c r="U73" s="11">
        <v>0.32389473838070698</v>
      </c>
      <c r="V73" s="11">
        <v>0.30968611923410899</v>
      </c>
      <c r="W73" s="11">
        <v>0.30750802143630901</v>
      </c>
      <c r="X73" s="11">
        <v>0.275520207168578</v>
      </c>
      <c r="Y73" s="11"/>
      <c r="Z73" s="11">
        <v>0.26412272115955698</v>
      </c>
      <c r="AA73" s="11">
        <v>0.289914251329905</v>
      </c>
      <c r="AB73" s="11">
        <v>0.28863474440530301</v>
      </c>
      <c r="AC73" s="11">
        <v>0.30098342004127399</v>
      </c>
      <c r="AD73" s="11"/>
      <c r="AE73" s="11">
        <v>0.26006299252582399</v>
      </c>
      <c r="AF73" s="11">
        <v>0.30273479266800701</v>
      </c>
      <c r="AG73" s="11">
        <v>0.27901760743308501</v>
      </c>
      <c r="AH73" s="11">
        <v>0.30830203713843102</v>
      </c>
      <c r="AI73" s="11">
        <v>0.27254534510933698</v>
      </c>
      <c r="AJ73" s="11"/>
      <c r="AK73" s="11">
        <v>0.27505896273234998</v>
      </c>
      <c r="AL73" s="11">
        <v>0.28135630997593603</v>
      </c>
      <c r="AM73" s="11">
        <v>0.27774692574503101</v>
      </c>
      <c r="AN73" s="11">
        <v>0.33172449656721298</v>
      </c>
      <c r="AO73" s="11">
        <v>0.31956986960320899</v>
      </c>
      <c r="AP73" s="11">
        <v>0.23513051522124001</v>
      </c>
      <c r="AQ73" s="11"/>
      <c r="AR73" s="11">
        <v>0.29707729836485097</v>
      </c>
      <c r="AS73" s="11">
        <v>0.28324705162560299</v>
      </c>
      <c r="AT73" s="11">
        <v>0.28888874363987299</v>
      </c>
      <c r="AU73" s="11"/>
      <c r="AV73" s="11">
        <v>0.26927935363274402</v>
      </c>
      <c r="AW73" s="11">
        <v>0.31361237529337399</v>
      </c>
      <c r="AX73" s="11">
        <v>0.298979519963467</v>
      </c>
      <c r="AY73" s="11">
        <v>0.33686057640968398</v>
      </c>
      <c r="AZ73" s="11">
        <v>0.242118492268251</v>
      </c>
      <c r="BA73" s="11"/>
      <c r="BB73" s="11">
        <v>0.28691945840215499</v>
      </c>
      <c r="BC73" s="11">
        <v>0.29029932092386301</v>
      </c>
      <c r="BD73" s="11">
        <v>0.289163203247225</v>
      </c>
      <c r="BE73" s="11"/>
      <c r="BF73" s="11">
        <v>0.29914475834111398</v>
      </c>
      <c r="BG73" s="11">
        <v>0.296031402769319</v>
      </c>
      <c r="BH73" s="11">
        <v>0.28016326475908498</v>
      </c>
      <c r="BI73" s="11">
        <v>0.29279170787300601</v>
      </c>
      <c r="BJ73" s="11">
        <v>0.24537527285425301</v>
      </c>
      <c r="BK73" s="11">
        <v>0.250512389387121</v>
      </c>
    </row>
    <row r="74" spans="2:63" x14ac:dyDescent="0.35">
      <c r="B74" t="s">
        <v>89</v>
      </c>
      <c r="C74" s="11">
        <v>0.24656980062127401</v>
      </c>
      <c r="D74" s="11">
        <v>0.26878627480567802</v>
      </c>
      <c r="E74" s="11">
        <v>0.22413266452686201</v>
      </c>
      <c r="F74" s="11"/>
      <c r="G74" s="11">
        <v>0.21167457037238399</v>
      </c>
      <c r="H74" s="11">
        <v>0.21387469058035299</v>
      </c>
      <c r="I74" s="11">
        <v>0.25330949355069998</v>
      </c>
      <c r="J74" s="11">
        <v>0.22314925447202799</v>
      </c>
      <c r="K74" s="11">
        <v>0.28895352132858398</v>
      </c>
      <c r="L74" s="11">
        <v>0.278817616856678</v>
      </c>
      <c r="M74" s="11"/>
      <c r="N74" s="11">
        <v>0.24233528337930699</v>
      </c>
      <c r="O74" s="11">
        <v>0.22090526038130601</v>
      </c>
      <c r="P74" s="11">
        <v>0.22735495496416999</v>
      </c>
      <c r="Q74" s="11">
        <v>0.28352488690012601</v>
      </c>
      <c r="R74" s="11">
        <v>0.24451829788718701</v>
      </c>
      <c r="S74" s="11">
        <v>0.238165732168762</v>
      </c>
      <c r="T74" s="11">
        <v>0.24475507033056501</v>
      </c>
      <c r="U74" s="11">
        <v>0.201196490070149</v>
      </c>
      <c r="V74" s="11">
        <v>0.26278714289523197</v>
      </c>
      <c r="W74" s="11">
        <v>0.27219825041753298</v>
      </c>
      <c r="X74" s="11">
        <v>0.26744563944295802</v>
      </c>
      <c r="Y74" s="11"/>
      <c r="Z74" s="11">
        <v>0.279627414458054</v>
      </c>
      <c r="AA74" s="11">
        <v>0.22017554703453199</v>
      </c>
      <c r="AB74" s="11">
        <v>0.24717126944899201</v>
      </c>
      <c r="AC74" s="11">
        <v>0.22882822523013199</v>
      </c>
      <c r="AD74" s="11"/>
      <c r="AE74" s="11">
        <v>0.21451345949825701</v>
      </c>
      <c r="AF74" s="11">
        <v>0.23754161917866101</v>
      </c>
      <c r="AG74" s="11">
        <v>0.27308619428097602</v>
      </c>
      <c r="AH74" s="11">
        <v>0.25740532220122198</v>
      </c>
      <c r="AI74" s="11">
        <v>0.34902846775667001</v>
      </c>
      <c r="AJ74" s="11"/>
      <c r="AK74" s="11">
        <v>0.29432732252577498</v>
      </c>
      <c r="AL74" s="11">
        <v>0.22701865089307799</v>
      </c>
      <c r="AM74" s="11">
        <v>0.19226703632093001</v>
      </c>
      <c r="AN74" s="11">
        <v>0.25652862443664598</v>
      </c>
      <c r="AO74" s="11">
        <v>0.209716440823567</v>
      </c>
      <c r="AP74" s="11">
        <v>0.14139363699531901</v>
      </c>
      <c r="AQ74" s="11"/>
      <c r="AR74" s="11">
        <v>0.25383610425809899</v>
      </c>
      <c r="AS74" s="11">
        <v>0.25209687878678799</v>
      </c>
      <c r="AT74" s="11">
        <v>0.211404525953266</v>
      </c>
      <c r="AU74" s="11"/>
      <c r="AV74" s="11">
        <v>0.264452499970386</v>
      </c>
      <c r="AW74" s="11">
        <v>0.24494792436901899</v>
      </c>
      <c r="AX74" s="11">
        <v>0.251669668482563</v>
      </c>
      <c r="AY74" s="11">
        <v>0.31300412773633901</v>
      </c>
      <c r="AZ74" s="11">
        <v>0.169160837404606</v>
      </c>
      <c r="BA74" s="11"/>
      <c r="BB74" s="11">
        <v>0.257368136256997</v>
      </c>
      <c r="BC74" s="11">
        <v>0.24385467289159399</v>
      </c>
      <c r="BD74" s="11">
        <v>0.26168685956513499</v>
      </c>
      <c r="BE74" s="11"/>
      <c r="BF74" s="11">
        <v>0.212000675495958</v>
      </c>
      <c r="BG74" s="11">
        <v>0.242742283319068</v>
      </c>
      <c r="BH74" s="11">
        <v>0.214769821966385</v>
      </c>
      <c r="BI74" s="11">
        <v>0.26022555829432298</v>
      </c>
      <c r="BJ74" s="11">
        <v>0.30638527720226499</v>
      </c>
      <c r="BK74" s="11">
        <v>0.24028995692809499</v>
      </c>
    </row>
    <row r="75" spans="2:63" x14ac:dyDescent="0.35">
      <c r="B75" t="s">
        <v>90</v>
      </c>
      <c r="C75" s="11">
        <v>0.20286228035488901</v>
      </c>
      <c r="D75" s="11">
        <v>0.213893993644002</v>
      </c>
      <c r="E75" s="11">
        <v>0.19182200666565799</v>
      </c>
      <c r="F75" s="11"/>
      <c r="G75" s="11">
        <v>0.25939198044447498</v>
      </c>
      <c r="H75" s="11">
        <v>0.236901164979196</v>
      </c>
      <c r="I75" s="11">
        <v>0.20042881733036499</v>
      </c>
      <c r="J75" s="11">
        <v>0.17274296293711999</v>
      </c>
      <c r="K75" s="11">
        <v>0.155013268326921</v>
      </c>
      <c r="L75" s="11">
        <v>0.195872399855989</v>
      </c>
      <c r="M75" s="11"/>
      <c r="N75" s="11">
        <v>0.25911910180188202</v>
      </c>
      <c r="O75" s="11">
        <v>0.170080445902281</v>
      </c>
      <c r="P75" s="11">
        <v>0.13337183264807601</v>
      </c>
      <c r="Q75" s="11">
        <v>0.21618559460865699</v>
      </c>
      <c r="R75" s="11">
        <v>0.20314375592793399</v>
      </c>
      <c r="S75" s="11">
        <v>0.214292258882646</v>
      </c>
      <c r="T75" s="11">
        <v>0.20445140464591199</v>
      </c>
      <c r="U75" s="11">
        <v>0.20414511998450199</v>
      </c>
      <c r="V75" s="11">
        <v>0.228957517000171</v>
      </c>
      <c r="W75" s="11">
        <v>0.19063544943306099</v>
      </c>
      <c r="X75" s="11">
        <v>0.188086061199121</v>
      </c>
      <c r="Y75" s="11"/>
      <c r="Z75" s="11">
        <v>0.20500694227720601</v>
      </c>
      <c r="AA75" s="11">
        <v>0.17655488668452901</v>
      </c>
      <c r="AB75" s="11">
        <v>0.22562876541711299</v>
      </c>
      <c r="AC75" s="11">
        <v>0.201737064602689</v>
      </c>
      <c r="AD75" s="11"/>
      <c r="AE75" s="11">
        <v>0.20750711732451099</v>
      </c>
      <c r="AF75" s="11">
        <v>0.18739696033624201</v>
      </c>
      <c r="AG75" s="11">
        <v>0.20136547615933001</v>
      </c>
      <c r="AH75" s="11">
        <v>0.226076625731811</v>
      </c>
      <c r="AI75" s="11">
        <v>0.230896023810195</v>
      </c>
      <c r="AJ75" s="11"/>
      <c r="AK75" s="11">
        <v>0.220476914400244</v>
      </c>
      <c r="AL75" s="11">
        <v>0.19074369705609501</v>
      </c>
      <c r="AM75" s="11">
        <v>0.23017697162342901</v>
      </c>
      <c r="AN75" s="11">
        <v>0.16460106545623099</v>
      </c>
      <c r="AO75" s="11">
        <v>0.18983271098378399</v>
      </c>
      <c r="AP75" s="11">
        <v>0.17102205007022001</v>
      </c>
      <c r="AQ75" s="11"/>
      <c r="AR75" s="11">
        <v>0.208284594005374</v>
      </c>
      <c r="AS75" s="11">
        <v>0.19642550770165901</v>
      </c>
      <c r="AT75" s="11">
        <v>0.202586949810726</v>
      </c>
      <c r="AU75" s="11"/>
      <c r="AV75" s="11">
        <v>0.21619121854235501</v>
      </c>
      <c r="AW75" s="11">
        <v>0.22381290066010701</v>
      </c>
      <c r="AX75" s="11">
        <v>0.162205616108963</v>
      </c>
      <c r="AY75" s="11">
        <v>0.27532016846763102</v>
      </c>
      <c r="AZ75" s="11">
        <v>0.171524020222555</v>
      </c>
      <c r="BA75" s="11"/>
      <c r="BB75" s="11">
        <v>0.22007083358693399</v>
      </c>
      <c r="BC75" s="11">
        <v>0.230687155306117</v>
      </c>
      <c r="BD75" s="11">
        <v>0.207615155250507</v>
      </c>
      <c r="BE75" s="11"/>
      <c r="BF75" s="11">
        <v>0.267195117824304</v>
      </c>
      <c r="BG75" s="11">
        <v>0.178873629788143</v>
      </c>
      <c r="BH75" s="11">
        <v>0.194474450083853</v>
      </c>
      <c r="BI75" s="11">
        <v>0.18664254237655301</v>
      </c>
      <c r="BJ75" s="11">
        <v>0.20839978912884999</v>
      </c>
      <c r="BK75" s="11">
        <v>0.17704865485590601</v>
      </c>
    </row>
    <row r="76" spans="2:63" x14ac:dyDescent="0.35">
      <c r="B76" t="s">
        <v>91</v>
      </c>
      <c r="C76" s="11">
        <v>0.16911096323878699</v>
      </c>
      <c r="D76" s="11">
        <v>0.17856122828077201</v>
      </c>
      <c r="E76" s="11">
        <v>0.16008522482684001</v>
      </c>
      <c r="F76" s="11"/>
      <c r="G76" s="11">
        <v>0.21208043012620401</v>
      </c>
      <c r="H76" s="11">
        <v>0.19794248180041099</v>
      </c>
      <c r="I76" s="11">
        <v>0.17311627397997101</v>
      </c>
      <c r="J76" s="11">
        <v>0.170771293654946</v>
      </c>
      <c r="K76" s="11">
        <v>0.12850385154101099</v>
      </c>
      <c r="L76" s="11">
        <v>0.14145855328413601</v>
      </c>
      <c r="M76" s="11"/>
      <c r="N76" s="11">
        <v>0.14263771123451799</v>
      </c>
      <c r="O76" s="11">
        <v>0.16569679594130701</v>
      </c>
      <c r="P76" s="11">
        <v>0.194111281505046</v>
      </c>
      <c r="Q76" s="11">
        <v>0.14705685163430099</v>
      </c>
      <c r="R76" s="11">
        <v>0.19068900966886601</v>
      </c>
      <c r="S76" s="11">
        <v>0.18783256880979499</v>
      </c>
      <c r="T76" s="11">
        <v>0.16156052754526901</v>
      </c>
      <c r="U76" s="11">
        <v>0.193986011486351</v>
      </c>
      <c r="V76" s="11">
        <v>0.199593230431032</v>
      </c>
      <c r="W76" s="11">
        <v>0.17148290670229299</v>
      </c>
      <c r="X76" s="11">
        <v>9.8132052460123798E-2</v>
      </c>
      <c r="Y76" s="11"/>
      <c r="Z76" s="11">
        <v>0.16111197954249401</v>
      </c>
      <c r="AA76" s="11">
        <v>0.18440222769109299</v>
      </c>
      <c r="AB76" s="11">
        <v>0.15763060761469599</v>
      </c>
      <c r="AC76" s="11">
        <v>0.17648009472833201</v>
      </c>
      <c r="AD76" s="11"/>
      <c r="AE76" s="11">
        <v>0.143056346801328</v>
      </c>
      <c r="AF76" s="11">
        <v>0.16747430429516799</v>
      </c>
      <c r="AG76" s="11">
        <v>0.191047124515309</v>
      </c>
      <c r="AH76" s="11">
        <v>0.188479457537365</v>
      </c>
      <c r="AI76" s="11">
        <v>0.18870020028596499</v>
      </c>
      <c r="AJ76" s="11"/>
      <c r="AK76" s="11">
        <v>0.15288058483946401</v>
      </c>
      <c r="AL76" s="11">
        <v>0.16946628255882401</v>
      </c>
      <c r="AM76" s="11">
        <v>0.168998390003086</v>
      </c>
      <c r="AN76" s="11">
        <v>0.153025606176596</v>
      </c>
      <c r="AO76" s="11">
        <v>0.22407797610782501</v>
      </c>
      <c r="AP76" s="11">
        <v>0.16027210926461799</v>
      </c>
      <c r="AQ76" s="11"/>
      <c r="AR76" s="11">
        <v>0.16091877972211599</v>
      </c>
      <c r="AS76" s="11">
        <v>0.173547805689759</v>
      </c>
      <c r="AT76" s="11">
        <v>0.17028583776144399</v>
      </c>
      <c r="AU76" s="11"/>
      <c r="AV76" s="11">
        <v>0.15249401231534601</v>
      </c>
      <c r="AW76" s="11">
        <v>0.19394084619068699</v>
      </c>
      <c r="AX76" s="11">
        <v>0.19247542566499901</v>
      </c>
      <c r="AY76" s="11">
        <v>0.138836736843165</v>
      </c>
      <c r="AZ76" s="11">
        <v>0.14513135494846099</v>
      </c>
      <c r="BA76" s="11"/>
      <c r="BB76" s="11">
        <v>0.14677918861206901</v>
      </c>
      <c r="BC76" s="11">
        <v>0.185460074090292</v>
      </c>
      <c r="BD76" s="11">
        <v>0.18956761953156501</v>
      </c>
      <c r="BE76" s="11"/>
      <c r="BF76" s="11">
        <v>0.19916962321708501</v>
      </c>
      <c r="BG76" s="11">
        <v>0.16620501710794799</v>
      </c>
      <c r="BH76" s="11">
        <v>0.17776222467904301</v>
      </c>
      <c r="BI76" s="11">
        <v>0.18248282291693299</v>
      </c>
      <c r="BJ76" s="11">
        <v>0.12681698911258399</v>
      </c>
      <c r="BK76" s="11">
        <v>0.13244518995894</v>
      </c>
    </row>
    <row r="77" spans="2:63" x14ac:dyDescent="0.35">
      <c r="B77" t="s">
        <v>92</v>
      </c>
      <c r="C77" s="11">
        <v>0.15511460613446901</v>
      </c>
      <c r="D77" s="11">
        <v>0.185928368787244</v>
      </c>
      <c r="E77" s="11">
        <v>0.122092521231878</v>
      </c>
      <c r="F77" s="11"/>
      <c r="G77" s="11">
        <v>0.167005634756972</v>
      </c>
      <c r="H77" s="11">
        <v>0.153647705239287</v>
      </c>
      <c r="I77" s="11">
        <v>0.14098079992690801</v>
      </c>
      <c r="J77" s="11">
        <v>0.12551313068567699</v>
      </c>
      <c r="K77" s="11">
        <v>0.17047248832299799</v>
      </c>
      <c r="L77" s="11">
        <v>0.171360943301469</v>
      </c>
      <c r="M77" s="11"/>
      <c r="N77" s="11">
        <v>0.167734292500414</v>
      </c>
      <c r="O77" s="11">
        <v>0.13386126010985799</v>
      </c>
      <c r="P77" s="11">
        <v>0.166717854754415</v>
      </c>
      <c r="Q77" s="11">
        <v>0.16678807511000801</v>
      </c>
      <c r="R77" s="11">
        <v>0.12432766102064199</v>
      </c>
      <c r="S77" s="11">
        <v>0.133103107241138</v>
      </c>
      <c r="T77" s="11">
        <v>0.14138711832932799</v>
      </c>
      <c r="U77" s="11">
        <v>0.188978066362289</v>
      </c>
      <c r="V77" s="11">
        <v>0.187230976245786</v>
      </c>
      <c r="W77" s="11">
        <v>0.166046680278681</v>
      </c>
      <c r="X77" s="11">
        <v>0.13489248295607301</v>
      </c>
      <c r="Y77" s="11"/>
      <c r="Z77" s="11">
        <v>0.172726184449911</v>
      </c>
      <c r="AA77" s="11">
        <v>0.14727174876631999</v>
      </c>
      <c r="AB77" s="11">
        <v>0.16698233922426101</v>
      </c>
      <c r="AC77" s="11">
        <v>0.123814730062154</v>
      </c>
      <c r="AD77" s="11"/>
      <c r="AE77" s="11">
        <v>0.12402646264842999</v>
      </c>
      <c r="AF77" s="11">
        <v>0.15028197962900799</v>
      </c>
      <c r="AG77" s="11">
        <v>0.16596444659604501</v>
      </c>
      <c r="AH77" s="11">
        <v>0.18172535618875399</v>
      </c>
      <c r="AI77" s="11">
        <v>0.302220284291154</v>
      </c>
      <c r="AJ77" s="11"/>
      <c r="AK77" s="11">
        <v>0.180045790555275</v>
      </c>
      <c r="AL77" s="11">
        <v>0.135627039672059</v>
      </c>
      <c r="AM77" s="11">
        <v>0.17772998817182301</v>
      </c>
      <c r="AN77" s="11">
        <v>0.15283370089578899</v>
      </c>
      <c r="AO77" s="11">
        <v>0.14504204541583601</v>
      </c>
      <c r="AP77" s="11">
        <v>7.7892805390958705E-2</v>
      </c>
      <c r="AQ77" s="11"/>
      <c r="AR77" s="11">
        <v>0.16387680848607999</v>
      </c>
      <c r="AS77" s="11">
        <v>0.160289501814779</v>
      </c>
      <c r="AT77" s="11">
        <v>0.10279604232705999</v>
      </c>
      <c r="AU77" s="11"/>
      <c r="AV77" s="11">
        <v>0.15429258703002899</v>
      </c>
      <c r="AW77" s="11">
        <v>0.16038714486810199</v>
      </c>
      <c r="AX77" s="11">
        <v>0.185606307440323</v>
      </c>
      <c r="AY77" s="11">
        <v>0.266760412755641</v>
      </c>
      <c r="AZ77" s="11">
        <v>0.118843132512107</v>
      </c>
      <c r="BA77" s="11"/>
      <c r="BB77" s="11">
        <v>0.15955854493157001</v>
      </c>
      <c r="BC77" s="11">
        <v>0.146056017043043</v>
      </c>
      <c r="BD77" s="11">
        <v>0.20024575861010899</v>
      </c>
      <c r="BE77" s="11"/>
      <c r="BF77" s="11">
        <v>0.19712132385164799</v>
      </c>
      <c r="BG77" s="11">
        <v>0.14091726014901401</v>
      </c>
      <c r="BH77" s="11">
        <v>0.17855330092942001</v>
      </c>
      <c r="BI77" s="11">
        <v>0.13912173102792599</v>
      </c>
      <c r="BJ77" s="11">
        <v>0.16478571748232901</v>
      </c>
      <c r="BK77" s="11">
        <v>8.5528972425067198E-2</v>
      </c>
    </row>
    <row r="78" spans="2:63" x14ac:dyDescent="0.35">
      <c r="B78" t="s">
        <v>93</v>
      </c>
      <c r="C78" s="11">
        <v>0.12158569034210701</v>
      </c>
      <c r="D78" s="11">
        <v>0.14893004533111701</v>
      </c>
      <c r="E78" s="11">
        <v>9.2971498185857093E-2</v>
      </c>
      <c r="F78" s="11"/>
      <c r="G78" s="11">
        <v>0.147391353570415</v>
      </c>
      <c r="H78" s="11">
        <v>0.170311848635604</v>
      </c>
      <c r="I78" s="11">
        <v>0.16582088656274899</v>
      </c>
      <c r="J78" s="11">
        <v>6.5720315316173394E-2</v>
      </c>
      <c r="K78" s="11">
        <v>8.6863005618512401E-2</v>
      </c>
      <c r="L78" s="11">
        <v>9.6952755431111301E-2</v>
      </c>
      <c r="M78" s="11"/>
      <c r="N78" s="11">
        <v>0.21975926762860701</v>
      </c>
      <c r="O78" s="11">
        <v>0.115456586617855</v>
      </c>
      <c r="P78" s="11">
        <v>0.10714181885269</v>
      </c>
      <c r="Q78" s="11">
        <v>0.106374087619242</v>
      </c>
      <c r="R78" s="11">
        <v>8.1165777034855793E-2</v>
      </c>
      <c r="S78" s="11">
        <v>9.4799019413868701E-2</v>
      </c>
      <c r="T78" s="11">
        <v>0.11584819255472401</v>
      </c>
      <c r="U78" s="11">
        <v>9.5653307831126605E-2</v>
      </c>
      <c r="V78" s="11">
        <v>0.13235836871908199</v>
      </c>
      <c r="W78" s="11">
        <v>8.1796167334631603E-2</v>
      </c>
      <c r="X78" s="11">
        <v>0.13724422008914</v>
      </c>
      <c r="Y78" s="11"/>
      <c r="Z78" s="11">
        <v>0.15346259976975901</v>
      </c>
      <c r="AA78" s="11">
        <v>8.7004429380614007E-2</v>
      </c>
      <c r="AB78" s="11">
        <v>0.127355805437391</v>
      </c>
      <c r="AC78" s="11">
        <v>0.11137730193275</v>
      </c>
      <c r="AD78" s="11"/>
      <c r="AE78" s="11">
        <v>7.7354771683607895E-2</v>
      </c>
      <c r="AF78" s="11">
        <v>0.10916543794000901</v>
      </c>
      <c r="AG78" s="11">
        <v>0.120014192760602</v>
      </c>
      <c r="AH78" s="11">
        <v>0.20390745604785501</v>
      </c>
      <c r="AI78" s="11">
        <v>0.32208292463509802</v>
      </c>
      <c r="AJ78" s="11"/>
      <c r="AK78" s="11">
        <v>0.124143479730873</v>
      </c>
      <c r="AL78" s="11">
        <v>0.14013028104188199</v>
      </c>
      <c r="AM78" s="11">
        <v>9.9768993543325898E-2</v>
      </c>
      <c r="AN78" s="11">
        <v>0.116746037510623</v>
      </c>
      <c r="AO78" s="11">
        <v>0.104972137647648</v>
      </c>
      <c r="AP78" s="11">
        <v>5.0481200889104398E-2</v>
      </c>
      <c r="AQ78" s="11"/>
      <c r="AR78" s="11">
        <v>0.108614533501608</v>
      </c>
      <c r="AS78" s="11">
        <v>0.145455971872715</v>
      </c>
      <c r="AT78" s="11">
        <v>8.2339964766154503E-2</v>
      </c>
      <c r="AU78" s="11"/>
      <c r="AV78" s="11">
        <v>0.104808185039547</v>
      </c>
      <c r="AW78" s="11">
        <v>0.147381481645012</v>
      </c>
      <c r="AX78" s="11">
        <v>0.193259697003658</v>
      </c>
      <c r="AY78" s="11">
        <v>0.15575606648714599</v>
      </c>
      <c r="AZ78" s="11">
        <v>6.4191496860998301E-2</v>
      </c>
      <c r="BA78" s="11"/>
      <c r="BB78" s="11">
        <v>0.109140866507555</v>
      </c>
      <c r="BC78" s="11">
        <v>0.14476836617504599</v>
      </c>
      <c r="BD78" s="11">
        <v>0.19911505684856201</v>
      </c>
      <c r="BE78" s="11"/>
      <c r="BF78" s="11">
        <v>0.219608204136959</v>
      </c>
      <c r="BG78" s="11">
        <v>0.101084423523998</v>
      </c>
      <c r="BH78" s="11">
        <v>0.12429740214676201</v>
      </c>
      <c r="BI78" s="11">
        <v>9.9594886758728102E-2</v>
      </c>
      <c r="BJ78" s="11">
        <v>8.4734358850891506E-2</v>
      </c>
      <c r="BK78" s="11">
        <v>8.5314782305296599E-2</v>
      </c>
    </row>
    <row r="79" spans="2:63" x14ac:dyDescent="0.35">
      <c r="B79" t="s">
        <v>94</v>
      </c>
      <c r="C79" s="11">
        <v>5.0695803183070202E-2</v>
      </c>
      <c r="D79" s="11">
        <v>3.1076129687377E-2</v>
      </c>
      <c r="E79" s="11">
        <v>6.9318328805097695E-2</v>
      </c>
      <c r="F79" s="11"/>
      <c r="G79" s="11">
        <v>9.3250315121022803E-2</v>
      </c>
      <c r="H79" s="11">
        <v>4.14981652448599E-2</v>
      </c>
      <c r="I79" s="11">
        <v>4.7842913003668497E-2</v>
      </c>
      <c r="J79" s="11">
        <v>5.6216294625000399E-2</v>
      </c>
      <c r="K79" s="11">
        <v>2.9353960681588999E-2</v>
      </c>
      <c r="L79" s="11">
        <v>4.3050882631567797E-2</v>
      </c>
      <c r="M79" s="11"/>
      <c r="N79" s="11">
        <v>5.2962204200943601E-2</v>
      </c>
      <c r="O79" s="11">
        <v>4.5653982042333299E-2</v>
      </c>
      <c r="P79" s="11">
        <v>6.3899757083763803E-2</v>
      </c>
      <c r="Q79" s="11">
        <v>4.3586821309681903E-2</v>
      </c>
      <c r="R79" s="11">
        <v>2.82220299467257E-2</v>
      </c>
      <c r="S79" s="11">
        <v>4.3290715494721098E-2</v>
      </c>
      <c r="T79" s="11">
        <v>5.3616922545601998E-2</v>
      </c>
      <c r="U79" s="11">
        <v>8.7418553050590597E-2</v>
      </c>
      <c r="V79" s="11">
        <v>5.1002390211930697E-2</v>
      </c>
      <c r="W79" s="11">
        <v>4.7638191926813803E-2</v>
      </c>
      <c r="X79" s="11">
        <v>6.7072647034225899E-2</v>
      </c>
      <c r="Y79" s="11"/>
      <c r="Z79" s="11">
        <v>2.8745355547406599E-2</v>
      </c>
      <c r="AA79" s="11">
        <v>5.8748418814275699E-2</v>
      </c>
      <c r="AB79" s="11">
        <v>6.2747992280320505E-2</v>
      </c>
      <c r="AC79" s="11">
        <v>5.9838909070881803E-2</v>
      </c>
      <c r="AD79" s="11"/>
      <c r="AE79" s="11">
        <v>5.9763791485158098E-2</v>
      </c>
      <c r="AF79" s="11">
        <v>5.32485752334328E-2</v>
      </c>
      <c r="AG79" s="11">
        <v>4.5397467678404198E-2</v>
      </c>
      <c r="AH79" s="11">
        <v>4.2517215735303697E-2</v>
      </c>
      <c r="AI79" s="11">
        <v>8.9979573876292109E-3</v>
      </c>
      <c r="AJ79" s="11"/>
      <c r="AK79" s="11">
        <v>3.37573435170423E-2</v>
      </c>
      <c r="AL79" s="11">
        <v>4.99674041260047E-2</v>
      </c>
      <c r="AM79" s="11">
        <v>5.5811592439723098E-2</v>
      </c>
      <c r="AN79" s="11">
        <v>8.0905511635156496E-2</v>
      </c>
      <c r="AO79" s="11">
        <v>6.6826447415814894E-2</v>
      </c>
      <c r="AP79" s="11">
        <v>9.3538365503274101E-2</v>
      </c>
      <c r="AQ79" s="11"/>
      <c r="AR79" s="11">
        <v>3.8229221651471398E-2</v>
      </c>
      <c r="AS79" s="11">
        <v>4.3461033369391097E-2</v>
      </c>
      <c r="AT79" s="11">
        <v>8.78383061384964E-2</v>
      </c>
      <c r="AU79" s="11"/>
      <c r="AV79" s="11">
        <v>3.15187440380316E-2</v>
      </c>
      <c r="AW79" s="11">
        <v>4.2510718869956797E-2</v>
      </c>
      <c r="AX79" s="11">
        <v>6.1451066867632298E-2</v>
      </c>
      <c r="AY79" s="11">
        <v>4.59450262915857E-2</v>
      </c>
      <c r="AZ79" s="11">
        <v>9.69650651291422E-2</v>
      </c>
      <c r="BA79" s="11"/>
      <c r="BB79" s="11">
        <v>3.7154172533490598E-2</v>
      </c>
      <c r="BC79" s="11">
        <v>4.4343799209774097E-2</v>
      </c>
      <c r="BD79" s="11">
        <v>3.6842742393141899E-2</v>
      </c>
      <c r="BE79" s="11"/>
      <c r="BF79" s="11">
        <v>3.9397449414742901E-2</v>
      </c>
      <c r="BG79" s="11">
        <v>5.3255610827729699E-2</v>
      </c>
      <c r="BH79" s="11">
        <v>5.8794791106432799E-2</v>
      </c>
      <c r="BI79" s="11">
        <v>5.5362037358364903E-2</v>
      </c>
      <c r="BJ79" s="11">
        <v>4.56940335086716E-2</v>
      </c>
      <c r="BK79" s="11">
        <v>5.1707710038720302E-2</v>
      </c>
    </row>
    <row r="80" spans="2:63" x14ac:dyDescent="0.35">
      <c r="B80" t="s">
        <v>95</v>
      </c>
      <c r="C80" s="11">
        <v>3.89060549862104E-2</v>
      </c>
      <c r="D80" s="11">
        <v>3.6163266645862897E-2</v>
      </c>
      <c r="E80" s="11">
        <v>4.1622598514364798E-2</v>
      </c>
      <c r="F80" s="11"/>
      <c r="G80" s="11">
        <v>7.2931585683546393E-2</v>
      </c>
      <c r="H80" s="11">
        <v>7.55211499182772E-2</v>
      </c>
      <c r="I80" s="11">
        <v>4.2270332097449001E-2</v>
      </c>
      <c r="J80" s="11">
        <v>2.5639494769571801E-2</v>
      </c>
      <c r="K80" s="11">
        <v>2.33585240710634E-2</v>
      </c>
      <c r="L80" s="11">
        <v>5.6680254628935396E-3</v>
      </c>
      <c r="M80" s="11"/>
      <c r="N80" s="11">
        <v>6.7882657553154702E-2</v>
      </c>
      <c r="O80" s="11">
        <v>3.7973595471772002E-2</v>
      </c>
      <c r="P80" s="11">
        <v>5.5960973590887801E-2</v>
      </c>
      <c r="Q80" s="11">
        <v>2.9497707624746301E-2</v>
      </c>
      <c r="R80" s="11">
        <v>1.84018770873615E-2</v>
      </c>
      <c r="S80" s="11">
        <v>5.8828544546661803E-2</v>
      </c>
      <c r="T80" s="11">
        <v>5.5236380018978501E-2</v>
      </c>
      <c r="U80" s="11">
        <v>3.5425021829881997E-2</v>
      </c>
      <c r="V80" s="11">
        <v>1.78006201585399E-2</v>
      </c>
      <c r="W80" s="11">
        <v>1.9092075854361699E-2</v>
      </c>
      <c r="X80" s="11">
        <v>1.38695718399312E-2</v>
      </c>
      <c r="Y80" s="11"/>
      <c r="Z80" s="11">
        <v>3.2872692735030698E-2</v>
      </c>
      <c r="AA80" s="11">
        <v>3.5055012486584602E-2</v>
      </c>
      <c r="AB80" s="11">
        <v>3.3592839828948798E-2</v>
      </c>
      <c r="AC80" s="11">
        <v>5.8537629947927002E-2</v>
      </c>
      <c r="AD80" s="11"/>
      <c r="AE80" s="11">
        <v>3.3363223328878797E-2</v>
      </c>
      <c r="AF80" s="11">
        <v>3.89526112708974E-2</v>
      </c>
      <c r="AG80" s="11">
        <v>3.27587384736618E-2</v>
      </c>
      <c r="AH80" s="11">
        <v>5.4560763313081302E-2</v>
      </c>
      <c r="AI80" s="11">
        <v>8.6653950341716995E-2</v>
      </c>
      <c r="AJ80" s="11"/>
      <c r="AK80" s="11">
        <v>2.00261002622533E-2</v>
      </c>
      <c r="AL80" s="11">
        <v>4.61346962251852E-2</v>
      </c>
      <c r="AM80" s="11">
        <v>5.2153036661274903E-2</v>
      </c>
      <c r="AN80" s="11">
        <v>9.0111608923836406E-2</v>
      </c>
      <c r="AO80" s="11">
        <v>4.3149027455152499E-2</v>
      </c>
      <c r="AP80" s="11">
        <v>5.2800629742954602E-2</v>
      </c>
      <c r="AQ80" s="11"/>
      <c r="AR80" s="11">
        <v>2.6510921022801101E-2</v>
      </c>
      <c r="AS80" s="11">
        <v>4.1341035898096297E-2</v>
      </c>
      <c r="AT80" s="11">
        <v>6.7384308610037594E-2</v>
      </c>
      <c r="AU80" s="11"/>
      <c r="AV80" s="11">
        <v>2.9734156465489499E-2</v>
      </c>
      <c r="AW80" s="11">
        <v>4.3374949320409299E-2</v>
      </c>
      <c r="AX80" s="11">
        <v>4.5482896418085103E-2</v>
      </c>
      <c r="AY80" s="11">
        <v>5.4625687372269797E-2</v>
      </c>
      <c r="AZ80" s="11">
        <v>5.3967643730969898E-2</v>
      </c>
      <c r="BA80" s="11"/>
      <c r="BB80" s="11">
        <v>3.1085472072745399E-2</v>
      </c>
      <c r="BC80" s="11">
        <v>4.86316344706594E-2</v>
      </c>
      <c r="BD80" s="11">
        <v>5.3476990018000901E-2</v>
      </c>
      <c r="BE80" s="11"/>
      <c r="BF80" s="11">
        <v>5.9346065989802799E-2</v>
      </c>
      <c r="BG80" s="11">
        <v>3.2127648361508901E-2</v>
      </c>
      <c r="BH80" s="11">
        <v>4.5623450882463397E-2</v>
      </c>
      <c r="BI80" s="11">
        <v>3.1903150331620403E-2</v>
      </c>
      <c r="BJ80" s="11">
        <v>2.8829663196065499E-2</v>
      </c>
      <c r="BK80" s="11">
        <v>4.2927887923514298E-2</v>
      </c>
    </row>
    <row r="81" spans="2:63" x14ac:dyDescent="0.35">
      <c r="B81" t="s">
        <v>96</v>
      </c>
      <c r="C81" s="11">
        <v>3.7955542247684299E-2</v>
      </c>
      <c r="D81" s="11">
        <v>2.2693325336946599E-2</v>
      </c>
      <c r="E81" s="11">
        <v>5.3250580789769998E-2</v>
      </c>
      <c r="F81" s="11"/>
      <c r="G81" s="11">
        <v>8.9227517355027097E-2</v>
      </c>
      <c r="H81" s="11">
        <v>4.5511591119564099E-2</v>
      </c>
      <c r="I81" s="11">
        <v>3.1170644848616799E-2</v>
      </c>
      <c r="J81" s="11">
        <v>2.4289904868819E-2</v>
      </c>
      <c r="K81" s="11">
        <v>2.9699586432671499E-2</v>
      </c>
      <c r="L81" s="11">
        <v>1.9992694953449599E-2</v>
      </c>
      <c r="M81" s="11"/>
      <c r="N81" s="11">
        <v>4.2794776522704699E-2</v>
      </c>
      <c r="O81" s="11">
        <v>3.1173824284834801E-2</v>
      </c>
      <c r="P81" s="11">
        <v>3.31135853432196E-2</v>
      </c>
      <c r="Q81" s="11">
        <v>5.6287232982102101E-2</v>
      </c>
      <c r="R81" s="11">
        <v>4.6673473049240501E-2</v>
      </c>
      <c r="S81" s="11">
        <v>4.5957194762845197E-2</v>
      </c>
      <c r="T81" s="11">
        <v>4.7800957572427298E-2</v>
      </c>
      <c r="U81" s="11">
        <v>3.2982067190181499E-2</v>
      </c>
      <c r="V81" s="11">
        <v>2.20297867913717E-2</v>
      </c>
      <c r="W81" s="11">
        <v>3.58156791079417E-2</v>
      </c>
      <c r="X81" s="11">
        <v>2.08704292398426E-2</v>
      </c>
      <c r="Y81" s="11"/>
      <c r="Z81" s="11">
        <v>2.50886836723405E-2</v>
      </c>
      <c r="AA81" s="11">
        <v>3.4786393549528699E-2</v>
      </c>
      <c r="AB81" s="11">
        <v>4.2219822485227702E-2</v>
      </c>
      <c r="AC81" s="11">
        <v>5.6650831537782699E-2</v>
      </c>
      <c r="AD81" s="11"/>
      <c r="AE81" s="11">
        <v>4.9371314606866203E-2</v>
      </c>
      <c r="AF81" s="11">
        <v>4.43881802675022E-2</v>
      </c>
      <c r="AG81" s="11">
        <v>3.1431075838858402E-2</v>
      </c>
      <c r="AH81" s="11">
        <v>1.4145682099633799E-2</v>
      </c>
      <c r="AI81" s="11">
        <v>1.6500582231148302E-2</v>
      </c>
      <c r="AJ81" s="11"/>
      <c r="AK81" s="11">
        <v>2.3464101844673499E-2</v>
      </c>
      <c r="AL81" s="11">
        <v>2.4365451790261401E-2</v>
      </c>
      <c r="AM81" s="11">
        <v>6.8364035532439499E-2</v>
      </c>
      <c r="AN81" s="11">
        <v>3.2499566338158398E-2</v>
      </c>
      <c r="AO81" s="11">
        <v>2.9623052932082401E-2</v>
      </c>
      <c r="AP81" s="11">
        <v>0.25198368000495103</v>
      </c>
      <c r="AQ81" s="11"/>
      <c r="AR81" s="11">
        <v>3.2523707136907297E-2</v>
      </c>
      <c r="AS81" s="11">
        <v>2.4764080430860699E-2</v>
      </c>
      <c r="AT81" s="11">
        <v>5.1532316401287401E-2</v>
      </c>
      <c r="AU81" s="11"/>
      <c r="AV81" s="11">
        <v>2.85920250996974E-2</v>
      </c>
      <c r="AW81" s="11">
        <v>3.6989063555478097E-2</v>
      </c>
      <c r="AX81" s="11">
        <v>2.00292067844439E-2</v>
      </c>
      <c r="AY81" s="11">
        <v>1.3744092416320601E-2</v>
      </c>
      <c r="AZ81" s="11">
        <v>6.4124991720930793E-2</v>
      </c>
      <c r="BA81" s="11"/>
      <c r="BB81" s="11">
        <v>2.4012020717241001E-2</v>
      </c>
      <c r="BC81" s="11">
        <v>3.7671343623010202E-2</v>
      </c>
      <c r="BD81" s="11">
        <v>4.2381608634138902E-2</v>
      </c>
      <c r="BE81" s="11"/>
      <c r="BF81" s="11">
        <v>3.03046674331558E-2</v>
      </c>
      <c r="BG81" s="11">
        <v>4.2023671244665203E-2</v>
      </c>
      <c r="BH81" s="11">
        <v>5.78236709139167E-2</v>
      </c>
      <c r="BI81" s="11">
        <v>3.16822620499633E-2</v>
      </c>
      <c r="BJ81" s="11">
        <v>3.4678846144247197E-2</v>
      </c>
      <c r="BK81" s="11">
        <v>3.1352903460440902E-2</v>
      </c>
    </row>
    <row r="82" spans="2:63" x14ac:dyDescent="0.35">
      <c r="B82" t="s">
        <v>97</v>
      </c>
      <c r="C82" s="11">
        <v>2.1359846748697599E-2</v>
      </c>
      <c r="D82" s="11">
        <v>1.6210298132138899E-2</v>
      </c>
      <c r="E82" s="11">
        <v>2.6040653963616801E-2</v>
      </c>
      <c r="F82" s="11"/>
      <c r="G82" s="11">
        <v>3.7379865010331602E-2</v>
      </c>
      <c r="H82" s="11">
        <v>1.2821320462559E-2</v>
      </c>
      <c r="I82" s="11">
        <v>2.0999072930706599E-2</v>
      </c>
      <c r="J82" s="11">
        <v>2.47075653613235E-2</v>
      </c>
      <c r="K82" s="11">
        <v>1.15559966970466E-2</v>
      </c>
      <c r="L82" s="11">
        <v>2.2198810433099601E-2</v>
      </c>
      <c r="M82" s="11"/>
      <c r="N82" s="11">
        <v>1.31483164571002E-2</v>
      </c>
      <c r="O82" s="11">
        <v>1.9112980243297401E-2</v>
      </c>
      <c r="P82" s="11">
        <v>3.2651431940913203E-2</v>
      </c>
      <c r="Q82" s="11">
        <v>2.2131954308313499E-2</v>
      </c>
      <c r="R82" s="11">
        <v>2.84042131134307E-2</v>
      </c>
      <c r="S82" s="11">
        <v>2.0704810526458901E-2</v>
      </c>
      <c r="T82" s="11">
        <v>3.0616271966906399E-2</v>
      </c>
      <c r="U82" s="11">
        <v>1.6074473884069899E-2</v>
      </c>
      <c r="V82" s="11">
        <v>1.28046484665288E-2</v>
      </c>
      <c r="W82" s="11">
        <v>2.0275829068911601E-2</v>
      </c>
      <c r="X82" s="11">
        <v>2.7653054938450699E-2</v>
      </c>
      <c r="Y82" s="11"/>
      <c r="Z82" s="11">
        <v>1.6815765490065099E-2</v>
      </c>
      <c r="AA82" s="11">
        <v>1.54805870339379E-2</v>
      </c>
      <c r="AB82" s="11">
        <v>2.91165033608464E-2</v>
      </c>
      <c r="AC82" s="11">
        <v>2.6704791484032601E-2</v>
      </c>
      <c r="AD82" s="11"/>
      <c r="AE82" s="11">
        <v>2.9714550976987001E-2</v>
      </c>
      <c r="AF82" s="11">
        <v>2.4906299998804199E-2</v>
      </c>
      <c r="AG82" s="11">
        <v>1.09982952530232E-2</v>
      </c>
      <c r="AH82" s="11">
        <v>2.3728197231164001E-2</v>
      </c>
      <c r="AI82" s="11">
        <v>7.6464712859589902E-3</v>
      </c>
      <c r="AJ82" s="11"/>
      <c r="AK82" s="11">
        <v>2.2993299361437E-2</v>
      </c>
      <c r="AL82" s="11">
        <v>1.7048979084005499E-2</v>
      </c>
      <c r="AM82" s="11">
        <v>2.7692716044369299E-2</v>
      </c>
      <c r="AN82" s="11">
        <v>1.53595988495427E-2</v>
      </c>
      <c r="AO82" s="11">
        <v>1.1280123513285299E-2</v>
      </c>
      <c r="AP82" s="11">
        <v>4.84153630334608E-2</v>
      </c>
      <c r="AQ82" s="11"/>
      <c r="AR82" s="11">
        <v>1.35419392667337E-2</v>
      </c>
      <c r="AS82" s="11">
        <v>2.2569260653323001E-2</v>
      </c>
      <c r="AT82" s="11">
        <v>2.5213974274599101E-2</v>
      </c>
      <c r="AU82" s="11"/>
      <c r="AV82" s="11">
        <v>1.8394595110400602E-2</v>
      </c>
      <c r="AW82" s="11">
        <v>1.8816610720568901E-2</v>
      </c>
      <c r="AX82" s="11">
        <v>8.31905254873932E-3</v>
      </c>
      <c r="AY82" s="11">
        <v>0</v>
      </c>
      <c r="AZ82" s="11">
        <v>2.5202302877102799E-2</v>
      </c>
      <c r="BA82" s="11"/>
      <c r="BB82" s="11">
        <v>1.6417148376124801E-2</v>
      </c>
      <c r="BC82" s="11">
        <v>1.8061911129063999E-2</v>
      </c>
      <c r="BD82" s="11">
        <v>1.30275653250527E-2</v>
      </c>
      <c r="BE82" s="11"/>
      <c r="BF82" s="11">
        <v>1.20665344527095E-2</v>
      </c>
      <c r="BG82" s="11">
        <v>2.7702429163593702E-2</v>
      </c>
      <c r="BH82" s="11">
        <v>2.9501431248934E-2</v>
      </c>
      <c r="BI82" s="11">
        <v>2.1478078247115201E-2</v>
      </c>
      <c r="BJ82" s="11">
        <v>1.68074131336639E-2</v>
      </c>
      <c r="BK82" s="11">
        <v>1.45790895016696E-2</v>
      </c>
    </row>
    <row r="83" spans="2:63" x14ac:dyDescent="0.35">
      <c r="B83" t="s">
        <v>98</v>
      </c>
      <c r="C83" s="11">
        <v>4.7119975053980502E-2</v>
      </c>
      <c r="D83" s="11">
        <v>5.3497686238519498E-2</v>
      </c>
      <c r="E83" s="11">
        <v>4.11503375414237E-2</v>
      </c>
      <c r="F83" s="11"/>
      <c r="G83" s="11">
        <v>6.6751389253909103E-3</v>
      </c>
      <c r="H83" s="11">
        <v>2.0698012876224799E-2</v>
      </c>
      <c r="I83" s="11">
        <v>3.9032508208394302E-2</v>
      </c>
      <c r="J83" s="11">
        <v>5.2232145787868597E-2</v>
      </c>
      <c r="K83" s="11">
        <v>6.4096921325406606E-2</v>
      </c>
      <c r="L83" s="11">
        <v>8.5158125431599702E-2</v>
      </c>
      <c r="M83" s="11"/>
      <c r="N83" s="11">
        <v>1.2256729541748401E-2</v>
      </c>
      <c r="O83" s="11">
        <v>5.0114444160405398E-2</v>
      </c>
      <c r="P83" s="11">
        <v>8.8583619643441705E-2</v>
      </c>
      <c r="Q83" s="11">
        <v>4.1041228280348799E-2</v>
      </c>
      <c r="R83" s="11">
        <v>4.4580021270733301E-2</v>
      </c>
      <c r="S83" s="11">
        <v>4.71963604582347E-2</v>
      </c>
      <c r="T83" s="11">
        <v>6.2548789198757504E-2</v>
      </c>
      <c r="U83" s="11">
        <v>1.80344340105432E-2</v>
      </c>
      <c r="V83" s="11">
        <v>3.8000333298506897E-2</v>
      </c>
      <c r="W83" s="11">
        <v>6.5783142108589598E-2</v>
      </c>
      <c r="X83" s="11">
        <v>5.3108353125628199E-2</v>
      </c>
      <c r="Y83" s="11"/>
      <c r="Z83" s="11">
        <v>5.1189174565510101E-2</v>
      </c>
      <c r="AA83" s="11">
        <v>5.8290106322110402E-2</v>
      </c>
      <c r="AB83" s="11">
        <v>4.3363002222233001E-2</v>
      </c>
      <c r="AC83" s="11">
        <v>3.1558890120794103E-2</v>
      </c>
      <c r="AD83" s="11"/>
      <c r="AE83" s="11">
        <v>5.6237309748489402E-2</v>
      </c>
      <c r="AF83" s="11">
        <v>3.7028215548400398E-2</v>
      </c>
      <c r="AG83" s="11">
        <v>5.2345301225183501E-2</v>
      </c>
      <c r="AH83" s="11">
        <v>3.9784066836582498E-2</v>
      </c>
      <c r="AI83" s="11">
        <v>7.7619238585675807E-2</v>
      </c>
      <c r="AJ83" s="11"/>
      <c r="AK83" s="11">
        <v>6.0705268453717098E-2</v>
      </c>
      <c r="AL83" s="11">
        <v>4.24680980357433E-2</v>
      </c>
      <c r="AM83" s="11">
        <v>2.7902662468737901E-2</v>
      </c>
      <c r="AN83" s="11">
        <v>4.8030595617473998E-2</v>
      </c>
      <c r="AO83" s="11">
        <v>4.2672332388685799E-2</v>
      </c>
      <c r="AP83" s="11">
        <v>7.0977500930848201E-3</v>
      </c>
      <c r="AQ83" s="11"/>
      <c r="AR83" s="11">
        <v>5.5030855560362697E-2</v>
      </c>
      <c r="AS83" s="11">
        <v>4.7867960969605799E-2</v>
      </c>
      <c r="AT83" s="11">
        <v>3.4673824305911399E-2</v>
      </c>
      <c r="AU83" s="11"/>
      <c r="AV83" s="11">
        <v>5.6426389105421498E-2</v>
      </c>
      <c r="AW83" s="11">
        <v>3.2392805457497099E-2</v>
      </c>
      <c r="AX83" s="11">
        <v>6.3888625291206994E-2</v>
      </c>
      <c r="AY83" s="11">
        <v>5.4719952545313998E-2</v>
      </c>
      <c r="AZ83" s="11">
        <v>4.3522323831086798E-2</v>
      </c>
      <c r="BA83" s="11"/>
      <c r="BB83" s="11">
        <v>5.67100217188755E-2</v>
      </c>
      <c r="BC83" s="11">
        <v>3.3155611089819403E-2</v>
      </c>
      <c r="BD83" s="11">
        <v>6.3093819376781393E-2</v>
      </c>
      <c r="BE83" s="11"/>
      <c r="BF83" s="11">
        <v>1.8827003080115201E-2</v>
      </c>
      <c r="BG83" s="11">
        <v>4.6366493369149497E-2</v>
      </c>
      <c r="BH83" s="11">
        <v>3.6777126764926803E-2</v>
      </c>
      <c r="BI83" s="11">
        <v>4.6660819442930303E-2</v>
      </c>
      <c r="BJ83" s="11">
        <v>6.1534039980244801E-2</v>
      </c>
      <c r="BK83" s="11">
        <v>0.112379832332102</v>
      </c>
    </row>
    <row r="84" spans="2:63" x14ac:dyDescent="0.35">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row>
    <row r="85" spans="2:63" x14ac:dyDescent="0.35">
      <c r="B85" s="2" t="s">
        <v>105</v>
      </c>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row>
    <row r="86" spans="2:63" x14ac:dyDescent="0.35">
      <c r="B86" s="20" t="s">
        <v>67</v>
      </c>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row>
    <row r="87" spans="2:63" x14ac:dyDescent="0.35">
      <c r="B87" t="s">
        <v>100</v>
      </c>
      <c r="C87" s="11">
        <v>0.54091755540008102</v>
      </c>
      <c r="D87" s="11">
        <v>0.62565043113187002</v>
      </c>
      <c r="E87" s="11">
        <v>0.45970968468203999</v>
      </c>
      <c r="F87" s="11"/>
      <c r="G87" s="11">
        <v>0.38504535236536003</v>
      </c>
      <c r="H87" s="11">
        <v>0.42465973168312499</v>
      </c>
      <c r="I87" s="11">
        <v>0.45864708854733499</v>
      </c>
      <c r="J87" s="11">
        <v>0.55146665925079696</v>
      </c>
      <c r="K87" s="11">
        <v>0.63497343271992102</v>
      </c>
      <c r="L87" s="11">
        <v>0.73688730838709504</v>
      </c>
      <c r="M87" s="11"/>
      <c r="N87" s="11">
        <v>0.485073948195129</v>
      </c>
      <c r="O87" s="11">
        <v>0.52465822270910001</v>
      </c>
      <c r="P87" s="11">
        <v>0.59400880646648802</v>
      </c>
      <c r="Q87" s="11">
        <v>0.55184945792621998</v>
      </c>
      <c r="R87" s="11">
        <v>0.55648914486992196</v>
      </c>
      <c r="S87" s="11">
        <v>0.52469106501477303</v>
      </c>
      <c r="T87" s="11">
        <v>0.50917810610860403</v>
      </c>
      <c r="U87" s="11">
        <v>0.50939289750622396</v>
      </c>
      <c r="V87" s="11">
        <v>0.56023185436893097</v>
      </c>
      <c r="W87" s="11">
        <v>0.59836065782375703</v>
      </c>
      <c r="X87" s="11">
        <v>0.57258030258987902</v>
      </c>
      <c r="Y87" s="11"/>
      <c r="Z87" s="11">
        <v>0.64881669233832795</v>
      </c>
      <c r="AA87" s="11">
        <v>0.52176270765728905</v>
      </c>
      <c r="AB87" s="11">
        <v>0.51617893812354398</v>
      </c>
      <c r="AC87" s="11">
        <v>0.467180787618455</v>
      </c>
      <c r="AD87" s="11"/>
      <c r="AE87" s="11">
        <v>0.54169899506512398</v>
      </c>
      <c r="AF87" s="11">
        <v>0.49581404801646201</v>
      </c>
      <c r="AG87" s="11">
        <v>0.57536726758934098</v>
      </c>
      <c r="AH87" s="11">
        <v>0.58370658390568797</v>
      </c>
      <c r="AI87" s="11">
        <v>0.62634381687723595</v>
      </c>
      <c r="AJ87" s="11"/>
      <c r="AK87" s="11">
        <v>0.68767978473531299</v>
      </c>
      <c r="AL87" s="11">
        <v>0.51089041552807701</v>
      </c>
      <c r="AM87" s="11">
        <v>0.402896201567503</v>
      </c>
      <c r="AN87" s="11">
        <v>0.43996054897147402</v>
      </c>
      <c r="AO87" s="11">
        <v>0.42961220452041798</v>
      </c>
      <c r="AP87" s="11">
        <v>0.39099868758068002</v>
      </c>
      <c r="AQ87" s="11"/>
      <c r="AR87" s="11">
        <v>0.58775394024952299</v>
      </c>
      <c r="AS87" s="11">
        <v>0.60264209454890505</v>
      </c>
      <c r="AT87" s="11">
        <v>0.298613268625609</v>
      </c>
      <c r="AU87" s="11"/>
      <c r="AV87" s="11">
        <v>0.62781316507455498</v>
      </c>
      <c r="AW87" s="11">
        <v>0.49819220447535101</v>
      </c>
      <c r="AX87" s="11">
        <v>0.64009357400133104</v>
      </c>
      <c r="AY87" s="11">
        <v>0.54205083722647995</v>
      </c>
      <c r="AZ87" s="11">
        <v>0.34926803423251701</v>
      </c>
      <c r="BA87" s="11"/>
      <c r="BB87" s="11">
        <v>0.62408170567256904</v>
      </c>
      <c r="BC87" s="11">
        <v>0.50907638961967705</v>
      </c>
      <c r="BD87" s="11">
        <v>0.57730276992706997</v>
      </c>
      <c r="BE87" s="11"/>
      <c r="BF87" s="11">
        <v>0.50641834379032602</v>
      </c>
      <c r="BG87" s="11">
        <v>0.54803542227351598</v>
      </c>
      <c r="BH87" s="11">
        <v>0.48582572625194698</v>
      </c>
      <c r="BI87" s="11">
        <v>0.55869151199783595</v>
      </c>
      <c r="BJ87" s="11">
        <v>0.58949528266545403</v>
      </c>
      <c r="BK87" s="11">
        <v>0.59011848444236303</v>
      </c>
    </row>
    <row r="88" spans="2:63" x14ac:dyDescent="0.35">
      <c r="B88" t="s">
        <v>101</v>
      </c>
      <c r="C88" s="11">
        <v>0.27913071083931401</v>
      </c>
      <c r="D88" s="11">
        <v>0.242448239271119</v>
      </c>
      <c r="E88" s="11">
        <v>0.31648715252559101</v>
      </c>
      <c r="F88" s="11"/>
      <c r="G88" s="11">
        <v>0.25539832948531199</v>
      </c>
      <c r="H88" s="11">
        <v>0.33815319115832898</v>
      </c>
      <c r="I88" s="11">
        <v>0.32158703548365097</v>
      </c>
      <c r="J88" s="11">
        <v>0.302388009107038</v>
      </c>
      <c r="K88" s="11">
        <v>0.265245953197698</v>
      </c>
      <c r="L88" s="11">
        <v>0.20278786148236499</v>
      </c>
      <c r="M88" s="11"/>
      <c r="N88" s="11">
        <v>0.28677465976599897</v>
      </c>
      <c r="O88" s="11">
        <v>0.28948154526252201</v>
      </c>
      <c r="P88" s="11">
        <v>0.28199094072696101</v>
      </c>
      <c r="Q88" s="11">
        <v>0.29286097299649999</v>
      </c>
      <c r="R88" s="11">
        <v>0.23693305190958899</v>
      </c>
      <c r="S88" s="11">
        <v>0.28704130671349898</v>
      </c>
      <c r="T88" s="11">
        <v>0.30620780456186802</v>
      </c>
      <c r="U88" s="11">
        <v>0.27363260994924099</v>
      </c>
      <c r="V88" s="11">
        <v>0.27843893006739701</v>
      </c>
      <c r="W88" s="11">
        <v>0.244863894267002</v>
      </c>
      <c r="X88" s="11">
        <v>0.27073181258425699</v>
      </c>
      <c r="Y88" s="11"/>
      <c r="Z88" s="11">
        <v>0.249198384971</v>
      </c>
      <c r="AA88" s="11">
        <v>0.283052708123126</v>
      </c>
      <c r="AB88" s="11">
        <v>0.294771229517233</v>
      </c>
      <c r="AC88" s="11">
        <v>0.293070444179728</v>
      </c>
      <c r="AD88" s="11"/>
      <c r="AE88" s="11">
        <v>0.267796623421306</v>
      </c>
      <c r="AF88" s="11">
        <v>0.29972494986097797</v>
      </c>
      <c r="AG88" s="11">
        <v>0.27488479970177399</v>
      </c>
      <c r="AH88" s="11">
        <v>0.26095337632426402</v>
      </c>
      <c r="AI88" s="11">
        <v>0.27463570577548402</v>
      </c>
      <c r="AJ88" s="11"/>
      <c r="AK88" s="11">
        <v>0.22477632735387401</v>
      </c>
      <c r="AL88" s="11">
        <v>0.311479614342073</v>
      </c>
      <c r="AM88" s="11">
        <v>0.34331344359322102</v>
      </c>
      <c r="AN88" s="11">
        <v>0.32968847171711602</v>
      </c>
      <c r="AO88" s="11">
        <v>0.30163600944367502</v>
      </c>
      <c r="AP88" s="11">
        <v>0.27425519320907998</v>
      </c>
      <c r="AQ88" s="11"/>
      <c r="AR88" s="11">
        <v>0.282498736270969</v>
      </c>
      <c r="AS88" s="11">
        <v>0.265452601474503</v>
      </c>
      <c r="AT88" s="11">
        <v>0.34093115170940502</v>
      </c>
      <c r="AU88" s="11"/>
      <c r="AV88" s="11">
        <v>0.26862006642622499</v>
      </c>
      <c r="AW88" s="11">
        <v>0.306099961491475</v>
      </c>
      <c r="AX88" s="11">
        <v>0.23109415873118599</v>
      </c>
      <c r="AY88" s="11">
        <v>0.31871983018858002</v>
      </c>
      <c r="AZ88" s="11">
        <v>0.28263922744554598</v>
      </c>
      <c r="BA88" s="11"/>
      <c r="BB88" s="11">
        <v>0.26798827483940202</v>
      </c>
      <c r="BC88" s="11">
        <v>0.29248524060815201</v>
      </c>
      <c r="BD88" s="11">
        <v>0.28087655117869798</v>
      </c>
      <c r="BE88" s="11"/>
      <c r="BF88" s="11">
        <v>0.25612180265679102</v>
      </c>
      <c r="BG88" s="11">
        <v>0.28863732980095602</v>
      </c>
      <c r="BH88" s="11">
        <v>0.33783897908552701</v>
      </c>
      <c r="BI88" s="11">
        <v>0.25341362369695902</v>
      </c>
      <c r="BJ88" s="11">
        <v>0.28076941459653598</v>
      </c>
      <c r="BK88" s="11">
        <v>0.27061305659638901</v>
      </c>
    </row>
    <row r="89" spans="2:63" x14ac:dyDescent="0.35">
      <c r="B89" t="s">
        <v>102</v>
      </c>
      <c r="C89" s="11">
        <v>9.5063703421259693E-2</v>
      </c>
      <c r="D89" s="11">
        <v>6.3924637091513803E-2</v>
      </c>
      <c r="E89" s="11">
        <v>0.12359514997514399</v>
      </c>
      <c r="F89" s="11"/>
      <c r="G89" s="11">
        <v>0.19218795080645301</v>
      </c>
      <c r="H89" s="11">
        <v>0.11879347757773601</v>
      </c>
      <c r="I89" s="11">
        <v>0.116267256596398</v>
      </c>
      <c r="J89" s="11">
        <v>7.0554106514425605E-2</v>
      </c>
      <c r="K89" s="11">
        <v>5.64442958321646E-2</v>
      </c>
      <c r="L89" s="11">
        <v>3.8431325132443697E-2</v>
      </c>
      <c r="M89" s="11"/>
      <c r="N89" s="11">
        <v>0.13407392172955601</v>
      </c>
      <c r="O89" s="11">
        <v>9.5906433324663004E-2</v>
      </c>
      <c r="P89" s="11">
        <v>7.0377039219903098E-2</v>
      </c>
      <c r="Q89" s="11">
        <v>7.2973567374084294E-2</v>
      </c>
      <c r="R89" s="11">
        <v>8.9809147627273295E-2</v>
      </c>
      <c r="S89" s="11">
        <v>9.7329221407384495E-2</v>
      </c>
      <c r="T89" s="11">
        <v>9.35967990985032E-2</v>
      </c>
      <c r="U89" s="11">
        <v>8.5577509269562396E-2</v>
      </c>
      <c r="V89" s="11">
        <v>6.99459777157974E-2</v>
      </c>
      <c r="W89" s="11">
        <v>0.105590014280756</v>
      </c>
      <c r="X89" s="11">
        <v>0.112311152920826</v>
      </c>
      <c r="Y89" s="11"/>
      <c r="Z89" s="11">
        <v>5.4576252786177698E-2</v>
      </c>
      <c r="AA89" s="11">
        <v>0.111380079413856</v>
      </c>
      <c r="AB89" s="11">
        <v>9.9867960427682007E-2</v>
      </c>
      <c r="AC89" s="11">
        <v>0.11591038390403099</v>
      </c>
      <c r="AD89" s="11"/>
      <c r="AE89" s="11">
        <v>8.9862207483915199E-2</v>
      </c>
      <c r="AF89" s="11">
        <v>0.11569987967734301</v>
      </c>
      <c r="AG89" s="11">
        <v>7.78661839430356E-2</v>
      </c>
      <c r="AH89" s="11">
        <v>9.3790149157867195E-2</v>
      </c>
      <c r="AI89" s="11">
        <v>4.5867599768246302E-2</v>
      </c>
      <c r="AJ89" s="11"/>
      <c r="AK89" s="11">
        <v>4.6149240185652099E-2</v>
      </c>
      <c r="AL89" s="11">
        <v>0.101564559869084</v>
      </c>
      <c r="AM89" s="11">
        <v>0.13752568071332499</v>
      </c>
      <c r="AN89" s="11">
        <v>0.13276845122962599</v>
      </c>
      <c r="AO89" s="11">
        <v>0.13762086910975199</v>
      </c>
      <c r="AP89" s="11">
        <v>0.158551506242157</v>
      </c>
      <c r="AQ89" s="11"/>
      <c r="AR89" s="11">
        <v>6.9052008772330503E-2</v>
      </c>
      <c r="AS89" s="11">
        <v>7.5415087026389202E-2</v>
      </c>
      <c r="AT89" s="11">
        <v>0.189028571897704</v>
      </c>
      <c r="AU89" s="11"/>
      <c r="AV89" s="11">
        <v>6.0927113776790297E-2</v>
      </c>
      <c r="AW89" s="11">
        <v>9.9666771115714703E-2</v>
      </c>
      <c r="AX89" s="11">
        <v>7.5711595415026797E-2</v>
      </c>
      <c r="AY89" s="11">
        <v>9.0934131914785193E-2</v>
      </c>
      <c r="AZ89" s="11">
        <v>0.16877541526345999</v>
      </c>
      <c r="BA89" s="11"/>
      <c r="BB89" s="11">
        <v>6.2720965100450304E-2</v>
      </c>
      <c r="BC89" s="11">
        <v>9.7383526071593202E-2</v>
      </c>
      <c r="BD89" s="11">
        <v>9.0578512082652399E-2</v>
      </c>
      <c r="BE89" s="11"/>
      <c r="BF89" s="11">
        <v>0.11798148466180799</v>
      </c>
      <c r="BG89" s="11">
        <v>8.49317370498609E-2</v>
      </c>
      <c r="BH89" s="11">
        <v>8.2094400764326003E-2</v>
      </c>
      <c r="BI89" s="11">
        <v>0.101449348761588</v>
      </c>
      <c r="BJ89" s="11">
        <v>8.7180308127595793E-2</v>
      </c>
      <c r="BK89" s="11">
        <v>8.0606105539438505E-2</v>
      </c>
    </row>
    <row r="90" spans="2:63" x14ac:dyDescent="0.35">
      <c r="B90" t="s">
        <v>103</v>
      </c>
      <c r="C90" s="11">
        <v>6.4359446021547403E-2</v>
      </c>
      <c r="D90" s="11">
        <v>5.1367480293384199E-2</v>
      </c>
      <c r="E90" s="11">
        <v>7.5954689839728598E-2</v>
      </c>
      <c r="F90" s="11"/>
      <c r="G90" s="11">
        <v>0.133806397193965</v>
      </c>
      <c r="H90" s="11">
        <v>9.2156410041017406E-2</v>
      </c>
      <c r="I90" s="11">
        <v>7.8402868897883102E-2</v>
      </c>
      <c r="J90" s="11">
        <v>5.3061441643154801E-2</v>
      </c>
      <c r="K90" s="11">
        <v>3.17853059154206E-2</v>
      </c>
      <c r="L90" s="11">
        <v>1.41804182367548E-2</v>
      </c>
      <c r="M90" s="11"/>
      <c r="N90" s="11">
        <v>7.23734259632383E-2</v>
      </c>
      <c r="O90" s="11">
        <v>7.0222139021824101E-2</v>
      </c>
      <c r="P90" s="11">
        <v>3.7871894574880799E-2</v>
      </c>
      <c r="Q90" s="11">
        <v>7.0140395767296901E-2</v>
      </c>
      <c r="R90" s="11">
        <v>8.7842343615605695E-2</v>
      </c>
      <c r="S90" s="11">
        <v>5.4802450943813599E-2</v>
      </c>
      <c r="T90" s="11">
        <v>5.88177151484051E-2</v>
      </c>
      <c r="U90" s="11">
        <v>0.119482287050469</v>
      </c>
      <c r="V90" s="11">
        <v>7.7578455419667194E-2</v>
      </c>
      <c r="W90" s="11">
        <v>3.3706029122026998E-2</v>
      </c>
      <c r="X90" s="11">
        <v>3.3760985801707201E-2</v>
      </c>
      <c r="Y90" s="11"/>
      <c r="Z90" s="11">
        <v>3.7077525049282099E-2</v>
      </c>
      <c r="AA90" s="11">
        <v>6.4723163990774102E-2</v>
      </c>
      <c r="AB90" s="11">
        <v>7.4582184833290197E-2</v>
      </c>
      <c r="AC90" s="11">
        <v>8.5970419520176602E-2</v>
      </c>
      <c r="AD90" s="11"/>
      <c r="AE90" s="11">
        <v>7.7107945783590495E-2</v>
      </c>
      <c r="AF90" s="11">
        <v>7.3391550594890997E-2</v>
      </c>
      <c r="AG90" s="11">
        <v>5.4829665497706598E-2</v>
      </c>
      <c r="AH90" s="11">
        <v>4.6503955451318302E-2</v>
      </c>
      <c r="AI90" s="11">
        <v>2.2962966211596499E-2</v>
      </c>
      <c r="AJ90" s="11"/>
      <c r="AK90" s="11">
        <v>2.8142050085911099E-2</v>
      </c>
      <c r="AL90" s="11">
        <v>5.8690010595256699E-2</v>
      </c>
      <c r="AM90" s="11">
        <v>0.10015991190623599</v>
      </c>
      <c r="AN90" s="11">
        <v>8.35573006084874E-2</v>
      </c>
      <c r="AO90" s="11">
        <v>0.101725286261571</v>
      </c>
      <c r="AP90" s="11">
        <v>0.12210842453102599</v>
      </c>
      <c r="AQ90" s="11"/>
      <c r="AR90" s="11">
        <v>4.7135167177006901E-2</v>
      </c>
      <c r="AS90" s="11">
        <v>4.4185861834491198E-2</v>
      </c>
      <c r="AT90" s="11">
        <v>0.12746657769643099</v>
      </c>
      <c r="AU90" s="11"/>
      <c r="AV90" s="11">
        <v>3.4675102121336003E-2</v>
      </c>
      <c r="AW90" s="11">
        <v>7.5441715364232304E-2</v>
      </c>
      <c r="AX90" s="11">
        <v>5.3100671852455199E-2</v>
      </c>
      <c r="AY90" s="11">
        <v>3.4273621346173497E-2</v>
      </c>
      <c r="AZ90" s="11">
        <v>0.134691798046365</v>
      </c>
      <c r="BA90" s="11"/>
      <c r="BB90" s="11">
        <v>3.9137120681131399E-2</v>
      </c>
      <c r="BC90" s="11">
        <v>8.4597543845508702E-2</v>
      </c>
      <c r="BD90" s="11">
        <v>4.1651435580252298E-2</v>
      </c>
      <c r="BE90" s="11"/>
      <c r="BF90" s="11">
        <v>8.3979700107769797E-2</v>
      </c>
      <c r="BG90" s="11">
        <v>5.91998475725352E-2</v>
      </c>
      <c r="BH90" s="11">
        <v>7.7590524856739299E-2</v>
      </c>
      <c r="BI90" s="11">
        <v>6.6078835714586198E-2</v>
      </c>
      <c r="BJ90" s="11">
        <v>3.4104028906181499E-2</v>
      </c>
      <c r="BK90" s="11">
        <v>4.9705987400570799E-2</v>
      </c>
    </row>
    <row r="91" spans="2:63" x14ac:dyDescent="0.35">
      <c r="B91" t="s">
        <v>104</v>
      </c>
      <c r="C91" s="11">
        <v>2.05285843177982E-2</v>
      </c>
      <c r="D91" s="11">
        <v>1.66092122121137E-2</v>
      </c>
      <c r="E91" s="11">
        <v>2.4253322977497001E-2</v>
      </c>
      <c r="F91" s="11"/>
      <c r="G91" s="11">
        <v>3.3561970148909999E-2</v>
      </c>
      <c r="H91" s="11">
        <v>2.6237189539792899E-2</v>
      </c>
      <c r="I91" s="11">
        <v>2.50957504747325E-2</v>
      </c>
      <c r="J91" s="11">
        <v>2.25297834845842E-2</v>
      </c>
      <c r="K91" s="11">
        <v>1.1551012334795401E-2</v>
      </c>
      <c r="L91" s="11">
        <v>7.7130867613416001E-3</v>
      </c>
      <c r="M91" s="11"/>
      <c r="N91" s="11">
        <v>2.1704044346077998E-2</v>
      </c>
      <c r="O91" s="11">
        <v>1.9731659681890699E-2</v>
      </c>
      <c r="P91" s="11">
        <v>1.5751319011767299E-2</v>
      </c>
      <c r="Q91" s="11">
        <v>1.2175605935899199E-2</v>
      </c>
      <c r="R91" s="11">
        <v>2.892631197761E-2</v>
      </c>
      <c r="S91" s="11">
        <v>3.6135955920529698E-2</v>
      </c>
      <c r="T91" s="11">
        <v>3.2199575082619898E-2</v>
      </c>
      <c r="U91" s="11">
        <v>1.19146962245044E-2</v>
      </c>
      <c r="V91" s="11">
        <v>1.3804782428207801E-2</v>
      </c>
      <c r="W91" s="11">
        <v>1.74794045064573E-2</v>
      </c>
      <c r="X91" s="11">
        <v>1.06157461033312E-2</v>
      </c>
      <c r="Y91" s="11"/>
      <c r="Z91" s="11">
        <v>1.0331144855212601E-2</v>
      </c>
      <c r="AA91" s="11">
        <v>1.9081340814954301E-2</v>
      </c>
      <c r="AB91" s="11">
        <v>1.4599687098251501E-2</v>
      </c>
      <c r="AC91" s="11">
        <v>3.7867964777610098E-2</v>
      </c>
      <c r="AD91" s="11"/>
      <c r="AE91" s="11">
        <v>2.3534228246064201E-2</v>
      </c>
      <c r="AF91" s="11">
        <v>1.5369571850325101E-2</v>
      </c>
      <c r="AG91" s="11">
        <v>1.7052083268142601E-2</v>
      </c>
      <c r="AH91" s="11">
        <v>1.50459351608628E-2</v>
      </c>
      <c r="AI91" s="11">
        <v>3.01899113674368E-2</v>
      </c>
      <c r="AJ91" s="11"/>
      <c r="AK91" s="11">
        <v>1.3252597639250401E-2</v>
      </c>
      <c r="AL91" s="11">
        <v>1.7375399665509401E-2</v>
      </c>
      <c r="AM91" s="11">
        <v>1.6104762219713999E-2</v>
      </c>
      <c r="AN91" s="11">
        <v>1.4025227473297401E-2</v>
      </c>
      <c r="AO91" s="11">
        <v>2.94056306645838E-2</v>
      </c>
      <c r="AP91" s="11">
        <v>5.4086188437057398E-2</v>
      </c>
      <c r="AQ91" s="11"/>
      <c r="AR91" s="11">
        <v>1.35601475301706E-2</v>
      </c>
      <c r="AS91" s="11">
        <v>1.23043551157111E-2</v>
      </c>
      <c r="AT91" s="11">
        <v>4.3960430070850903E-2</v>
      </c>
      <c r="AU91" s="11"/>
      <c r="AV91" s="11">
        <v>7.9645526010934994E-3</v>
      </c>
      <c r="AW91" s="11">
        <v>2.0599347553226899E-2</v>
      </c>
      <c r="AX91" s="11">
        <v>0</v>
      </c>
      <c r="AY91" s="11">
        <v>1.40215793239809E-2</v>
      </c>
      <c r="AZ91" s="11">
        <v>6.4625525012111801E-2</v>
      </c>
      <c r="BA91" s="11"/>
      <c r="BB91" s="11">
        <v>6.0719337064473102E-3</v>
      </c>
      <c r="BC91" s="11">
        <v>1.6457299855069499E-2</v>
      </c>
      <c r="BD91" s="11">
        <v>9.5907312313273201E-3</v>
      </c>
      <c r="BE91" s="11"/>
      <c r="BF91" s="11">
        <v>3.54986687833048E-2</v>
      </c>
      <c r="BG91" s="11">
        <v>1.91956633031313E-2</v>
      </c>
      <c r="BH91" s="11">
        <v>1.6650369041461201E-2</v>
      </c>
      <c r="BI91" s="11">
        <v>2.03666798290301E-2</v>
      </c>
      <c r="BJ91" s="11">
        <v>8.4509657042323699E-3</v>
      </c>
      <c r="BK91" s="11">
        <v>8.9563660212388096E-3</v>
      </c>
    </row>
    <row r="92" spans="2:63" x14ac:dyDescent="0.35">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row>
    <row r="93" spans="2:63" x14ac:dyDescent="0.35">
      <c r="B93" s="2" t="s">
        <v>114</v>
      </c>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row>
    <row r="94" spans="2:63" x14ac:dyDescent="0.35">
      <c r="B94" s="48" t="s">
        <v>459</v>
      </c>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row>
    <row r="95" spans="2:63" x14ac:dyDescent="0.35">
      <c r="B95" t="s">
        <v>106</v>
      </c>
      <c r="C95" s="11">
        <v>0.29780097776215902</v>
      </c>
      <c r="D95" s="11">
        <v>0.31621176979145799</v>
      </c>
      <c r="E95" s="11">
        <v>0.281161660640665</v>
      </c>
      <c r="F95" s="11"/>
      <c r="G95" s="11">
        <v>0.32257354074636901</v>
      </c>
      <c r="H95" s="11">
        <v>0.31551494777647598</v>
      </c>
      <c r="I95" s="11">
        <v>0.280472376350621</v>
      </c>
      <c r="J95" s="11">
        <v>0.28685300271785702</v>
      </c>
      <c r="K95" s="11">
        <v>0.30782386639592402</v>
      </c>
      <c r="L95" s="11">
        <v>0.28449149342374302</v>
      </c>
      <c r="M95" s="11"/>
      <c r="N95" s="11">
        <v>0.30249057470320101</v>
      </c>
      <c r="O95" s="11">
        <v>0.28169382476293697</v>
      </c>
      <c r="P95" s="11">
        <v>0.242972540048708</v>
      </c>
      <c r="Q95" s="11">
        <v>0.24886608840331101</v>
      </c>
      <c r="R95" s="11">
        <v>0.30797772199451101</v>
      </c>
      <c r="S95" s="11">
        <v>0.30315871996343602</v>
      </c>
      <c r="T95" s="11">
        <v>0.281739383146142</v>
      </c>
      <c r="U95" s="11">
        <v>0.32186489843301502</v>
      </c>
      <c r="V95" s="11">
        <v>0.33275538809447602</v>
      </c>
      <c r="W95" s="11">
        <v>0.32476310942935499</v>
      </c>
      <c r="X95" s="11">
        <v>0.36277611780823099</v>
      </c>
      <c r="Y95" s="11"/>
      <c r="Z95" s="11">
        <v>0.36366277348410803</v>
      </c>
      <c r="AA95" s="11">
        <v>0.29699633259689401</v>
      </c>
      <c r="AB95" s="11">
        <v>0.26870862490943798</v>
      </c>
      <c r="AC95" s="11">
        <v>0.23853222292871201</v>
      </c>
      <c r="AD95" s="11"/>
      <c r="AE95" s="11">
        <v>0.23414370748576499</v>
      </c>
      <c r="AF95" s="11">
        <v>0.28972260615526602</v>
      </c>
      <c r="AG95" s="11">
        <v>0.33943613429669101</v>
      </c>
      <c r="AH95" s="11">
        <v>0.36882818698321201</v>
      </c>
      <c r="AI95" s="11">
        <v>0.30389860699261301</v>
      </c>
      <c r="AJ95" s="11"/>
      <c r="AK95" s="11">
        <v>0.30742515357626399</v>
      </c>
      <c r="AL95" s="11">
        <v>0.33342555705042498</v>
      </c>
      <c r="AM95" s="11">
        <v>0.233654029488333</v>
      </c>
      <c r="AN95" s="11">
        <v>0.27653997969602701</v>
      </c>
      <c r="AO95" s="11">
        <v>0.26621209654058198</v>
      </c>
      <c r="AP95" s="11">
        <v>0.21031687221156101</v>
      </c>
      <c r="AQ95" s="11"/>
      <c r="AR95" s="11">
        <v>0.268789130805276</v>
      </c>
      <c r="AS95" s="11">
        <v>0.32677980373883297</v>
      </c>
      <c r="AT95" s="11">
        <v>0.27731961254582099</v>
      </c>
      <c r="AU95" s="11"/>
      <c r="AV95" s="11">
        <v>0.28005251511346602</v>
      </c>
      <c r="AW95" s="11">
        <v>0.33242164425605703</v>
      </c>
      <c r="AX95" s="11">
        <v>0.29342145537254399</v>
      </c>
      <c r="AY95" s="11">
        <v>0.32095529601994699</v>
      </c>
      <c r="AZ95" s="11">
        <v>0.27503355654665002</v>
      </c>
      <c r="BA95" s="11"/>
      <c r="BB95" s="11">
        <v>0.28433078845572701</v>
      </c>
      <c r="BC95" s="11">
        <v>0.329645733926066</v>
      </c>
      <c r="BD95" s="11">
        <v>0.26892830276811303</v>
      </c>
      <c r="BE95" s="11"/>
      <c r="BF95" s="11">
        <v>0.308190778143903</v>
      </c>
      <c r="BG95" s="11">
        <v>0.31969408749484202</v>
      </c>
      <c r="BH95" s="11">
        <v>0.30802346561756899</v>
      </c>
      <c r="BI95" s="11">
        <v>0.279460488067937</v>
      </c>
      <c r="BJ95" s="11">
        <v>0.28891622983259002</v>
      </c>
      <c r="BK95" s="11">
        <v>0.24826593691307799</v>
      </c>
    </row>
    <row r="96" spans="2:63" x14ac:dyDescent="0.35">
      <c r="B96" t="s">
        <v>107</v>
      </c>
      <c r="C96" s="11">
        <v>0.29733158818497402</v>
      </c>
      <c r="D96" s="11">
        <v>0.323405968693047</v>
      </c>
      <c r="E96" s="11">
        <v>0.272974274501328</v>
      </c>
      <c r="F96" s="11"/>
      <c r="G96" s="11">
        <v>0.23529968906287799</v>
      </c>
      <c r="H96" s="11">
        <v>0.293356812198453</v>
      </c>
      <c r="I96" s="11">
        <v>0.27392548260069699</v>
      </c>
      <c r="J96" s="11">
        <v>0.29725728826924103</v>
      </c>
      <c r="K96" s="11">
        <v>0.32990354776680902</v>
      </c>
      <c r="L96" s="11">
        <v>0.33156449404884902</v>
      </c>
      <c r="M96" s="11"/>
      <c r="N96" s="11">
        <v>0.28427936142793298</v>
      </c>
      <c r="O96" s="11">
        <v>0.29005138050496498</v>
      </c>
      <c r="P96" s="11">
        <v>0.32277461985748201</v>
      </c>
      <c r="Q96" s="11">
        <v>0.29482125583234797</v>
      </c>
      <c r="R96" s="11">
        <v>0.30147421033618699</v>
      </c>
      <c r="S96" s="11">
        <v>0.26762562005409402</v>
      </c>
      <c r="T96" s="11">
        <v>0.26943315037084198</v>
      </c>
      <c r="U96" s="11">
        <v>0.27614056443884599</v>
      </c>
      <c r="V96" s="11">
        <v>0.32215490253307799</v>
      </c>
      <c r="W96" s="11">
        <v>0.31663827814503998</v>
      </c>
      <c r="X96" s="11">
        <v>0.32437186668801499</v>
      </c>
      <c r="Y96" s="11"/>
      <c r="Z96" s="11">
        <v>0.38349372835784501</v>
      </c>
      <c r="AA96" s="11">
        <v>0.301063703299083</v>
      </c>
      <c r="AB96" s="11">
        <v>0.231122127874929</v>
      </c>
      <c r="AC96" s="11">
        <v>0.24752292262282499</v>
      </c>
      <c r="AD96" s="11"/>
      <c r="AE96" s="11">
        <v>0.23058754941205301</v>
      </c>
      <c r="AF96" s="11">
        <v>0.283952730710745</v>
      </c>
      <c r="AG96" s="11">
        <v>0.33789735608103899</v>
      </c>
      <c r="AH96" s="11">
        <v>0.36983874697076402</v>
      </c>
      <c r="AI96" s="11">
        <v>0.48133801379672497</v>
      </c>
      <c r="AJ96" s="11"/>
      <c r="AK96" s="11">
        <v>0.345194970987795</v>
      </c>
      <c r="AL96" s="11">
        <v>0.312752109330169</v>
      </c>
      <c r="AM96" s="11">
        <v>0.23349980993616101</v>
      </c>
      <c r="AN96" s="11">
        <v>0.21044973264452799</v>
      </c>
      <c r="AO96" s="11">
        <v>0.20738590178947899</v>
      </c>
      <c r="AP96" s="11">
        <v>0.30411686913063102</v>
      </c>
      <c r="AQ96" s="11"/>
      <c r="AR96" s="11">
        <v>0.288955100985272</v>
      </c>
      <c r="AS96" s="11">
        <v>0.34538264725502699</v>
      </c>
      <c r="AT96" s="11">
        <v>0.18140994161642801</v>
      </c>
      <c r="AU96" s="11"/>
      <c r="AV96" s="11">
        <v>0.31425003556639503</v>
      </c>
      <c r="AW96" s="11">
        <v>0.28139357611453297</v>
      </c>
      <c r="AX96" s="11">
        <v>0.40608686717672099</v>
      </c>
      <c r="AY96" s="11">
        <v>0.23144743239549101</v>
      </c>
      <c r="AZ96" s="11">
        <v>0.19106961638148701</v>
      </c>
      <c r="BA96" s="11"/>
      <c r="BB96" s="11">
        <v>0.30505727105234598</v>
      </c>
      <c r="BC96" s="11">
        <v>0.29967386345286301</v>
      </c>
      <c r="BD96" s="11">
        <v>0.31841472540676902</v>
      </c>
      <c r="BE96" s="11"/>
      <c r="BF96" s="11">
        <v>0.31927669196175301</v>
      </c>
      <c r="BG96" s="11">
        <v>0.32685476370815603</v>
      </c>
      <c r="BH96" s="11">
        <v>0.282311779943059</v>
      </c>
      <c r="BI96" s="11">
        <v>0.24999931726175401</v>
      </c>
      <c r="BJ96" s="11">
        <v>0.31186614677582603</v>
      </c>
      <c r="BK96" s="11">
        <v>0.28178366379013098</v>
      </c>
    </row>
    <row r="97" spans="2:63" x14ac:dyDescent="0.35">
      <c r="B97" t="s">
        <v>108</v>
      </c>
      <c r="C97" s="11">
        <v>0.26768313322054499</v>
      </c>
      <c r="D97" s="11">
        <v>0.28126279407820598</v>
      </c>
      <c r="E97" s="11">
        <v>0.253630036886351</v>
      </c>
      <c r="F97" s="11"/>
      <c r="G97" s="11">
        <v>0.30328813400407301</v>
      </c>
      <c r="H97" s="11">
        <v>0.30935100951366301</v>
      </c>
      <c r="I97" s="11">
        <v>0.30242766354679401</v>
      </c>
      <c r="J97" s="11">
        <v>0.245883363424168</v>
      </c>
      <c r="K97" s="11">
        <v>0.230195991576368</v>
      </c>
      <c r="L97" s="11">
        <v>0.23191771784287299</v>
      </c>
      <c r="M97" s="11"/>
      <c r="N97" s="11">
        <v>0.27990161131063301</v>
      </c>
      <c r="O97" s="11">
        <v>0.25816949247363802</v>
      </c>
      <c r="P97" s="11">
        <v>0.29617237103042598</v>
      </c>
      <c r="Q97" s="11">
        <v>0.28001124087753698</v>
      </c>
      <c r="R97" s="11">
        <v>0.26609454789666898</v>
      </c>
      <c r="S97" s="11">
        <v>0.261560812969025</v>
      </c>
      <c r="T97" s="11">
        <v>0.25451272173894401</v>
      </c>
      <c r="U97" s="11">
        <v>0.21681159412867801</v>
      </c>
      <c r="V97" s="11">
        <v>0.272835779007991</v>
      </c>
      <c r="W97" s="11">
        <v>0.275361558166551</v>
      </c>
      <c r="X97" s="11">
        <v>0.24915128173356299</v>
      </c>
      <c r="Y97" s="11"/>
      <c r="Z97" s="11">
        <v>0.26492926325237898</v>
      </c>
      <c r="AA97" s="11">
        <v>0.28264444429237601</v>
      </c>
      <c r="AB97" s="11">
        <v>0.25841648989396498</v>
      </c>
      <c r="AC97" s="11">
        <v>0.26601533729307097</v>
      </c>
      <c r="AD97" s="11"/>
      <c r="AE97" s="11">
        <v>0.258857034304806</v>
      </c>
      <c r="AF97" s="11">
        <v>0.279947559739608</v>
      </c>
      <c r="AG97" s="11">
        <v>0.27112659578141901</v>
      </c>
      <c r="AH97" s="11">
        <v>0.267259291798636</v>
      </c>
      <c r="AI97" s="11">
        <v>0.27561582483162</v>
      </c>
      <c r="AJ97" s="11"/>
      <c r="AK97" s="11">
        <v>0.247746992397055</v>
      </c>
      <c r="AL97" s="11">
        <v>0.29227947732597498</v>
      </c>
      <c r="AM97" s="11">
        <v>0.23138478065499199</v>
      </c>
      <c r="AN97" s="11">
        <v>0.29995509577109702</v>
      </c>
      <c r="AO97" s="11">
        <v>0.27777576363900502</v>
      </c>
      <c r="AP97" s="11">
        <v>0.31404435965699301</v>
      </c>
      <c r="AQ97" s="11"/>
      <c r="AR97" s="11">
        <v>0.27062067686576602</v>
      </c>
      <c r="AS97" s="11">
        <v>0.26231198141985101</v>
      </c>
      <c r="AT97" s="11">
        <v>0.237354540450431</v>
      </c>
      <c r="AU97" s="11"/>
      <c r="AV97" s="11">
        <v>0.27052283199535199</v>
      </c>
      <c r="AW97" s="11">
        <v>0.26685720088053</v>
      </c>
      <c r="AX97" s="11">
        <v>0.28379585690773701</v>
      </c>
      <c r="AY97" s="11">
        <v>0.35621722078974</v>
      </c>
      <c r="AZ97" s="11">
        <v>0.24373384266140499</v>
      </c>
      <c r="BA97" s="11"/>
      <c r="BB97" s="11">
        <v>0.25808345496523499</v>
      </c>
      <c r="BC97" s="11">
        <v>0.26575151239295502</v>
      </c>
      <c r="BD97" s="11">
        <v>0.27244896203736302</v>
      </c>
      <c r="BE97" s="11"/>
      <c r="BF97" s="11">
        <v>0.27917782256198498</v>
      </c>
      <c r="BG97" s="11">
        <v>0.26763594497765297</v>
      </c>
      <c r="BH97" s="11">
        <v>0.31391219282314797</v>
      </c>
      <c r="BI97" s="11">
        <v>0.25184558626180098</v>
      </c>
      <c r="BJ97" s="11">
        <v>0.25148419854297599</v>
      </c>
      <c r="BK97" s="11">
        <v>0.24325163209526601</v>
      </c>
    </row>
    <row r="98" spans="2:63" x14ac:dyDescent="0.35">
      <c r="B98" t="s">
        <v>109</v>
      </c>
      <c r="C98" s="11">
        <v>0.21307030072866401</v>
      </c>
      <c r="D98" s="11">
        <v>0.24001694219613501</v>
      </c>
      <c r="E98" s="11">
        <v>0.188050058311624</v>
      </c>
      <c r="F98" s="11"/>
      <c r="G98" s="11">
        <v>0.16873356736928</v>
      </c>
      <c r="H98" s="11">
        <v>0.162312816993083</v>
      </c>
      <c r="I98" s="11">
        <v>0.23268562019185099</v>
      </c>
      <c r="J98" s="11">
        <v>0.209671374780218</v>
      </c>
      <c r="K98" s="11">
        <v>0.25220310486585901</v>
      </c>
      <c r="L98" s="11">
        <v>0.23814362511305801</v>
      </c>
      <c r="M98" s="11"/>
      <c r="N98" s="11">
        <v>0.212527321934283</v>
      </c>
      <c r="O98" s="11">
        <v>0.24308030885610099</v>
      </c>
      <c r="P98" s="11">
        <v>0.19404604962358599</v>
      </c>
      <c r="Q98" s="11">
        <v>0.208113364036805</v>
      </c>
      <c r="R98" s="11">
        <v>0.20166610740532001</v>
      </c>
      <c r="S98" s="11">
        <v>0.199844015522289</v>
      </c>
      <c r="T98" s="11">
        <v>0.16669202778688699</v>
      </c>
      <c r="U98" s="11">
        <v>0.18242942119113101</v>
      </c>
      <c r="V98" s="11">
        <v>0.25111528048705101</v>
      </c>
      <c r="W98" s="11">
        <v>0.235126198911838</v>
      </c>
      <c r="X98" s="11">
        <v>0.18775511188060601</v>
      </c>
      <c r="Y98" s="11"/>
      <c r="Z98" s="11">
        <v>0.311135756229305</v>
      </c>
      <c r="AA98" s="11">
        <v>0.20669272476387399</v>
      </c>
      <c r="AB98" s="11">
        <v>0.151771383468432</v>
      </c>
      <c r="AC98" s="11">
        <v>0.15105718920110101</v>
      </c>
      <c r="AD98" s="11"/>
      <c r="AE98" s="11">
        <v>0.164581267679004</v>
      </c>
      <c r="AF98" s="11">
        <v>0.18311763395442501</v>
      </c>
      <c r="AG98" s="11">
        <v>0.26260432252009602</v>
      </c>
      <c r="AH98" s="11">
        <v>0.28581995999572202</v>
      </c>
      <c r="AI98" s="11">
        <v>0.36157446551604</v>
      </c>
      <c r="AJ98" s="11"/>
      <c r="AK98" s="11">
        <v>0.25085108303256898</v>
      </c>
      <c r="AL98" s="11">
        <v>0.23206029405031001</v>
      </c>
      <c r="AM98" s="11">
        <v>0.190348163637337</v>
      </c>
      <c r="AN98" s="11">
        <v>0.11795256513538201</v>
      </c>
      <c r="AO98" s="11">
        <v>0.14619300164934201</v>
      </c>
      <c r="AP98" s="11">
        <v>0.15361612415110601</v>
      </c>
      <c r="AQ98" s="11"/>
      <c r="AR98" s="11">
        <v>0.207211191684923</v>
      </c>
      <c r="AS98" s="11">
        <v>0.24448206043126899</v>
      </c>
      <c r="AT98" s="11">
        <v>0.13452206375380599</v>
      </c>
      <c r="AU98" s="11"/>
      <c r="AV98" s="11">
        <v>0.237432694147097</v>
      </c>
      <c r="AW98" s="11">
        <v>0.179660125757786</v>
      </c>
      <c r="AX98" s="11">
        <v>0.31520764103439203</v>
      </c>
      <c r="AY98" s="11">
        <v>0.16551719594474701</v>
      </c>
      <c r="AZ98" s="11">
        <v>0.14811408294305101</v>
      </c>
      <c r="BA98" s="11"/>
      <c r="BB98" s="11">
        <v>0.22329268623735801</v>
      </c>
      <c r="BC98" s="11">
        <v>0.19579390602255201</v>
      </c>
      <c r="BD98" s="11">
        <v>0.28669416343752202</v>
      </c>
      <c r="BE98" s="11"/>
      <c r="BF98" s="11">
        <v>0.25982151213090798</v>
      </c>
      <c r="BG98" s="11">
        <v>0.21999497290846201</v>
      </c>
      <c r="BH98" s="11">
        <v>0.17789210601226199</v>
      </c>
      <c r="BI98" s="11">
        <v>0.19721860981779199</v>
      </c>
      <c r="BJ98" s="11">
        <v>0.197937900986799</v>
      </c>
      <c r="BK98" s="11">
        <v>0.22378143362408701</v>
      </c>
    </row>
    <row r="99" spans="2:63" x14ac:dyDescent="0.35">
      <c r="B99" t="s">
        <v>110</v>
      </c>
      <c r="C99" s="11">
        <v>0.207222182455047</v>
      </c>
      <c r="D99" s="11">
        <v>0.20619123956677299</v>
      </c>
      <c r="E99" s="11">
        <v>0.20780805444400599</v>
      </c>
      <c r="F99" s="11"/>
      <c r="G99" s="11">
        <v>0.23429979009582999</v>
      </c>
      <c r="H99" s="11">
        <v>0.261866310529072</v>
      </c>
      <c r="I99" s="11">
        <v>0.21373425394757201</v>
      </c>
      <c r="J99" s="11">
        <v>0.190722276779415</v>
      </c>
      <c r="K99" s="11">
        <v>0.19239475500271999</v>
      </c>
      <c r="L99" s="11">
        <v>0.168437688568183</v>
      </c>
      <c r="M99" s="11"/>
      <c r="N99" s="11">
        <v>0.25736163677030399</v>
      </c>
      <c r="O99" s="11">
        <v>0.190284036612001</v>
      </c>
      <c r="P99" s="11">
        <v>0.199440670286435</v>
      </c>
      <c r="Q99" s="11">
        <v>0.18400290730108201</v>
      </c>
      <c r="R99" s="11">
        <v>0.26632038838012301</v>
      </c>
      <c r="S99" s="11">
        <v>0.23958362998065399</v>
      </c>
      <c r="T99" s="11">
        <v>0.16162603970762299</v>
      </c>
      <c r="U99" s="11">
        <v>0.23397415895540299</v>
      </c>
      <c r="V99" s="11">
        <v>0.212833331320083</v>
      </c>
      <c r="W99" s="11">
        <v>0.143742021169422</v>
      </c>
      <c r="X99" s="11">
        <v>0.205813934854536</v>
      </c>
      <c r="Y99" s="11"/>
      <c r="Z99" s="11">
        <v>0.227915543360144</v>
      </c>
      <c r="AA99" s="11">
        <v>0.20754688921418701</v>
      </c>
      <c r="AB99" s="11">
        <v>0.19088291338861099</v>
      </c>
      <c r="AC99" s="11">
        <v>0.19478077065378199</v>
      </c>
      <c r="AD99" s="11"/>
      <c r="AE99" s="11">
        <v>0.17388197276690501</v>
      </c>
      <c r="AF99" s="11">
        <v>0.20888981339318599</v>
      </c>
      <c r="AG99" s="11">
        <v>0.23868879755014499</v>
      </c>
      <c r="AH99" s="11">
        <v>0.22341123650146999</v>
      </c>
      <c r="AI99" s="11">
        <v>0.241014056990736</v>
      </c>
      <c r="AJ99" s="11"/>
      <c r="AK99" s="11">
        <v>0.190639195030544</v>
      </c>
      <c r="AL99" s="11">
        <v>0.21726314937220301</v>
      </c>
      <c r="AM99" s="11">
        <v>0.20025416179237501</v>
      </c>
      <c r="AN99" s="11">
        <v>0.28683061193385601</v>
      </c>
      <c r="AO99" s="11">
        <v>0.206894641088603</v>
      </c>
      <c r="AP99" s="11">
        <v>0.16947342730663101</v>
      </c>
      <c r="AQ99" s="11"/>
      <c r="AR99" s="11">
        <v>0.181149060810332</v>
      </c>
      <c r="AS99" s="11">
        <v>0.23541126072947</v>
      </c>
      <c r="AT99" s="11">
        <v>0.176175435122229</v>
      </c>
      <c r="AU99" s="11"/>
      <c r="AV99" s="11">
        <v>0.189730515149476</v>
      </c>
      <c r="AW99" s="11">
        <v>0.24704192158146901</v>
      </c>
      <c r="AX99" s="11">
        <v>0.255385256613547</v>
      </c>
      <c r="AY99" s="11">
        <v>0.200401178427914</v>
      </c>
      <c r="AZ99" s="11">
        <v>0.174709095101615</v>
      </c>
      <c r="BA99" s="11"/>
      <c r="BB99" s="11">
        <v>0.189009684530732</v>
      </c>
      <c r="BC99" s="11">
        <v>0.236530242449984</v>
      </c>
      <c r="BD99" s="11">
        <v>0.222840125778062</v>
      </c>
      <c r="BE99" s="11"/>
      <c r="BF99" s="11">
        <v>0.26828592417255598</v>
      </c>
      <c r="BG99" s="11">
        <v>0.192159423954012</v>
      </c>
      <c r="BH99" s="11">
        <v>0.19226351055167201</v>
      </c>
      <c r="BI99" s="11">
        <v>0.176703308923471</v>
      </c>
      <c r="BJ99" s="11">
        <v>0.221367334988365</v>
      </c>
      <c r="BK99" s="11">
        <v>0.22031214885528499</v>
      </c>
    </row>
    <row r="100" spans="2:63" x14ac:dyDescent="0.35">
      <c r="B100" t="s">
        <v>111</v>
      </c>
      <c r="C100" s="11">
        <v>0.20491915359142299</v>
      </c>
      <c r="D100" s="11">
        <v>0.20837164046752399</v>
      </c>
      <c r="E100" s="11">
        <v>0.20162868526838201</v>
      </c>
      <c r="F100" s="11"/>
      <c r="G100" s="11">
        <v>0.18559534673990999</v>
      </c>
      <c r="H100" s="11">
        <v>0.24310854812983501</v>
      </c>
      <c r="I100" s="11">
        <v>0.214412326256225</v>
      </c>
      <c r="J100" s="11">
        <v>0.21399919413621801</v>
      </c>
      <c r="K100" s="11">
        <v>0.201875711025023</v>
      </c>
      <c r="L100" s="11">
        <v>0.176130252267093</v>
      </c>
      <c r="M100" s="11"/>
      <c r="N100" s="11">
        <v>0.270875117042359</v>
      </c>
      <c r="O100" s="11">
        <v>0.193049664311776</v>
      </c>
      <c r="P100" s="11">
        <v>0.149738813463446</v>
      </c>
      <c r="Q100" s="11">
        <v>0.21347895171221701</v>
      </c>
      <c r="R100" s="11">
        <v>0.20913019243311801</v>
      </c>
      <c r="S100" s="11">
        <v>0.15418231627057399</v>
      </c>
      <c r="T100" s="11">
        <v>0.19450454174905701</v>
      </c>
      <c r="U100" s="11">
        <v>0.16983221401901899</v>
      </c>
      <c r="V100" s="11">
        <v>0.18752239956245501</v>
      </c>
      <c r="W100" s="11">
        <v>0.27524246222438498</v>
      </c>
      <c r="X100" s="11">
        <v>0.21867147039292201</v>
      </c>
      <c r="Y100" s="11"/>
      <c r="Z100" s="11">
        <v>0.25290400993560902</v>
      </c>
      <c r="AA100" s="11">
        <v>0.19440332398457499</v>
      </c>
      <c r="AB100" s="11">
        <v>0.18161824538802501</v>
      </c>
      <c r="AC100" s="11">
        <v>0.17809054942489499</v>
      </c>
      <c r="AD100" s="11"/>
      <c r="AE100" s="11">
        <v>0.17244132292008099</v>
      </c>
      <c r="AF100" s="11">
        <v>0.18868071108210399</v>
      </c>
      <c r="AG100" s="11">
        <v>0.23298581906690999</v>
      </c>
      <c r="AH100" s="11">
        <v>0.27265667695123103</v>
      </c>
      <c r="AI100" s="11">
        <v>0.25298663237916202</v>
      </c>
      <c r="AJ100" s="11"/>
      <c r="AK100" s="11">
        <v>0.206936001030121</v>
      </c>
      <c r="AL100" s="11">
        <v>0.23713336671925</v>
      </c>
      <c r="AM100" s="11">
        <v>0.20216239094031899</v>
      </c>
      <c r="AN100" s="11">
        <v>0.16152009230018899</v>
      </c>
      <c r="AO100" s="11">
        <v>0.180625949461963</v>
      </c>
      <c r="AP100" s="11">
        <v>0.13580384950671301</v>
      </c>
      <c r="AQ100" s="11"/>
      <c r="AR100" s="11">
        <v>0.184161767964242</v>
      </c>
      <c r="AS100" s="11">
        <v>0.235401418782616</v>
      </c>
      <c r="AT100" s="11">
        <v>0.17384279773629099</v>
      </c>
      <c r="AU100" s="11"/>
      <c r="AV100" s="11">
        <v>0.194877517044799</v>
      </c>
      <c r="AW100" s="11">
        <v>0.20321910356938899</v>
      </c>
      <c r="AX100" s="11">
        <v>0.26326219287431002</v>
      </c>
      <c r="AY100" s="11">
        <v>0.17511967916021501</v>
      </c>
      <c r="AZ100" s="11">
        <v>0.16762020729243399</v>
      </c>
      <c r="BA100" s="11"/>
      <c r="BB100" s="11">
        <v>0.18977383067890699</v>
      </c>
      <c r="BC100" s="11">
        <v>0.21105406444406999</v>
      </c>
      <c r="BD100" s="11">
        <v>0.22511865105907999</v>
      </c>
      <c r="BE100" s="11"/>
      <c r="BF100" s="11">
        <v>0.27061560176613397</v>
      </c>
      <c r="BG100" s="11">
        <v>0.21036669231605801</v>
      </c>
      <c r="BH100" s="11">
        <v>0.17965592700351701</v>
      </c>
      <c r="BI100" s="11">
        <v>0.19095256818679099</v>
      </c>
      <c r="BJ100" s="11">
        <v>0.19119740572392399</v>
      </c>
      <c r="BK100" s="11">
        <v>0.147434873112886</v>
      </c>
    </row>
    <row r="101" spans="2:63" x14ac:dyDescent="0.35">
      <c r="B101" t="s">
        <v>112</v>
      </c>
      <c r="C101" s="11">
        <v>0.189643576828742</v>
      </c>
      <c r="D101" s="11">
        <v>0.20585852313778699</v>
      </c>
      <c r="E101" s="11">
        <v>0.17369271623900101</v>
      </c>
      <c r="F101" s="11"/>
      <c r="G101" s="11">
        <v>0.18745891020997699</v>
      </c>
      <c r="H101" s="11">
        <v>0.21712951735029401</v>
      </c>
      <c r="I101" s="11">
        <v>0.22131080105144499</v>
      </c>
      <c r="J101" s="11">
        <v>0.16876663545708701</v>
      </c>
      <c r="K101" s="11">
        <v>0.17918612683303101</v>
      </c>
      <c r="L101" s="11">
        <v>0.169685053179297</v>
      </c>
      <c r="M101" s="11"/>
      <c r="N101" s="11">
        <v>0.23955913311869501</v>
      </c>
      <c r="O101" s="11">
        <v>0.180922555895214</v>
      </c>
      <c r="P101" s="11">
        <v>0.15514242579962301</v>
      </c>
      <c r="Q101" s="11">
        <v>0.16240292856154701</v>
      </c>
      <c r="R101" s="11">
        <v>0.198825389587795</v>
      </c>
      <c r="S101" s="11">
        <v>0.18516464481601799</v>
      </c>
      <c r="T101" s="11">
        <v>0.18204252310471999</v>
      </c>
      <c r="U101" s="11">
        <v>0.23401615481683699</v>
      </c>
      <c r="V101" s="11">
        <v>0.202408433471194</v>
      </c>
      <c r="W101" s="11">
        <v>0.18378170316124301</v>
      </c>
      <c r="X101" s="11">
        <v>0.167420850631437</v>
      </c>
      <c r="Y101" s="11"/>
      <c r="Z101" s="11">
        <v>0.19481314841427899</v>
      </c>
      <c r="AA101" s="11">
        <v>0.18360261559617599</v>
      </c>
      <c r="AB101" s="11">
        <v>0.19600513821316501</v>
      </c>
      <c r="AC101" s="11">
        <v>0.18095532989852101</v>
      </c>
      <c r="AD101" s="11"/>
      <c r="AE101" s="11">
        <v>0.15522130625390701</v>
      </c>
      <c r="AF101" s="11">
        <v>0.200196600547525</v>
      </c>
      <c r="AG101" s="11">
        <v>0.208248634100173</v>
      </c>
      <c r="AH101" s="11">
        <v>0.19215537768924501</v>
      </c>
      <c r="AI101" s="11">
        <v>0.2280544599238</v>
      </c>
      <c r="AJ101" s="11"/>
      <c r="AK101" s="11">
        <v>0.19373526783711401</v>
      </c>
      <c r="AL101" s="11">
        <v>0.17950294727082999</v>
      </c>
      <c r="AM101" s="11">
        <v>0.237677476372465</v>
      </c>
      <c r="AN101" s="11">
        <v>0.15422966186607101</v>
      </c>
      <c r="AO101" s="11">
        <v>0.21110218917668</v>
      </c>
      <c r="AP101" s="11">
        <v>0.16262956215037</v>
      </c>
      <c r="AQ101" s="11"/>
      <c r="AR101" s="11">
        <v>0.20230935655913501</v>
      </c>
      <c r="AS101" s="11">
        <v>0.19118719929685299</v>
      </c>
      <c r="AT101" s="11">
        <v>0.16481760769882101</v>
      </c>
      <c r="AU101" s="11"/>
      <c r="AV101" s="11">
        <v>0.19783990632398701</v>
      </c>
      <c r="AW101" s="11">
        <v>0.21297336924622401</v>
      </c>
      <c r="AX101" s="11">
        <v>0.16561603942841499</v>
      </c>
      <c r="AY101" s="11">
        <v>0.21081925196217299</v>
      </c>
      <c r="AZ101" s="11">
        <v>0.148664413768542</v>
      </c>
      <c r="BA101" s="11"/>
      <c r="BB101" s="11">
        <v>0.20237533757283699</v>
      </c>
      <c r="BC101" s="11">
        <v>0.23069277144622699</v>
      </c>
      <c r="BD101" s="11">
        <v>0.17693548129241801</v>
      </c>
      <c r="BE101" s="11"/>
      <c r="BF101" s="11">
        <v>0.25652362574057003</v>
      </c>
      <c r="BG101" s="11">
        <v>0.19501058057510501</v>
      </c>
      <c r="BH101" s="11">
        <v>0.17031569641035399</v>
      </c>
      <c r="BI101" s="11">
        <v>0.16529255287167499</v>
      </c>
      <c r="BJ101" s="11">
        <v>0.149233537081815</v>
      </c>
      <c r="BK101" s="11">
        <v>0.19951234994637701</v>
      </c>
    </row>
    <row r="102" spans="2:63" x14ac:dyDescent="0.35">
      <c r="B102" t="s">
        <v>113</v>
      </c>
      <c r="C102" s="11">
        <v>0.11369194747174401</v>
      </c>
      <c r="D102" s="11">
        <v>0.1158742335875</v>
      </c>
      <c r="E102" s="11">
        <v>0.112086057459814</v>
      </c>
      <c r="F102" s="11"/>
      <c r="G102" s="11">
        <v>5.0754819842394001E-2</v>
      </c>
      <c r="H102" s="11">
        <v>6.2446371487761297E-2</v>
      </c>
      <c r="I102" s="11">
        <v>9.5608644597837897E-2</v>
      </c>
      <c r="J102" s="11">
        <v>0.16713953034526399</v>
      </c>
      <c r="K102" s="11">
        <v>0.150492535153225</v>
      </c>
      <c r="L102" s="11">
        <v>0.13714507236519199</v>
      </c>
      <c r="M102" s="11"/>
      <c r="N102" s="11">
        <v>6.0498942443436197E-2</v>
      </c>
      <c r="O102" s="11">
        <v>0.10451852703022201</v>
      </c>
      <c r="P102" s="11">
        <v>0.14781155722544401</v>
      </c>
      <c r="Q102" s="11">
        <v>0.16920972596315201</v>
      </c>
      <c r="R102" s="11">
        <v>0.10478708579689799</v>
      </c>
      <c r="S102" s="11">
        <v>0.119131160198233</v>
      </c>
      <c r="T102" s="11">
        <v>0.12950497940744399</v>
      </c>
      <c r="U102" s="11">
        <v>9.8072867820333406E-2</v>
      </c>
      <c r="V102" s="11">
        <v>0.108024013243601</v>
      </c>
      <c r="W102" s="11">
        <v>0.1094964043408</v>
      </c>
      <c r="X102" s="11">
        <v>0.108211986561942</v>
      </c>
      <c r="Y102" s="11"/>
      <c r="Z102" s="11">
        <v>7.6174271640810504E-2</v>
      </c>
      <c r="AA102" s="11">
        <v>0.11853636528084401</v>
      </c>
      <c r="AB102" s="11">
        <v>0.136378373414757</v>
      </c>
      <c r="AC102" s="11">
        <v>0.13536833449014499</v>
      </c>
      <c r="AD102" s="11"/>
      <c r="AE102" s="11">
        <v>0.15836313298754501</v>
      </c>
      <c r="AF102" s="11">
        <v>0.118973178935125</v>
      </c>
      <c r="AG102" s="11">
        <v>8.4581184005011106E-2</v>
      </c>
      <c r="AH102" s="11">
        <v>5.8063199484833003E-2</v>
      </c>
      <c r="AI102" s="11">
        <v>8.5372730705148295E-2</v>
      </c>
      <c r="AJ102" s="11"/>
      <c r="AK102" s="11">
        <v>0.11923214600420801</v>
      </c>
      <c r="AL102" s="11">
        <v>9.9960379964443596E-2</v>
      </c>
      <c r="AM102" s="11">
        <v>0.11066532022315401</v>
      </c>
      <c r="AN102" s="11">
        <v>0.13730955984501</v>
      </c>
      <c r="AO102" s="11">
        <v>0.12774215634007</v>
      </c>
      <c r="AP102" s="11">
        <v>0.107738248682474</v>
      </c>
      <c r="AQ102" s="11"/>
      <c r="AR102" s="11">
        <v>0.17649464782303001</v>
      </c>
      <c r="AS102" s="11">
        <v>5.62166482430125E-2</v>
      </c>
      <c r="AT102" s="11">
        <v>0.12532363331819599</v>
      </c>
      <c r="AU102" s="11"/>
      <c r="AV102" s="11">
        <v>0.139102951361676</v>
      </c>
      <c r="AW102" s="11">
        <v>7.8638392884461297E-2</v>
      </c>
      <c r="AX102" s="11">
        <v>6.2829574062138197E-2</v>
      </c>
      <c r="AY102" s="11">
        <v>0.16327526390299499</v>
      </c>
      <c r="AZ102" s="11">
        <v>0.166313765748443</v>
      </c>
      <c r="BA102" s="11"/>
      <c r="BB102" s="11">
        <v>0.124904689884529</v>
      </c>
      <c r="BC102" s="11">
        <v>7.0271250215922995E-2</v>
      </c>
      <c r="BD102" s="11">
        <v>0.10367804711171601</v>
      </c>
      <c r="BE102" s="11"/>
      <c r="BF102" s="11">
        <v>6.0751300874632298E-2</v>
      </c>
      <c r="BG102" s="11">
        <v>9.2565900283955893E-2</v>
      </c>
      <c r="BH102" s="11">
        <v>0.109848118723942</v>
      </c>
      <c r="BI102" s="11">
        <v>0.16312745556951899</v>
      </c>
      <c r="BJ102" s="11">
        <v>0.13787081691344399</v>
      </c>
      <c r="BK102" s="11">
        <v>0.124859705114024</v>
      </c>
    </row>
    <row r="103" spans="2:63" x14ac:dyDescent="0.35">
      <c r="B103" t="s">
        <v>98</v>
      </c>
      <c r="C103" s="11">
        <v>4.0942485354522599E-2</v>
      </c>
      <c r="D103" s="11">
        <v>5.1721264611194903E-2</v>
      </c>
      <c r="E103" s="11">
        <v>3.07500144367946E-2</v>
      </c>
      <c r="F103" s="11"/>
      <c r="G103" s="11">
        <v>7.9561976220382108E-3</v>
      </c>
      <c r="H103" s="11">
        <v>1.2362946445965899E-2</v>
      </c>
      <c r="I103" s="11">
        <v>3.2384506641722703E-2</v>
      </c>
      <c r="J103" s="11">
        <v>4.3242242857644997E-2</v>
      </c>
      <c r="K103" s="11">
        <v>6.2552927637865297E-2</v>
      </c>
      <c r="L103" s="11">
        <v>7.1288451291882896E-2</v>
      </c>
      <c r="M103" s="11"/>
      <c r="N103" s="11">
        <v>1.7093004528841101E-2</v>
      </c>
      <c r="O103" s="11">
        <v>5.3894675707845702E-2</v>
      </c>
      <c r="P103" s="11">
        <v>4.6565955518291499E-2</v>
      </c>
      <c r="Q103" s="11">
        <v>5.7609637604118198E-2</v>
      </c>
      <c r="R103" s="11">
        <v>3.9106938882378102E-2</v>
      </c>
      <c r="S103" s="11">
        <v>3.0702869640335299E-2</v>
      </c>
      <c r="T103" s="11">
        <v>3.4957877673773903E-2</v>
      </c>
      <c r="U103" s="11">
        <v>2.8052669048244699E-2</v>
      </c>
      <c r="V103" s="11">
        <v>4.4893118112886397E-2</v>
      </c>
      <c r="W103" s="11">
        <v>4.8172316529754802E-2</v>
      </c>
      <c r="X103" s="11">
        <v>3.6595834887766701E-2</v>
      </c>
      <c r="Y103" s="11"/>
      <c r="Z103" s="11">
        <v>5.8410943244313097E-2</v>
      </c>
      <c r="AA103" s="11">
        <v>4.1470180674727498E-2</v>
      </c>
      <c r="AB103" s="11">
        <v>3.4749923161622599E-2</v>
      </c>
      <c r="AC103" s="11">
        <v>1.8863677610143102E-2</v>
      </c>
      <c r="AD103" s="11"/>
      <c r="AE103" s="11">
        <v>4.4657997193954899E-2</v>
      </c>
      <c r="AF103" s="11">
        <v>2.2517701181702401E-2</v>
      </c>
      <c r="AG103" s="11">
        <v>5.5514854103124303E-2</v>
      </c>
      <c r="AH103" s="11">
        <v>3.4102537110541203E-2</v>
      </c>
      <c r="AI103" s="11">
        <v>9.8808873942078795E-2</v>
      </c>
      <c r="AJ103" s="11"/>
      <c r="AK103" s="11">
        <v>5.5600021979881398E-2</v>
      </c>
      <c r="AL103" s="11">
        <v>3.5776662844530703E-2</v>
      </c>
      <c r="AM103" s="11">
        <v>2.09878273423229E-2</v>
      </c>
      <c r="AN103" s="11">
        <v>3.4170504720222199E-2</v>
      </c>
      <c r="AO103" s="11">
        <v>2.9538118300102001E-2</v>
      </c>
      <c r="AP103" s="11">
        <v>1.6022558249343899E-2</v>
      </c>
      <c r="AQ103" s="11"/>
      <c r="AR103" s="11">
        <v>4.7180969784912201E-2</v>
      </c>
      <c r="AS103" s="11">
        <v>4.5010921811401199E-2</v>
      </c>
      <c r="AT103" s="11">
        <v>1.51050725103742E-2</v>
      </c>
      <c r="AU103" s="11"/>
      <c r="AV103" s="11">
        <v>4.7082096050566499E-2</v>
      </c>
      <c r="AW103" s="11">
        <v>2.8321262330593702E-2</v>
      </c>
      <c r="AX103" s="11">
        <v>7.1502089373977895E-2</v>
      </c>
      <c r="AY103" s="11">
        <v>5.9291980363065801E-2</v>
      </c>
      <c r="AZ103" s="11">
        <v>2.3005644070209001E-2</v>
      </c>
      <c r="BA103" s="11"/>
      <c r="BB103" s="11">
        <v>4.4717320562761197E-2</v>
      </c>
      <c r="BC103" s="11">
        <v>2.7173898968221401E-2</v>
      </c>
      <c r="BD103" s="11">
        <v>7.30179230584347E-2</v>
      </c>
      <c r="BE103" s="11"/>
      <c r="BF103" s="11">
        <v>1.9406265899003301E-2</v>
      </c>
      <c r="BG103" s="11">
        <v>3.9505494891171902E-2</v>
      </c>
      <c r="BH103" s="11">
        <v>2.51684677829659E-2</v>
      </c>
      <c r="BI103" s="11">
        <v>4.3459956042558902E-2</v>
      </c>
      <c r="BJ103" s="11">
        <v>6.2492785451274298E-2</v>
      </c>
      <c r="BK103" s="11">
        <v>6.8935437268032806E-2</v>
      </c>
    </row>
    <row r="104" spans="2:63" x14ac:dyDescent="0.35">
      <c r="B104" t="s">
        <v>104</v>
      </c>
      <c r="C104" s="11">
        <v>0.14720467784383801</v>
      </c>
      <c r="D104" s="11">
        <v>0.112248378492245</v>
      </c>
      <c r="E104" s="11">
        <v>0.18073680210322601</v>
      </c>
      <c r="F104" s="11"/>
      <c r="G104" s="11">
        <v>0.12528443334104999</v>
      </c>
      <c r="H104" s="11">
        <v>7.8406604837025801E-2</v>
      </c>
      <c r="I104" s="11">
        <v>0.139765371323433</v>
      </c>
      <c r="J104" s="11">
        <v>0.152546642982645</v>
      </c>
      <c r="K104" s="11">
        <v>0.17878592723963199</v>
      </c>
      <c r="L104" s="11">
        <v>0.19119890903481099</v>
      </c>
      <c r="M104" s="11"/>
      <c r="N104" s="11">
        <v>8.4992934968432202E-2</v>
      </c>
      <c r="O104" s="11">
        <v>0.16495121612684599</v>
      </c>
      <c r="P104" s="11">
        <v>0.13960193326423501</v>
      </c>
      <c r="Q104" s="11">
        <v>0.17355332237388399</v>
      </c>
      <c r="R104" s="11">
        <v>0.15792180827229499</v>
      </c>
      <c r="S104" s="11">
        <v>0.13997276300745901</v>
      </c>
      <c r="T104" s="11">
        <v>0.18565782445357301</v>
      </c>
      <c r="U104" s="11">
        <v>0.18587948357228701</v>
      </c>
      <c r="V104" s="11">
        <v>0.13459682914735999</v>
      </c>
      <c r="W104" s="11">
        <v>0.12393410371632201</v>
      </c>
      <c r="X104" s="11">
        <v>0.170305241748962</v>
      </c>
      <c r="Y104" s="11"/>
      <c r="Z104" s="11">
        <v>0.101751070739814</v>
      </c>
      <c r="AA104" s="11">
        <v>0.168897977668682</v>
      </c>
      <c r="AB104" s="11">
        <v>0.146838357342125</v>
      </c>
      <c r="AC104" s="11">
        <v>0.18805634442062399</v>
      </c>
      <c r="AD104" s="11"/>
      <c r="AE104" s="11">
        <v>0.209681714581609</v>
      </c>
      <c r="AF104" s="11">
        <v>0.148714106999429</v>
      </c>
      <c r="AG104" s="11">
        <v>0.11659560838767601</v>
      </c>
      <c r="AH104" s="11">
        <v>7.1105197916336904E-2</v>
      </c>
      <c r="AI104" s="11">
        <v>1.7560789030742499E-2</v>
      </c>
      <c r="AJ104" s="11"/>
      <c r="AK104" s="11">
        <v>0.15517960945578399</v>
      </c>
      <c r="AL104" s="11">
        <v>0.12141695425507</v>
      </c>
      <c r="AM104" s="11">
        <v>0.13341145155731801</v>
      </c>
      <c r="AN104" s="11">
        <v>0.171534530558586</v>
      </c>
      <c r="AO104" s="11">
        <v>0.120303450482388</v>
      </c>
      <c r="AP104" s="11">
        <v>0.24415058706783299</v>
      </c>
      <c r="AQ104" s="11"/>
      <c r="AR104" s="11">
        <v>0.14200554174108501</v>
      </c>
      <c r="AS104" s="11">
        <v>0.128402644251432</v>
      </c>
      <c r="AT104" s="11">
        <v>0.23077476178235201</v>
      </c>
      <c r="AU104" s="11"/>
      <c r="AV104" s="11">
        <v>0.138010640483403</v>
      </c>
      <c r="AW104" s="11">
        <v>0.11439981992942699</v>
      </c>
      <c r="AX104" s="11">
        <v>0.13118386649691399</v>
      </c>
      <c r="AY104" s="11">
        <v>7.7156063797892804E-2</v>
      </c>
      <c r="AZ104" s="11">
        <v>0.23694748610675201</v>
      </c>
      <c r="BA104" s="11"/>
      <c r="BB104" s="11">
        <v>0.14493752331891899</v>
      </c>
      <c r="BC104" s="11">
        <v>0.103134807218798</v>
      </c>
      <c r="BD104" s="11">
        <v>0.101000362644746</v>
      </c>
      <c r="BE104" s="11"/>
      <c r="BF104" s="11">
        <v>8.2880088366350996E-2</v>
      </c>
      <c r="BG104" s="11">
        <v>0.16633951601069699</v>
      </c>
      <c r="BH104" s="11">
        <v>0.123028543482056</v>
      </c>
      <c r="BI104" s="11">
        <v>0.168592492058357</v>
      </c>
      <c r="BJ104" s="11">
        <v>0.17255045214141701</v>
      </c>
      <c r="BK104" s="11">
        <v>0.151626280131091</v>
      </c>
    </row>
    <row r="105" spans="2:63" x14ac:dyDescent="0.35">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row>
    <row r="106" spans="2:63" x14ac:dyDescent="0.35">
      <c r="B106" s="2" t="s">
        <v>121</v>
      </c>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row>
    <row r="107" spans="2:63" x14ac:dyDescent="0.35">
      <c r="B107" s="20" t="s">
        <v>67</v>
      </c>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row>
    <row r="108" spans="2:63" x14ac:dyDescent="0.35">
      <c r="B108" t="s">
        <v>115</v>
      </c>
      <c r="C108" s="11">
        <v>0.26166051598969903</v>
      </c>
      <c r="D108" s="11">
        <v>0.28777085104302702</v>
      </c>
      <c r="E108" s="11">
        <v>0.235490703490815</v>
      </c>
      <c r="F108" s="11"/>
      <c r="G108" s="11">
        <v>0.220732994698321</v>
      </c>
      <c r="H108" s="11">
        <v>0.195695998063563</v>
      </c>
      <c r="I108" s="11">
        <v>0.17813306967037401</v>
      </c>
      <c r="J108" s="11">
        <v>0.23565798564583801</v>
      </c>
      <c r="K108" s="11">
        <v>0.28861248611282703</v>
      </c>
      <c r="L108" s="11">
        <v>0.41442744839721102</v>
      </c>
      <c r="M108" s="11"/>
      <c r="N108" s="11">
        <v>0.157285074625896</v>
      </c>
      <c r="O108" s="11">
        <v>0.25128960932918798</v>
      </c>
      <c r="P108" s="11">
        <v>0.25369517193084001</v>
      </c>
      <c r="Q108" s="11">
        <v>0.35890032637935398</v>
      </c>
      <c r="R108" s="11">
        <v>0.33253423879073701</v>
      </c>
      <c r="S108" s="11">
        <v>0.244063576860855</v>
      </c>
      <c r="T108" s="11">
        <v>0.28962288237807998</v>
      </c>
      <c r="U108" s="11">
        <v>0.197879362015278</v>
      </c>
      <c r="V108" s="11">
        <v>0.22787164385581099</v>
      </c>
      <c r="W108" s="11">
        <v>0.30220158012758103</v>
      </c>
      <c r="X108" s="11">
        <v>0.35867803951565003</v>
      </c>
      <c r="Y108" s="11"/>
      <c r="Z108" s="11">
        <v>0.38881457034707301</v>
      </c>
      <c r="AA108" s="11">
        <v>0.22321543102561101</v>
      </c>
      <c r="AB108" s="11">
        <v>0.25450792622856799</v>
      </c>
      <c r="AC108" s="11">
        <v>0.17400230533139399</v>
      </c>
      <c r="AD108" s="11"/>
      <c r="AE108" s="11">
        <v>0.23412500136711101</v>
      </c>
      <c r="AF108" s="11">
        <v>0.230270078033814</v>
      </c>
      <c r="AG108" s="11">
        <v>0.29531262462138003</v>
      </c>
      <c r="AH108" s="11">
        <v>0.304840773724811</v>
      </c>
      <c r="AI108" s="11">
        <v>0.45306533953337402</v>
      </c>
      <c r="AJ108" s="11"/>
      <c r="AK108" s="11">
        <v>0.42059530194530598</v>
      </c>
      <c r="AL108" s="11">
        <v>0.27201927918996999</v>
      </c>
      <c r="AM108" s="11">
        <v>8.4672551578505603E-2</v>
      </c>
      <c r="AN108" s="11">
        <v>4.1044248232702703E-2</v>
      </c>
      <c r="AO108" s="11">
        <v>0.112839419830533</v>
      </c>
      <c r="AP108" s="11">
        <v>0.21665114105714101</v>
      </c>
      <c r="AQ108" s="11"/>
      <c r="AR108" s="11">
        <v>0.27333875524391099</v>
      </c>
      <c r="AS108" s="11">
        <v>0.28816990913950502</v>
      </c>
      <c r="AT108" s="11">
        <v>0.16019545024972401</v>
      </c>
      <c r="AU108" s="11"/>
      <c r="AV108" s="11">
        <v>0.361727999002664</v>
      </c>
      <c r="AW108" s="11">
        <v>0.17412871653270601</v>
      </c>
      <c r="AX108" s="11">
        <v>0.31467548910155502</v>
      </c>
      <c r="AY108" s="11">
        <v>0.23198002191983599</v>
      </c>
      <c r="AZ108" s="11">
        <v>0.14106299166542599</v>
      </c>
      <c r="BA108" s="11"/>
      <c r="BB108" s="11">
        <v>0.35792258808041899</v>
      </c>
      <c r="BC108" s="11">
        <v>0.180851651164842</v>
      </c>
      <c r="BD108" s="11">
        <v>0.34255587146614902</v>
      </c>
      <c r="BE108" s="11"/>
      <c r="BF108" s="11">
        <v>0.18521298630270699</v>
      </c>
      <c r="BG108" s="11">
        <v>0.22711894966541801</v>
      </c>
      <c r="BH108" s="11">
        <v>0.189679615066569</v>
      </c>
      <c r="BI108" s="11">
        <v>0.28991079868956399</v>
      </c>
      <c r="BJ108" s="11">
        <v>0.38145986488777001</v>
      </c>
      <c r="BK108" s="11">
        <v>0.49157058259018599</v>
      </c>
    </row>
    <row r="109" spans="2:63" x14ac:dyDescent="0.35">
      <c r="B109" t="s">
        <v>116</v>
      </c>
      <c r="C109" s="11">
        <v>0.33036695241410402</v>
      </c>
      <c r="D109" s="11">
        <v>0.31351888494635499</v>
      </c>
      <c r="E109" s="11">
        <v>0.34782142148327599</v>
      </c>
      <c r="F109" s="11"/>
      <c r="G109" s="11">
        <v>0.37766884762268699</v>
      </c>
      <c r="H109" s="11">
        <v>0.34716727730887997</v>
      </c>
      <c r="I109" s="11">
        <v>0.339344054649936</v>
      </c>
      <c r="J109" s="11">
        <v>0.31692856028059002</v>
      </c>
      <c r="K109" s="11">
        <v>0.33791815312074602</v>
      </c>
      <c r="L109" s="11">
        <v>0.28303633489831798</v>
      </c>
      <c r="M109" s="11"/>
      <c r="N109" s="11">
        <v>0.253811387654924</v>
      </c>
      <c r="O109" s="11">
        <v>0.33759496971354502</v>
      </c>
      <c r="P109" s="11">
        <v>0.363417265900293</v>
      </c>
      <c r="Q109" s="11">
        <v>0.28850517241178703</v>
      </c>
      <c r="R109" s="11">
        <v>0.39850534002028998</v>
      </c>
      <c r="S109" s="11">
        <v>0.359612664999378</v>
      </c>
      <c r="T109" s="11">
        <v>0.36854828225061598</v>
      </c>
      <c r="U109" s="11">
        <v>0.399336115530743</v>
      </c>
      <c r="V109" s="11">
        <v>0.40244991091454901</v>
      </c>
      <c r="W109" s="11">
        <v>0.24508314198333001</v>
      </c>
      <c r="X109" s="11">
        <v>0.279356845247973</v>
      </c>
      <c r="Y109" s="11"/>
      <c r="Z109" s="11">
        <v>0.29872138516073299</v>
      </c>
      <c r="AA109" s="11">
        <v>0.32393733750509202</v>
      </c>
      <c r="AB109" s="11">
        <v>0.39374873538882499</v>
      </c>
      <c r="AC109" s="11">
        <v>0.31381715055415099</v>
      </c>
      <c r="AD109" s="11"/>
      <c r="AE109" s="11">
        <v>0.33459407354374099</v>
      </c>
      <c r="AF109" s="11">
        <v>0.365196088910758</v>
      </c>
      <c r="AG109" s="11">
        <v>0.31327178680940998</v>
      </c>
      <c r="AH109" s="11">
        <v>0.29804220458921798</v>
      </c>
      <c r="AI109" s="11">
        <v>0.26142893813712398</v>
      </c>
      <c r="AJ109" s="11"/>
      <c r="AK109" s="11">
        <v>0.30923151629404699</v>
      </c>
      <c r="AL109" s="11">
        <v>0.39244230737383301</v>
      </c>
      <c r="AM109" s="11">
        <v>0.38338227775110001</v>
      </c>
      <c r="AN109" s="11">
        <v>0.28545996862456902</v>
      </c>
      <c r="AO109" s="11">
        <v>0.24776321878535501</v>
      </c>
      <c r="AP109" s="11">
        <v>0.43976977717641602</v>
      </c>
      <c r="AQ109" s="11"/>
      <c r="AR109" s="11">
        <v>0.346729877566466</v>
      </c>
      <c r="AS109" s="11">
        <v>0.31785417881217898</v>
      </c>
      <c r="AT109" s="11">
        <v>0.294516329816636</v>
      </c>
      <c r="AU109" s="11"/>
      <c r="AV109" s="11">
        <v>0.31708104658421399</v>
      </c>
      <c r="AW109" s="11">
        <v>0.350484468000621</v>
      </c>
      <c r="AX109" s="11">
        <v>0.28967330405189601</v>
      </c>
      <c r="AY109" s="11">
        <v>0.37929484717002199</v>
      </c>
      <c r="AZ109" s="11">
        <v>0.33958535375043303</v>
      </c>
      <c r="BA109" s="11"/>
      <c r="BB109" s="11">
        <v>0.31247450627508999</v>
      </c>
      <c r="BC109" s="11">
        <v>0.35417677452506202</v>
      </c>
      <c r="BD109" s="11">
        <v>0.287544437885972</v>
      </c>
      <c r="BE109" s="11"/>
      <c r="BF109" s="11">
        <v>0.23168557738472201</v>
      </c>
      <c r="BG109" s="11">
        <v>0.395686835076968</v>
      </c>
      <c r="BH109" s="11">
        <v>0.339942521549573</v>
      </c>
      <c r="BI109" s="11">
        <v>0.34705377537286197</v>
      </c>
      <c r="BJ109" s="11">
        <v>0.35232681458417398</v>
      </c>
      <c r="BK109" s="11">
        <v>0.25853006882671098</v>
      </c>
    </row>
    <row r="110" spans="2:63" x14ac:dyDescent="0.35">
      <c r="B110" t="s">
        <v>117</v>
      </c>
      <c r="C110" s="11">
        <v>0.200489655457917</v>
      </c>
      <c r="D110" s="11">
        <v>0.18196267590353399</v>
      </c>
      <c r="E110" s="11">
        <v>0.21864394869652801</v>
      </c>
      <c r="F110" s="11"/>
      <c r="G110" s="11">
        <v>0.16946388319887601</v>
      </c>
      <c r="H110" s="11">
        <v>0.21702293128036099</v>
      </c>
      <c r="I110" s="11">
        <v>0.262088965922537</v>
      </c>
      <c r="J110" s="11">
        <v>0.20626663841581899</v>
      </c>
      <c r="K110" s="11">
        <v>0.20363971603238301</v>
      </c>
      <c r="L110" s="11">
        <v>0.151067598533627</v>
      </c>
      <c r="M110" s="11"/>
      <c r="N110" s="11">
        <v>0.18100782963765599</v>
      </c>
      <c r="O110" s="11">
        <v>0.220457816726079</v>
      </c>
      <c r="P110" s="11">
        <v>0.19953577862105501</v>
      </c>
      <c r="Q110" s="11">
        <v>0.21091566706470199</v>
      </c>
      <c r="R110" s="11">
        <v>0.150700895973641</v>
      </c>
      <c r="S110" s="11">
        <v>0.207514846393199</v>
      </c>
      <c r="T110" s="11">
        <v>0.20093820021617401</v>
      </c>
      <c r="U110" s="11">
        <v>0.27189351235929299</v>
      </c>
      <c r="V110" s="11">
        <v>0.220118532961734</v>
      </c>
      <c r="W110" s="11">
        <v>0.1478538155778</v>
      </c>
      <c r="X110" s="11">
        <v>0.23673745834812701</v>
      </c>
      <c r="Y110" s="11"/>
      <c r="Z110" s="11">
        <v>0.16018601591686399</v>
      </c>
      <c r="AA110" s="11">
        <v>0.21822122662621199</v>
      </c>
      <c r="AB110" s="11">
        <v>0.201000401732986</v>
      </c>
      <c r="AC110" s="11">
        <v>0.22618363895750301</v>
      </c>
      <c r="AD110" s="11"/>
      <c r="AE110" s="11">
        <v>0.22130537159692501</v>
      </c>
      <c r="AF110" s="11">
        <v>0.207654061318887</v>
      </c>
      <c r="AG110" s="11">
        <v>0.19354334602972301</v>
      </c>
      <c r="AH110" s="11">
        <v>0.17408707374301299</v>
      </c>
      <c r="AI110" s="11">
        <v>0.100067962374891</v>
      </c>
      <c r="AJ110" s="11"/>
      <c r="AK110" s="11">
        <v>0.15617199640267301</v>
      </c>
      <c r="AL110" s="11">
        <v>0.224892498273188</v>
      </c>
      <c r="AM110" s="11">
        <v>0.22512452455248999</v>
      </c>
      <c r="AN110" s="11">
        <v>0.245108060584556</v>
      </c>
      <c r="AO110" s="11">
        <v>0.22415878256705499</v>
      </c>
      <c r="AP110" s="11">
        <v>0.23256914342542301</v>
      </c>
      <c r="AQ110" s="11"/>
      <c r="AR110" s="11">
        <v>0.20690925232048499</v>
      </c>
      <c r="AS110" s="11">
        <v>0.19329842287189999</v>
      </c>
      <c r="AT110" s="11">
        <v>0.22746433270043301</v>
      </c>
      <c r="AU110" s="11"/>
      <c r="AV110" s="11">
        <v>0.16982446039176999</v>
      </c>
      <c r="AW110" s="11">
        <v>0.25048582207853298</v>
      </c>
      <c r="AX110" s="11">
        <v>0.15830559777015299</v>
      </c>
      <c r="AY110" s="11">
        <v>0.24042915513277499</v>
      </c>
      <c r="AZ110" s="11">
        <v>0.21909918065858699</v>
      </c>
      <c r="BA110" s="11"/>
      <c r="BB110" s="11">
        <v>0.17341400350810701</v>
      </c>
      <c r="BC110" s="11">
        <v>0.23590444642268599</v>
      </c>
      <c r="BD110" s="11">
        <v>0.16122175496206301</v>
      </c>
      <c r="BE110" s="11"/>
      <c r="BF110" s="11">
        <v>0.22838532457945501</v>
      </c>
      <c r="BG110" s="11">
        <v>0.18837823746211901</v>
      </c>
      <c r="BH110" s="11">
        <v>0.24874645391966799</v>
      </c>
      <c r="BI110" s="11">
        <v>0.20287562956913399</v>
      </c>
      <c r="BJ110" s="11">
        <v>0.166398487781063</v>
      </c>
      <c r="BK110" s="11">
        <v>0.117142172489042</v>
      </c>
    </row>
    <row r="111" spans="2:63" x14ac:dyDescent="0.35">
      <c r="B111" t="s">
        <v>118</v>
      </c>
      <c r="C111" s="11">
        <v>0.18591717666244201</v>
      </c>
      <c r="D111" s="11">
        <v>0.19402219662408901</v>
      </c>
      <c r="E111" s="11">
        <v>0.17830168857708201</v>
      </c>
      <c r="F111" s="11"/>
      <c r="G111" s="11">
        <v>0.17581282855793401</v>
      </c>
      <c r="H111" s="11">
        <v>0.21714370285925899</v>
      </c>
      <c r="I111" s="11">
        <v>0.20685305722796701</v>
      </c>
      <c r="J111" s="11">
        <v>0.225163221450706</v>
      </c>
      <c r="K111" s="11">
        <v>0.159490067881844</v>
      </c>
      <c r="L111" s="11">
        <v>0.13603884980117101</v>
      </c>
      <c r="M111" s="11"/>
      <c r="N111" s="11">
        <v>0.37963501911051101</v>
      </c>
      <c r="O111" s="11">
        <v>0.17592434530158599</v>
      </c>
      <c r="P111" s="11">
        <v>0.15852273539449899</v>
      </c>
      <c r="Q111" s="11">
        <v>0.116061562253871</v>
      </c>
      <c r="R111" s="11">
        <v>9.18349377766733E-2</v>
      </c>
      <c r="S111" s="11">
        <v>0.15589812154090599</v>
      </c>
      <c r="T111" s="11">
        <v>0.133153751430441</v>
      </c>
      <c r="U111" s="11">
        <v>0.10489915245949399</v>
      </c>
      <c r="V111" s="11">
        <v>0.144483536109519</v>
      </c>
      <c r="W111" s="11">
        <v>0.27877912992548098</v>
      </c>
      <c r="X111" s="11">
        <v>9.7776892611917507E-2</v>
      </c>
      <c r="Y111" s="11"/>
      <c r="Z111" s="11">
        <v>0.14461999594393299</v>
      </c>
      <c r="AA111" s="11">
        <v>0.22122426500869399</v>
      </c>
      <c r="AB111" s="11">
        <v>0.13773196382170999</v>
      </c>
      <c r="AC111" s="11">
        <v>0.232897206298353</v>
      </c>
      <c r="AD111" s="11"/>
      <c r="AE111" s="11">
        <v>0.18227843009365699</v>
      </c>
      <c r="AF111" s="11">
        <v>0.18085994282551501</v>
      </c>
      <c r="AG111" s="11">
        <v>0.182663937493903</v>
      </c>
      <c r="AH111" s="11">
        <v>0.20442294173762601</v>
      </c>
      <c r="AI111" s="11">
        <v>0.18543775995461001</v>
      </c>
      <c r="AJ111" s="11"/>
      <c r="AK111" s="11">
        <v>9.6708407884469993E-2</v>
      </c>
      <c r="AL111" s="11">
        <v>0.100764460916314</v>
      </c>
      <c r="AM111" s="11">
        <v>0.27444190910668198</v>
      </c>
      <c r="AN111" s="11">
        <v>0.41436562390477799</v>
      </c>
      <c r="AO111" s="11">
        <v>0.38827988191733998</v>
      </c>
      <c r="AP111" s="11">
        <v>6.7957831192628104E-2</v>
      </c>
      <c r="AQ111" s="11"/>
      <c r="AR111" s="11">
        <v>0.15907824008725699</v>
      </c>
      <c r="AS111" s="11">
        <v>0.18654657486274501</v>
      </c>
      <c r="AT111" s="11">
        <v>0.269692236745805</v>
      </c>
      <c r="AU111" s="11"/>
      <c r="AV111" s="11">
        <v>0.138954786437988</v>
      </c>
      <c r="AW111" s="11">
        <v>0.20312913004608199</v>
      </c>
      <c r="AX111" s="11">
        <v>0.22633345765854401</v>
      </c>
      <c r="AY111" s="11">
        <v>0.127317889661657</v>
      </c>
      <c r="AZ111" s="11">
        <v>0.25224280031069901</v>
      </c>
      <c r="BA111" s="11"/>
      <c r="BB111" s="11">
        <v>0.14196039165965399</v>
      </c>
      <c r="BC111" s="11">
        <v>0.20963932082283901</v>
      </c>
      <c r="BD111" s="11">
        <v>0.208677935685817</v>
      </c>
      <c r="BE111" s="11"/>
      <c r="BF111" s="11">
        <v>0.32822326327707901</v>
      </c>
      <c r="BG111" s="11">
        <v>0.176452644097671</v>
      </c>
      <c r="BH111" s="11">
        <v>0.19420002986115401</v>
      </c>
      <c r="BI111" s="11">
        <v>0.149802546001193</v>
      </c>
      <c r="BJ111" s="11">
        <v>7.0345868369997497E-2</v>
      </c>
      <c r="BK111" s="11">
        <v>8.4453462453215597E-2</v>
      </c>
    </row>
    <row r="112" spans="2:63" x14ac:dyDescent="0.35">
      <c r="B112" t="s">
        <v>119</v>
      </c>
      <c r="C112" s="11">
        <v>1.24909678965942E-2</v>
      </c>
      <c r="D112" s="11">
        <v>1.20791830113936E-2</v>
      </c>
      <c r="E112" s="11">
        <v>1.20832606571571E-2</v>
      </c>
      <c r="F112" s="11"/>
      <c r="G112" s="11">
        <v>2.07851185554246E-2</v>
      </c>
      <c r="H112" s="11">
        <v>1.3570526115741E-2</v>
      </c>
      <c r="I112" s="11">
        <v>4.9373050124227403E-3</v>
      </c>
      <c r="J112" s="11">
        <v>1.0209044709351699E-2</v>
      </c>
      <c r="K112" s="11">
        <v>1.0339576852199699E-2</v>
      </c>
      <c r="L112" s="11">
        <v>1.54297683696732E-2</v>
      </c>
      <c r="M112" s="11"/>
      <c r="N112" s="11">
        <v>1.4487859326379899E-2</v>
      </c>
      <c r="O112" s="11">
        <v>1.21785154524426E-2</v>
      </c>
      <c r="P112" s="11">
        <v>2.4829048153312602E-2</v>
      </c>
      <c r="Q112" s="11">
        <v>2.0666430178559399E-2</v>
      </c>
      <c r="R112" s="11">
        <v>1.22035775032894E-2</v>
      </c>
      <c r="S112" s="11">
        <v>8.1160926440212496E-3</v>
      </c>
      <c r="T112" s="11">
        <v>2.1646837263390099E-3</v>
      </c>
      <c r="U112" s="11">
        <v>1.1414495649250201E-2</v>
      </c>
      <c r="V112" s="11">
        <v>3.3349940231147302E-3</v>
      </c>
      <c r="W112" s="11">
        <v>1.1344352007822E-2</v>
      </c>
      <c r="X112" s="11">
        <v>2.1092870418901899E-2</v>
      </c>
      <c r="Y112" s="11"/>
      <c r="Z112" s="11">
        <v>3.7327625070391699E-3</v>
      </c>
      <c r="AA112" s="11">
        <v>4.8663630426099697E-3</v>
      </c>
      <c r="AB112" s="11">
        <v>8.0212109630020505E-3</v>
      </c>
      <c r="AC112" s="11">
        <v>3.4096758254364298E-2</v>
      </c>
      <c r="AD112" s="11"/>
      <c r="AE112" s="11">
        <v>1.8310382700364902E-2</v>
      </c>
      <c r="AF112" s="11">
        <v>1.00065072516903E-2</v>
      </c>
      <c r="AG112" s="11">
        <v>9.5313827602863197E-3</v>
      </c>
      <c r="AH112" s="11">
        <v>3.5784237378292199E-3</v>
      </c>
      <c r="AI112" s="11">
        <v>0</v>
      </c>
      <c r="AJ112" s="11"/>
      <c r="AK112" s="11">
        <v>1.33382642590702E-2</v>
      </c>
      <c r="AL112" s="11">
        <v>3.1178271558530701E-3</v>
      </c>
      <c r="AM112" s="11">
        <v>2.0254296538549699E-2</v>
      </c>
      <c r="AN112" s="11">
        <v>1.4022098653393799E-2</v>
      </c>
      <c r="AO112" s="11">
        <v>1.77604607882694E-2</v>
      </c>
      <c r="AP112" s="11">
        <v>1.7135199962254301E-2</v>
      </c>
      <c r="AQ112" s="11"/>
      <c r="AR112" s="11">
        <v>1.30632542951148E-2</v>
      </c>
      <c r="AS112" s="11">
        <v>8.6636834740601906E-3</v>
      </c>
      <c r="AT112" s="11">
        <v>2.7124082949448802E-2</v>
      </c>
      <c r="AU112" s="11"/>
      <c r="AV112" s="11">
        <v>1.1993839182560801E-2</v>
      </c>
      <c r="AW112" s="11">
        <v>1.05641493499283E-2</v>
      </c>
      <c r="AX112" s="11">
        <v>1.1012151417852599E-2</v>
      </c>
      <c r="AY112" s="11">
        <v>2.0978086115710198E-2</v>
      </c>
      <c r="AZ112" s="11">
        <v>2.6824707050824601E-2</v>
      </c>
      <c r="BA112" s="11"/>
      <c r="BB112" s="11">
        <v>1.21850756253419E-2</v>
      </c>
      <c r="BC112" s="11">
        <v>9.4434903063032698E-3</v>
      </c>
      <c r="BD112" s="11">
        <v>0</v>
      </c>
      <c r="BE112" s="11"/>
      <c r="BF112" s="11">
        <v>9.3559531654814603E-3</v>
      </c>
      <c r="BG112" s="11">
        <v>6.0572804550408999E-3</v>
      </c>
      <c r="BH112" s="11">
        <v>2.12564536721092E-2</v>
      </c>
      <c r="BI112" s="11">
        <v>5.5881565024652902E-3</v>
      </c>
      <c r="BJ112" s="11">
        <v>1.9013356548412099E-2</v>
      </c>
      <c r="BK112" s="11">
        <v>3.6730999010712501E-2</v>
      </c>
    </row>
    <row r="113" spans="2:63" x14ac:dyDescent="0.35">
      <c r="B113" t="s">
        <v>120</v>
      </c>
      <c r="C113" s="11">
        <v>9.0747315792437892E-3</v>
      </c>
      <c r="D113" s="11">
        <v>1.0646208471601E-2</v>
      </c>
      <c r="E113" s="11">
        <v>7.6589770951423497E-3</v>
      </c>
      <c r="F113" s="11"/>
      <c r="G113" s="11">
        <v>3.5536327366757402E-2</v>
      </c>
      <c r="H113" s="11">
        <v>9.3995643721957699E-3</v>
      </c>
      <c r="I113" s="11">
        <v>8.6435475167640999E-3</v>
      </c>
      <c r="J113" s="11">
        <v>5.7745494976961199E-3</v>
      </c>
      <c r="K113" s="11">
        <v>0</v>
      </c>
      <c r="L113" s="11">
        <v>0</v>
      </c>
      <c r="M113" s="11"/>
      <c r="N113" s="11">
        <v>1.3772829644632801E-2</v>
      </c>
      <c r="O113" s="11">
        <v>2.5547434771600202E-3</v>
      </c>
      <c r="P113" s="11">
        <v>0</v>
      </c>
      <c r="Q113" s="11">
        <v>4.9508417117261304E-3</v>
      </c>
      <c r="R113" s="11">
        <v>1.42210099353688E-2</v>
      </c>
      <c r="S113" s="11">
        <v>2.4794697561642001E-2</v>
      </c>
      <c r="T113" s="11">
        <v>5.5721999983495696E-3</v>
      </c>
      <c r="U113" s="11">
        <v>1.45773619859419E-2</v>
      </c>
      <c r="V113" s="11">
        <v>1.74138213527186E-3</v>
      </c>
      <c r="W113" s="11">
        <v>1.4737980377985601E-2</v>
      </c>
      <c r="X113" s="11">
        <v>6.35789385743127E-3</v>
      </c>
      <c r="Y113" s="11"/>
      <c r="Z113" s="11">
        <v>3.9252701243566498E-3</v>
      </c>
      <c r="AA113" s="11">
        <v>8.5353767917815803E-3</v>
      </c>
      <c r="AB113" s="11">
        <v>4.9897618649085498E-3</v>
      </c>
      <c r="AC113" s="11">
        <v>1.9002940604234402E-2</v>
      </c>
      <c r="AD113" s="11"/>
      <c r="AE113" s="11">
        <v>9.3867406982012305E-3</v>
      </c>
      <c r="AF113" s="11">
        <v>6.0133216593351501E-3</v>
      </c>
      <c r="AG113" s="11">
        <v>5.6769222852979598E-3</v>
      </c>
      <c r="AH113" s="11">
        <v>1.50285824675019E-2</v>
      </c>
      <c r="AI113" s="11">
        <v>0</v>
      </c>
      <c r="AJ113" s="11"/>
      <c r="AK113" s="11">
        <v>3.9545132144345298E-3</v>
      </c>
      <c r="AL113" s="11">
        <v>6.7636270908418197E-3</v>
      </c>
      <c r="AM113" s="11">
        <v>1.21244404726728E-2</v>
      </c>
      <c r="AN113" s="11">
        <v>0</v>
      </c>
      <c r="AO113" s="11">
        <v>9.1982361114475008E-3</v>
      </c>
      <c r="AP113" s="11">
        <v>2.5916907186136699E-2</v>
      </c>
      <c r="AQ113" s="11"/>
      <c r="AR113" s="11">
        <v>8.8062048676567197E-4</v>
      </c>
      <c r="AS113" s="11">
        <v>5.4672308396106397E-3</v>
      </c>
      <c r="AT113" s="11">
        <v>2.10075675379531E-2</v>
      </c>
      <c r="AU113" s="11"/>
      <c r="AV113" s="11">
        <v>4.1786840080291598E-4</v>
      </c>
      <c r="AW113" s="11">
        <v>1.12077139921302E-2</v>
      </c>
      <c r="AX113" s="11">
        <v>0</v>
      </c>
      <c r="AY113" s="11">
        <v>0</v>
      </c>
      <c r="AZ113" s="11">
        <v>2.1184966564029899E-2</v>
      </c>
      <c r="BA113" s="11"/>
      <c r="BB113" s="11">
        <v>2.0434348513883199E-3</v>
      </c>
      <c r="BC113" s="11">
        <v>9.9843167582673795E-3</v>
      </c>
      <c r="BD113" s="11">
        <v>0</v>
      </c>
      <c r="BE113" s="11"/>
      <c r="BF113" s="11">
        <v>1.7136895290555999E-2</v>
      </c>
      <c r="BG113" s="11">
        <v>6.3060532427825101E-3</v>
      </c>
      <c r="BH113" s="11">
        <v>6.1749259309260797E-3</v>
      </c>
      <c r="BI113" s="11">
        <v>4.7690938647823502E-3</v>
      </c>
      <c r="BJ113" s="11">
        <v>1.0455607828583E-2</v>
      </c>
      <c r="BK113" s="11">
        <v>1.15727146301334E-2</v>
      </c>
    </row>
    <row r="114" spans="2:63" x14ac:dyDescent="0.35">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row>
    <row r="115" spans="2:63" x14ac:dyDescent="0.35">
      <c r="B115" s="2" t="s">
        <v>123</v>
      </c>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row>
    <row r="116" spans="2:63" x14ac:dyDescent="0.35">
      <c r="B116" s="20" t="s">
        <v>67</v>
      </c>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row>
    <row r="117" spans="2:63" x14ac:dyDescent="0.35">
      <c r="B117" t="s">
        <v>122</v>
      </c>
      <c r="C117" s="11">
        <v>7.7358322060033799E-3</v>
      </c>
      <c r="D117" s="11">
        <v>8.3071248641655108E-3</v>
      </c>
      <c r="E117" s="11">
        <v>6.9132393845595099E-3</v>
      </c>
      <c r="F117" s="11"/>
      <c r="G117" s="11">
        <v>1.94439565121854E-2</v>
      </c>
      <c r="H117" s="11">
        <v>1.05708785053369E-2</v>
      </c>
      <c r="I117" s="11">
        <v>6.5688990623662498E-3</v>
      </c>
      <c r="J117" s="11">
        <v>7.4530767458222298E-3</v>
      </c>
      <c r="K117" s="11">
        <v>2.4127387900224799E-3</v>
      </c>
      <c r="L117" s="11">
        <v>2.2339731835505998E-3</v>
      </c>
      <c r="M117" s="11"/>
      <c r="N117" s="11">
        <v>2.5329509654008701E-2</v>
      </c>
      <c r="O117" s="11">
        <v>8.4564958960216992E-3</v>
      </c>
      <c r="P117" s="11">
        <v>6.7366330964049601E-3</v>
      </c>
      <c r="Q117" s="11">
        <v>9.2259271357372896E-3</v>
      </c>
      <c r="R117" s="11">
        <v>4.0691369830900799E-3</v>
      </c>
      <c r="S117" s="11">
        <v>6.2184234329043398E-3</v>
      </c>
      <c r="T117" s="11">
        <v>3.34835793086424E-3</v>
      </c>
      <c r="U117" s="11">
        <v>0</v>
      </c>
      <c r="V117" s="11">
        <v>1.9432215679165499E-3</v>
      </c>
      <c r="W117" s="11">
        <v>0</v>
      </c>
      <c r="X117" s="11">
        <v>3.23379346106566E-3</v>
      </c>
      <c r="Y117" s="11"/>
      <c r="Z117" s="11">
        <v>2.9381418103280898E-3</v>
      </c>
      <c r="AA117" s="11">
        <v>9.2943306924931201E-3</v>
      </c>
      <c r="AB117" s="11">
        <v>3.0719095769386699E-3</v>
      </c>
      <c r="AC117" s="11">
        <v>1.5581689264581099E-2</v>
      </c>
      <c r="AD117" s="11"/>
      <c r="AE117" s="11">
        <v>7.1586997658122297E-3</v>
      </c>
      <c r="AF117" s="11">
        <v>1.0160507025862501E-2</v>
      </c>
      <c r="AG117" s="11">
        <v>4.9225066127563796E-3</v>
      </c>
      <c r="AH117" s="11">
        <v>9.0652080489307604E-3</v>
      </c>
      <c r="AI117" s="11">
        <v>0</v>
      </c>
      <c r="AJ117" s="11"/>
      <c r="AK117" s="11">
        <v>3.3691591538146299E-3</v>
      </c>
      <c r="AL117" s="11">
        <v>2.65931306193007E-3</v>
      </c>
      <c r="AM117" s="11">
        <v>7.4241377831589196E-3</v>
      </c>
      <c r="AN117" s="11">
        <v>8.9408718159358705E-3</v>
      </c>
      <c r="AO117" s="11">
        <v>2.3077658699263599E-2</v>
      </c>
      <c r="AP117" s="11">
        <v>0</v>
      </c>
      <c r="AQ117" s="11"/>
      <c r="AR117" s="11">
        <v>7.2875798761863602E-3</v>
      </c>
      <c r="AS117" s="11">
        <v>5.33210311207545E-3</v>
      </c>
      <c r="AT117" s="11">
        <v>1.5777602220542399E-2</v>
      </c>
      <c r="AU117" s="11"/>
      <c r="AV117" s="11">
        <v>3.5451150483759202E-3</v>
      </c>
      <c r="AW117" s="11">
        <v>8.2665713896619905E-3</v>
      </c>
      <c r="AX117" s="11">
        <v>9.2293848625355397E-3</v>
      </c>
      <c r="AY117" s="11">
        <v>0</v>
      </c>
      <c r="AZ117" s="11">
        <v>9.5053293368985697E-3</v>
      </c>
      <c r="BA117" s="11"/>
      <c r="BB117" s="11">
        <v>3.6872463456362799E-3</v>
      </c>
      <c r="BC117" s="11">
        <v>6.4644018453112202E-3</v>
      </c>
      <c r="BD117" s="11">
        <v>2.7135812318011699E-3</v>
      </c>
      <c r="BE117" s="11"/>
      <c r="BF117" s="11">
        <v>2.0748562144873899E-2</v>
      </c>
      <c r="BG117" s="11">
        <v>2.9943897917535899E-3</v>
      </c>
      <c r="BH117" s="11">
        <v>8.6198810848286903E-3</v>
      </c>
      <c r="BI117" s="11">
        <v>5.3494475760968701E-3</v>
      </c>
      <c r="BJ117" s="11">
        <v>0</v>
      </c>
      <c r="BK117" s="11">
        <v>6.2353614011291698E-3</v>
      </c>
    </row>
    <row r="118" spans="2:63" x14ac:dyDescent="0.35">
      <c r="B118" t="s">
        <v>72</v>
      </c>
      <c r="C118" s="11">
        <v>0.103175970906905</v>
      </c>
      <c r="D118" s="11">
        <v>0.118665865947537</v>
      </c>
      <c r="E118" s="11">
        <v>8.7273159285509105E-2</v>
      </c>
      <c r="F118" s="11"/>
      <c r="G118" s="11">
        <v>0.101912033969808</v>
      </c>
      <c r="H118" s="11">
        <v>0.13841083943132701</v>
      </c>
      <c r="I118" s="11">
        <v>9.9981579327137804E-2</v>
      </c>
      <c r="J118" s="11">
        <v>0.11447005276396401</v>
      </c>
      <c r="K118" s="11">
        <v>0.10650423601798201</v>
      </c>
      <c r="L118" s="11">
        <v>6.6335418142563704E-2</v>
      </c>
      <c r="M118" s="11"/>
      <c r="N118" s="11">
        <v>0.16810315681180499</v>
      </c>
      <c r="O118" s="11">
        <v>0.10547737469969699</v>
      </c>
      <c r="P118" s="11">
        <v>0.10988038671393199</v>
      </c>
      <c r="Q118" s="11">
        <v>7.0532268579483207E-2</v>
      </c>
      <c r="R118" s="11">
        <v>8.2576083308083401E-2</v>
      </c>
      <c r="S118" s="11">
        <v>0.10441772987161101</v>
      </c>
      <c r="T118" s="11">
        <v>8.1494450071290095E-2</v>
      </c>
      <c r="U118" s="11">
        <v>3.2297950889798997E-2</v>
      </c>
      <c r="V118" s="11">
        <v>0.10258078813782499</v>
      </c>
      <c r="W118" s="11">
        <v>0.107013881212492</v>
      </c>
      <c r="X118" s="11">
        <v>7.5886035740048194E-2</v>
      </c>
      <c r="Y118" s="11"/>
      <c r="Z118" s="11">
        <v>5.9404849216180597E-2</v>
      </c>
      <c r="AA118" s="11">
        <v>0.112684740988072</v>
      </c>
      <c r="AB118" s="11">
        <v>7.6487956260547205E-2</v>
      </c>
      <c r="AC118" s="11">
        <v>0.162962421737569</v>
      </c>
      <c r="AD118" s="11"/>
      <c r="AE118" s="11">
        <v>0.110875339443437</v>
      </c>
      <c r="AF118" s="11">
        <v>0.100475318702526</v>
      </c>
      <c r="AG118" s="11">
        <v>8.7308944710939099E-2</v>
      </c>
      <c r="AH118" s="11">
        <v>0.109561579737328</v>
      </c>
      <c r="AI118" s="11">
        <v>0.130710716117938</v>
      </c>
      <c r="AJ118" s="11"/>
      <c r="AK118" s="11">
        <v>5.1378261010609501E-2</v>
      </c>
      <c r="AL118" s="11">
        <v>4.68467650176074E-2</v>
      </c>
      <c r="AM118" s="11">
        <v>0.193569193499838</v>
      </c>
      <c r="AN118" s="11">
        <v>0.23828920477899401</v>
      </c>
      <c r="AO118" s="11">
        <v>0.20959395301345299</v>
      </c>
      <c r="AP118" s="11">
        <v>2.76257107697431E-2</v>
      </c>
      <c r="AQ118" s="11"/>
      <c r="AR118" s="11">
        <v>8.6339399715867501E-2</v>
      </c>
      <c r="AS118" s="11">
        <v>0.10675674520895199</v>
      </c>
      <c r="AT118" s="11">
        <v>0.15523493912571501</v>
      </c>
      <c r="AU118" s="11"/>
      <c r="AV118" s="11">
        <v>7.4753312527977206E-2</v>
      </c>
      <c r="AW118" s="11">
        <v>0.118675188949475</v>
      </c>
      <c r="AX118" s="11">
        <v>0.115377901383046</v>
      </c>
      <c r="AY118" s="11">
        <v>0.14998716421734801</v>
      </c>
      <c r="AZ118" s="11">
        <v>0.144616397349351</v>
      </c>
      <c r="BA118" s="11"/>
      <c r="BB118" s="11">
        <v>7.0603242275977807E-2</v>
      </c>
      <c r="BC118" s="11">
        <v>0.121683824284418</v>
      </c>
      <c r="BD118" s="11">
        <v>9.6177360660630207E-2</v>
      </c>
      <c r="BE118" s="11"/>
      <c r="BF118" s="11">
        <v>0.17941881787849501</v>
      </c>
      <c r="BG118" s="11">
        <v>9.5123798085947994E-2</v>
      </c>
      <c r="BH118" s="11">
        <v>0.122720802288839</v>
      </c>
      <c r="BI118" s="11">
        <v>7.1504569817399694E-2</v>
      </c>
      <c r="BJ118" s="11">
        <v>3.2191934701947297E-2</v>
      </c>
      <c r="BK118" s="11">
        <v>8.5661915391622906E-2</v>
      </c>
    </row>
    <row r="119" spans="2:63" x14ac:dyDescent="0.35">
      <c r="B119" t="s">
        <v>73</v>
      </c>
      <c r="C119" s="11">
        <v>0.27952485611976002</v>
      </c>
      <c r="D119" s="11">
        <v>0.263446600109077</v>
      </c>
      <c r="E119" s="11">
        <v>0.29610316288514998</v>
      </c>
      <c r="F119" s="11"/>
      <c r="G119" s="11">
        <v>0.27347943107995698</v>
      </c>
      <c r="H119" s="11">
        <v>0.33260205731222198</v>
      </c>
      <c r="I119" s="11">
        <v>0.30006545247616501</v>
      </c>
      <c r="J119" s="11">
        <v>0.28028181408377301</v>
      </c>
      <c r="K119" s="11">
        <v>0.23084320993549001</v>
      </c>
      <c r="L119" s="11">
        <v>0.25565569587057801</v>
      </c>
      <c r="M119" s="11"/>
      <c r="N119" s="11">
        <v>0.29239139633790701</v>
      </c>
      <c r="O119" s="11">
        <v>0.26295259378854302</v>
      </c>
      <c r="P119" s="11">
        <v>0.29233882780417603</v>
      </c>
      <c r="Q119" s="11">
        <v>0.250691681778972</v>
      </c>
      <c r="R119" s="11">
        <v>0.26854395756853999</v>
      </c>
      <c r="S119" s="11">
        <v>0.30006836186212399</v>
      </c>
      <c r="T119" s="11">
        <v>0.25570478572670302</v>
      </c>
      <c r="U119" s="11">
        <v>0.31172186304806399</v>
      </c>
      <c r="V119" s="11">
        <v>0.25635219366004203</v>
      </c>
      <c r="W119" s="11">
        <v>0.31439119719054498</v>
      </c>
      <c r="X119" s="11">
        <v>0.29674093135238599</v>
      </c>
      <c r="Y119" s="11"/>
      <c r="Z119" s="11">
        <v>0.20859504141489299</v>
      </c>
      <c r="AA119" s="11">
        <v>0.29474715737896501</v>
      </c>
      <c r="AB119" s="11">
        <v>0.26777375086791699</v>
      </c>
      <c r="AC119" s="11">
        <v>0.352035361027837</v>
      </c>
      <c r="AD119" s="11"/>
      <c r="AE119" s="11">
        <v>0.29825125601046598</v>
      </c>
      <c r="AF119" s="11">
        <v>0.28411902758774699</v>
      </c>
      <c r="AG119" s="11">
        <v>0.25947856515969703</v>
      </c>
      <c r="AH119" s="11">
        <v>0.24857269836121501</v>
      </c>
      <c r="AI119" s="11">
        <v>0.276976861164768</v>
      </c>
      <c r="AJ119" s="11"/>
      <c r="AK119" s="11">
        <v>0.23506585314675599</v>
      </c>
      <c r="AL119" s="11">
        <v>0.22117933215294999</v>
      </c>
      <c r="AM119" s="11">
        <v>0.34175982066108601</v>
      </c>
      <c r="AN119" s="11">
        <v>0.40170849151306998</v>
      </c>
      <c r="AO119" s="11">
        <v>0.40007306178448898</v>
      </c>
      <c r="AP119" s="11">
        <v>0.189280064677462</v>
      </c>
      <c r="AQ119" s="11"/>
      <c r="AR119" s="11">
        <v>0.26482526155643499</v>
      </c>
      <c r="AS119" s="11">
        <v>0.27233844232672699</v>
      </c>
      <c r="AT119" s="11">
        <v>0.35161258676202101</v>
      </c>
      <c r="AU119" s="11"/>
      <c r="AV119" s="11">
        <v>0.25525198624119699</v>
      </c>
      <c r="AW119" s="11">
        <v>0.283074067473363</v>
      </c>
      <c r="AX119" s="11">
        <v>0.266247148900983</v>
      </c>
      <c r="AY119" s="11">
        <v>0.23236258835258999</v>
      </c>
      <c r="AZ119" s="11">
        <v>0.35541559571158599</v>
      </c>
      <c r="BA119" s="11"/>
      <c r="BB119" s="11">
        <v>0.26351622436733901</v>
      </c>
      <c r="BC119" s="11">
        <v>0.28378283160664403</v>
      </c>
      <c r="BD119" s="11">
        <v>0.26506694594916203</v>
      </c>
      <c r="BE119" s="11"/>
      <c r="BF119" s="11">
        <v>0.32313113705858199</v>
      </c>
      <c r="BG119" s="11">
        <v>0.24528963029545101</v>
      </c>
      <c r="BH119" s="11">
        <v>0.27556890242825599</v>
      </c>
      <c r="BI119" s="11">
        <v>0.27723588657965897</v>
      </c>
      <c r="BJ119" s="11">
        <v>0.27986581667400301</v>
      </c>
      <c r="BK119" s="11">
        <v>0.30095805953326699</v>
      </c>
    </row>
    <row r="120" spans="2:63" x14ac:dyDescent="0.35">
      <c r="B120" t="s">
        <v>74</v>
      </c>
      <c r="C120" s="11">
        <v>0.40634700713322303</v>
      </c>
      <c r="D120" s="11">
        <v>0.38409253482824801</v>
      </c>
      <c r="E120" s="11">
        <v>0.42751327658282301</v>
      </c>
      <c r="F120" s="11"/>
      <c r="G120" s="11">
        <v>0.39562903706622998</v>
      </c>
      <c r="H120" s="11">
        <v>0.38595522813160399</v>
      </c>
      <c r="I120" s="11">
        <v>0.41289578551254502</v>
      </c>
      <c r="J120" s="11">
        <v>0.39453449084029402</v>
      </c>
      <c r="K120" s="11">
        <v>0.42175704591372098</v>
      </c>
      <c r="L120" s="11">
        <v>0.42422231810973998</v>
      </c>
      <c r="M120" s="11"/>
      <c r="N120" s="11">
        <v>0.35403238003854598</v>
      </c>
      <c r="O120" s="11">
        <v>0.376696690482967</v>
      </c>
      <c r="P120" s="11">
        <v>0.41456697189030101</v>
      </c>
      <c r="Q120" s="11">
        <v>0.42977221883792799</v>
      </c>
      <c r="R120" s="11">
        <v>0.40011981387008799</v>
      </c>
      <c r="S120" s="11">
        <v>0.38958688234434602</v>
      </c>
      <c r="T120" s="11">
        <v>0.44292072149224099</v>
      </c>
      <c r="U120" s="11">
        <v>0.48550740709483903</v>
      </c>
      <c r="V120" s="11">
        <v>0.45056518688559399</v>
      </c>
      <c r="W120" s="11">
        <v>0.381121176024242</v>
      </c>
      <c r="X120" s="11">
        <v>0.439887087539302</v>
      </c>
      <c r="Y120" s="11"/>
      <c r="Z120" s="11">
        <v>0.398008799905543</v>
      </c>
      <c r="AA120" s="11">
        <v>0.41509360973712101</v>
      </c>
      <c r="AB120" s="11">
        <v>0.45332110118719798</v>
      </c>
      <c r="AC120" s="11">
        <v>0.36676007374254199</v>
      </c>
      <c r="AD120" s="11"/>
      <c r="AE120" s="11">
        <v>0.45881701632038002</v>
      </c>
      <c r="AF120" s="11">
        <v>0.40989524223534901</v>
      </c>
      <c r="AG120" s="11">
        <v>0.39405979106508099</v>
      </c>
      <c r="AH120" s="11">
        <v>0.36832323231373498</v>
      </c>
      <c r="AI120" s="11">
        <v>0.23249832613547</v>
      </c>
      <c r="AJ120" s="11"/>
      <c r="AK120" s="11">
        <v>0.43832515877461098</v>
      </c>
      <c r="AL120" s="11">
        <v>0.477655823589198</v>
      </c>
      <c r="AM120" s="11">
        <v>0.39494965917872599</v>
      </c>
      <c r="AN120" s="11">
        <v>0.29046140534584503</v>
      </c>
      <c r="AO120" s="11">
        <v>0.26061596596979297</v>
      </c>
      <c r="AP120" s="11">
        <v>0.54129008114272903</v>
      </c>
      <c r="AQ120" s="11"/>
      <c r="AR120" s="11">
        <v>0.43745949035111298</v>
      </c>
      <c r="AS120" s="11">
        <v>0.39694992917393901</v>
      </c>
      <c r="AT120" s="11">
        <v>0.34342100977753898</v>
      </c>
      <c r="AU120" s="11"/>
      <c r="AV120" s="11">
        <v>0.42345778808687001</v>
      </c>
      <c r="AW120" s="11">
        <v>0.41136052492515501</v>
      </c>
      <c r="AX120" s="11">
        <v>0.36873035236409102</v>
      </c>
      <c r="AY120" s="11">
        <v>0.38495406008578897</v>
      </c>
      <c r="AZ120" s="11">
        <v>0.3725233136976</v>
      </c>
      <c r="BA120" s="11"/>
      <c r="BB120" s="11">
        <v>0.41907727817437901</v>
      </c>
      <c r="BC120" s="11">
        <v>0.408081255611555</v>
      </c>
      <c r="BD120" s="11">
        <v>0.39754214086926698</v>
      </c>
      <c r="BE120" s="11"/>
      <c r="BF120" s="11">
        <v>0.32249072214660202</v>
      </c>
      <c r="BG120" s="11">
        <v>0.454977777431259</v>
      </c>
      <c r="BH120" s="11">
        <v>0.414972929534417</v>
      </c>
      <c r="BI120" s="11">
        <v>0.44381975656314498</v>
      </c>
      <c r="BJ120" s="11">
        <v>0.40799793768021902</v>
      </c>
      <c r="BK120" s="11">
        <v>0.33082417917773699</v>
      </c>
    </row>
    <row r="121" spans="2:63" x14ac:dyDescent="0.35">
      <c r="B121" t="s">
        <v>75</v>
      </c>
      <c r="C121" s="11">
        <v>0.16643082081337501</v>
      </c>
      <c r="D121" s="11">
        <v>0.18062650213949599</v>
      </c>
      <c r="E121" s="11">
        <v>0.153189384055994</v>
      </c>
      <c r="F121" s="11"/>
      <c r="G121" s="11">
        <v>0.15738372989508201</v>
      </c>
      <c r="H121" s="11">
        <v>0.104903369610163</v>
      </c>
      <c r="I121" s="11">
        <v>0.151670133505277</v>
      </c>
      <c r="J121" s="11">
        <v>0.16494058104378501</v>
      </c>
      <c r="K121" s="11">
        <v>0.19959524181474</v>
      </c>
      <c r="L121" s="11">
        <v>0.213825901694397</v>
      </c>
      <c r="M121" s="11"/>
      <c r="N121" s="11">
        <v>0.123805896297619</v>
      </c>
      <c r="O121" s="11">
        <v>0.19732902521649001</v>
      </c>
      <c r="P121" s="11">
        <v>0.15330307196040999</v>
      </c>
      <c r="Q121" s="11">
        <v>0.211109319023736</v>
      </c>
      <c r="R121" s="11">
        <v>0.20392981345154501</v>
      </c>
      <c r="S121" s="11">
        <v>0.15550331690378699</v>
      </c>
      <c r="T121" s="11">
        <v>0.18529146317553699</v>
      </c>
      <c r="U121" s="11">
        <v>0.14505746429687899</v>
      </c>
      <c r="V121" s="11">
        <v>0.15470320725887099</v>
      </c>
      <c r="W121" s="11">
        <v>0.15888953765108699</v>
      </c>
      <c r="X121" s="11">
        <v>0.139549954581416</v>
      </c>
      <c r="Y121" s="11"/>
      <c r="Z121" s="11">
        <v>0.27434957167882201</v>
      </c>
      <c r="AA121" s="11">
        <v>0.134375903645407</v>
      </c>
      <c r="AB121" s="11">
        <v>0.16704987548119399</v>
      </c>
      <c r="AC121" s="11">
        <v>8.4026531586641195E-2</v>
      </c>
      <c r="AD121" s="11"/>
      <c r="AE121" s="11">
        <v>0.11152617514563801</v>
      </c>
      <c r="AF121" s="11">
        <v>0.15418753548938699</v>
      </c>
      <c r="AG121" s="11">
        <v>0.21085676394633299</v>
      </c>
      <c r="AH121" s="11">
        <v>0.212117495607822</v>
      </c>
      <c r="AI121" s="11">
        <v>0.25461385440901801</v>
      </c>
      <c r="AJ121" s="11"/>
      <c r="AK121" s="11">
        <v>0.227008734589357</v>
      </c>
      <c r="AL121" s="11">
        <v>0.21148538008229101</v>
      </c>
      <c r="AM121" s="11">
        <v>4.7487405413473099E-2</v>
      </c>
      <c r="AN121" s="11">
        <v>5.8460538851590603E-2</v>
      </c>
      <c r="AO121" s="11">
        <v>7.5068278070420102E-2</v>
      </c>
      <c r="AP121" s="11">
        <v>0.178248174666682</v>
      </c>
      <c r="AQ121" s="11"/>
      <c r="AR121" s="11">
        <v>0.17428001691617501</v>
      </c>
      <c r="AS121" s="11">
        <v>0.17925834809462199</v>
      </c>
      <c r="AT121" s="11">
        <v>9.6614891126956398E-2</v>
      </c>
      <c r="AU121" s="11"/>
      <c r="AV121" s="11">
        <v>0.205320151556275</v>
      </c>
      <c r="AW121" s="11">
        <v>0.144706559387864</v>
      </c>
      <c r="AX121" s="11">
        <v>0.18713670097484</v>
      </c>
      <c r="AY121" s="11">
        <v>0.17383670349661901</v>
      </c>
      <c r="AZ121" s="11">
        <v>8.7079567701578597E-2</v>
      </c>
      <c r="BA121" s="11"/>
      <c r="BB121" s="11">
        <v>0.20653890907262801</v>
      </c>
      <c r="BC121" s="11">
        <v>0.14036548203482199</v>
      </c>
      <c r="BD121" s="11">
        <v>0.19009368581894401</v>
      </c>
      <c r="BE121" s="11"/>
      <c r="BF121" s="11">
        <v>0.114315711693442</v>
      </c>
      <c r="BG121" s="11">
        <v>0.174269628480509</v>
      </c>
      <c r="BH121" s="11">
        <v>0.143661465415301</v>
      </c>
      <c r="BI121" s="11">
        <v>0.162624475530396</v>
      </c>
      <c r="BJ121" s="11">
        <v>0.24288974830563001</v>
      </c>
      <c r="BK121" s="11">
        <v>0.211336990037127</v>
      </c>
    </row>
    <row r="122" spans="2:63" x14ac:dyDescent="0.35">
      <c r="B122" t="s">
        <v>76</v>
      </c>
      <c r="C122" s="11">
        <v>3.6785512820734501E-2</v>
      </c>
      <c r="D122" s="11">
        <v>4.4861372111476901E-2</v>
      </c>
      <c r="E122" s="11">
        <v>2.90077778059647E-2</v>
      </c>
      <c r="F122" s="11"/>
      <c r="G122" s="11">
        <v>5.2151811476737399E-2</v>
      </c>
      <c r="H122" s="11">
        <v>2.7557627009346899E-2</v>
      </c>
      <c r="I122" s="11">
        <v>2.88181501165082E-2</v>
      </c>
      <c r="J122" s="11">
        <v>3.8319984522361697E-2</v>
      </c>
      <c r="K122" s="11">
        <v>3.8887527528044301E-2</v>
      </c>
      <c r="L122" s="11">
        <v>3.7726692999171599E-2</v>
      </c>
      <c r="M122" s="11"/>
      <c r="N122" s="11">
        <v>3.6337660860114002E-2</v>
      </c>
      <c r="O122" s="11">
        <v>4.9087819916281597E-2</v>
      </c>
      <c r="P122" s="11">
        <v>2.31741085347755E-2</v>
      </c>
      <c r="Q122" s="11">
        <v>2.8668584644142799E-2</v>
      </c>
      <c r="R122" s="11">
        <v>4.0761194818653597E-2</v>
      </c>
      <c r="S122" s="11">
        <v>4.4205285585227898E-2</v>
      </c>
      <c r="T122" s="11">
        <v>3.1240221603364701E-2</v>
      </c>
      <c r="U122" s="11">
        <v>2.54153146704196E-2</v>
      </c>
      <c r="V122" s="11">
        <v>3.3855402489750899E-2</v>
      </c>
      <c r="W122" s="11">
        <v>3.8584207921634903E-2</v>
      </c>
      <c r="X122" s="11">
        <v>4.4702197325781498E-2</v>
      </c>
      <c r="Y122" s="11"/>
      <c r="Z122" s="11">
        <v>5.6703595974233703E-2</v>
      </c>
      <c r="AA122" s="11">
        <v>3.3804257557941898E-2</v>
      </c>
      <c r="AB122" s="11">
        <v>3.2295406626204302E-2</v>
      </c>
      <c r="AC122" s="11">
        <v>1.8633922640830601E-2</v>
      </c>
      <c r="AD122" s="11"/>
      <c r="AE122" s="11">
        <v>1.3371513314266999E-2</v>
      </c>
      <c r="AF122" s="11">
        <v>4.1162368959128302E-2</v>
      </c>
      <c r="AG122" s="11">
        <v>4.3373428505193899E-2</v>
      </c>
      <c r="AH122" s="11">
        <v>5.2359785930969301E-2</v>
      </c>
      <c r="AI122" s="11">
        <v>0.105200242172806</v>
      </c>
      <c r="AJ122" s="11"/>
      <c r="AK122" s="11">
        <v>4.4852833324852202E-2</v>
      </c>
      <c r="AL122" s="11">
        <v>4.0173386096023903E-2</v>
      </c>
      <c r="AM122" s="11">
        <v>1.48097834637183E-2</v>
      </c>
      <c r="AN122" s="11">
        <v>2.13948769456395E-3</v>
      </c>
      <c r="AO122" s="11">
        <v>3.1571082462581397E-2</v>
      </c>
      <c r="AP122" s="11">
        <v>6.35559687433839E-2</v>
      </c>
      <c r="AQ122" s="11"/>
      <c r="AR122" s="11">
        <v>2.9808251584224E-2</v>
      </c>
      <c r="AS122" s="11">
        <v>3.9364432083685202E-2</v>
      </c>
      <c r="AT122" s="11">
        <v>3.7338970987226203E-2</v>
      </c>
      <c r="AU122" s="11"/>
      <c r="AV122" s="11">
        <v>3.7671646539304403E-2</v>
      </c>
      <c r="AW122" s="11">
        <v>3.3917087874480598E-2</v>
      </c>
      <c r="AX122" s="11">
        <v>5.32785115145041E-2</v>
      </c>
      <c r="AY122" s="11">
        <v>5.8859483847653597E-2</v>
      </c>
      <c r="AZ122" s="11">
        <v>3.0859796202986199E-2</v>
      </c>
      <c r="BA122" s="11"/>
      <c r="BB122" s="11">
        <v>3.6577099764040097E-2</v>
      </c>
      <c r="BC122" s="11">
        <v>3.9622204617250301E-2</v>
      </c>
      <c r="BD122" s="11">
        <v>4.8406285470196E-2</v>
      </c>
      <c r="BE122" s="11"/>
      <c r="BF122" s="11">
        <v>3.9895049078005201E-2</v>
      </c>
      <c r="BG122" s="11">
        <v>2.7344775915079299E-2</v>
      </c>
      <c r="BH122" s="11">
        <v>3.4456019248357998E-2</v>
      </c>
      <c r="BI122" s="11">
        <v>3.9465863933303903E-2</v>
      </c>
      <c r="BJ122" s="11">
        <v>3.7054562638201297E-2</v>
      </c>
      <c r="BK122" s="11">
        <v>6.49834944591174E-2</v>
      </c>
    </row>
    <row r="123" spans="2:63" x14ac:dyDescent="0.35">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row>
    <row r="124" spans="2:63" x14ac:dyDescent="0.35">
      <c r="B124" s="2" t="s">
        <v>130</v>
      </c>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row>
    <row r="125" spans="2:63" x14ac:dyDescent="0.35">
      <c r="B125" s="20" t="s">
        <v>67</v>
      </c>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row>
    <row r="126" spans="2:63" x14ac:dyDescent="0.35">
      <c r="B126" t="s">
        <v>124</v>
      </c>
      <c r="C126" s="11">
        <v>9.0198600896690698E-2</v>
      </c>
      <c r="D126" s="11">
        <v>0.10205210557482999</v>
      </c>
      <c r="E126" s="11">
        <v>7.9055917107786894E-2</v>
      </c>
      <c r="F126" s="11"/>
      <c r="G126" s="11">
        <v>0.163849945060935</v>
      </c>
      <c r="H126" s="11">
        <v>0.15292348992111501</v>
      </c>
      <c r="I126" s="11">
        <v>0.104046764160122</v>
      </c>
      <c r="J126" s="11">
        <v>5.9942116491178497E-2</v>
      </c>
      <c r="K126" s="11">
        <v>3.5495936701974498E-2</v>
      </c>
      <c r="L126" s="11">
        <v>3.9071915560752499E-2</v>
      </c>
      <c r="M126" s="11"/>
      <c r="N126" s="11">
        <v>0.151215520267481</v>
      </c>
      <c r="O126" s="11">
        <v>6.2906595538662693E-2</v>
      </c>
      <c r="P126" s="11">
        <v>0.100201245942283</v>
      </c>
      <c r="Q126" s="11">
        <v>8.4813532922975707E-2</v>
      </c>
      <c r="R126" s="11">
        <v>0.13810681821340001</v>
      </c>
      <c r="S126" s="11">
        <v>9.1668382845069105E-2</v>
      </c>
      <c r="T126" s="11">
        <v>5.42653218157075E-2</v>
      </c>
      <c r="U126" s="11">
        <v>8.9242125296650196E-2</v>
      </c>
      <c r="V126" s="11">
        <v>5.5847400598445798E-2</v>
      </c>
      <c r="W126" s="11">
        <v>8.6623368552014399E-2</v>
      </c>
      <c r="X126" s="11">
        <v>5.4232441732759401E-2</v>
      </c>
      <c r="Y126" s="11"/>
      <c r="Z126" s="11">
        <v>9.8121610593922604E-2</v>
      </c>
      <c r="AA126" s="11">
        <v>7.96218753864677E-2</v>
      </c>
      <c r="AB126" s="11">
        <v>0.107747522873301</v>
      </c>
      <c r="AC126" s="11">
        <v>7.7574083414310796E-2</v>
      </c>
      <c r="AD126" s="11"/>
      <c r="AE126" s="11">
        <v>6.9131146665641505E-2</v>
      </c>
      <c r="AF126" s="11">
        <v>9.8775406119018402E-2</v>
      </c>
      <c r="AG126" s="11">
        <v>9.4358122238064807E-2</v>
      </c>
      <c r="AH126" s="11">
        <v>9.69454650830716E-2</v>
      </c>
      <c r="AI126" s="11">
        <v>0.13288322025247401</v>
      </c>
      <c r="AJ126" s="11"/>
      <c r="AK126" s="11">
        <v>6.7093566898866405E-2</v>
      </c>
      <c r="AL126" s="11">
        <v>0.13195190587963301</v>
      </c>
      <c r="AM126" s="11">
        <v>6.0084754815246402E-2</v>
      </c>
      <c r="AN126" s="11">
        <v>0.108828991414558</v>
      </c>
      <c r="AO126" s="11">
        <v>8.5597952792756102E-2</v>
      </c>
      <c r="AP126" s="11">
        <v>4.8510473516466902E-2</v>
      </c>
      <c r="AQ126" s="11"/>
      <c r="AR126" s="11">
        <v>7.5508228262817195E-2</v>
      </c>
      <c r="AS126" s="11">
        <v>8.50322412001321E-2</v>
      </c>
      <c r="AT126" s="11">
        <v>0.121472490113561</v>
      </c>
      <c r="AU126" s="11"/>
      <c r="AV126" s="11">
        <v>7.5715527827828005E-2</v>
      </c>
      <c r="AW126" s="11">
        <v>9.4881135056125596E-2</v>
      </c>
      <c r="AX126" s="11">
        <v>7.2591417845321193E-2</v>
      </c>
      <c r="AY126" s="11">
        <v>8.0126136661197195E-2</v>
      </c>
      <c r="AZ126" s="11">
        <v>0.119085157912474</v>
      </c>
      <c r="BA126" s="11"/>
      <c r="BB126" s="11">
        <v>7.9951345413519004E-2</v>
      </c>
      <c r="BC126" s="11">
        <v>0.102348390953671</v>
      </c>
      <c r="BD126" s="11">
        <v>6.5251645597513105E-2</v>
      </c>
      <c r="BE126" s="11"/>
      <c r="BF126" s="11">
        <v>0.14790001475767101</v>
      </c>
      <c r="BG126" s="11">
        <v>6.5484517000960696E-2</v>
      </c>
      <c r="BH126" s="11">
        <v>0.10453619565205501</v>
      </c>
      <c r="BI126" s="11">
        <v>6.4003162643310102E-2</v>
      </c>
      <c r="BJ126" s="11">
        <v>7.5592188113327297E-2</v>
      </c>
      <c r="BK126" s="11">
        <v>9.0002873124956403E-2</v>
      </c>
    </row>
    <row r="127" spans="2:63" x14ac:dyDescent="0.35">
      <c r="B127" t="s">
        <v>125</v>
      </c>
      <c r="C127" s="11">
        <v>0.10963930444957699</v>
      </c>
      <c r="D127" s="11">
        <v>0.118600175001286</v>
      </c>
      <c r="E127" s="11">
        <v>9.8646238181682402E-2</v>
      </c>
      <c r="F127" s="11"/>
      <c r="G127" s="11">
        <v>0.16730539293931901</v>
      </c>
      <c r="H127" s="11">
        <v>0.122533934712227</v>
      </c>
      <c r="I127" s="11">
        <v>0.121321525582877</v>
      </c>
      <c r="J127" s="11">
        <v>0.105197976640031</v>
      </c>
      <c r="K127" s="11">
        <v>7.2918399291219904E-2</v>
      </c>
      <c r="L127" s="11">
        <v>7.8799814229464901E-2</v>
      </c>
      <c r="M127" s="11"/>
      <c r="N127" s="11">
        <v>0.15159315990850999</v>
      </c>
      <c r="O127" s="11">
        <v>0.123003490009263</v>
      </c>
      <c r="P127" s="11">
        <v>9.8751115624106794E-2</v>
      </c>
      <c r="Q127" s="11">
        <v>8.7543976659771303E-2</v>
      </c>
      <c r="R127" s="11">
        <v>0.11357983171194599</v>
      </c>
      <c r="S127" s="11">
        <v>0.113805217044471</v>
      </c>
      <c r="T127" s="11">
        <v>8.4824494530867101E-2</v>
      </c>
      <c r="U127" s="11">
        <v>0.114350530048677</v>
      </c>
      <c r="V127" s="11">
        <v>8.1227126643593897E-2</v>
      </c>
      <c r="W127" s="11">
        <v>0.11899949410466</v>
      </c>
      <c r="X127" s="11">
        <v>8.3016105264123105E-2</v>
      </c>
      <c r="Y127" s="11"/>
      <c r="Z127" s="11">
        <v>0.101498236856895</v>
      </c>
      <c r="AA127" s="11">
        <v>0.105144371546693</v>
      </c>
      <c r="AB127" s="11">
        <v>0.113692585165228</v>
      </c>
      <c r="AC127" s="11">
        <v>0.12025175088119899</v>
      </c>
      <c r="AD127" s="11"/>
      <c r="AE127" s="11">
        <v>9.7745240922306395E-2</v>
      </c>
      <c r="AF127" s="11">
        <v>0.112405060868932</v>
      </c>
      <c r="AG127" s="11">
        <v>8.8658225666452498E-2</v>
      </c>
      <c r="AH127" s="11">
        <v>0.159690829348453</v>
      </c>
      <c r="AI127" s="11">
        <v>0.19254132971402299</v>
      </c>
      <c r="AJ127" s="11"/>
      <c r="AK127" s="11">
        <v>8.8374657797505196E-2</v>
      </c>
      <c r="AL127" s="11">
        <v>0.138076558495829</v>
      </c>
      <c r="AM127" s="11">
        <v>7.8475424940137706E-2</v>
      </c>
      <c r="AN127" s="11">
        <v>0.15669382811698701</v>
      </c>
      <c r="AO127" s="11">
        <v>0.11127326849520799</v>
      </c>
      <c r="AP127" s="11">
        <v>6.8670179099735107E-2</v>
      </c>
      <c r="AQ127" s="11"/>
      <c r="AR127" s="11">
        <v>0.100274194916269</v>
      </c>
      <c r="AS127" s="11">
        <v>0.11708425941390101</v>
      </c>
      <c r="AT127" s="11">
        <v>0.114677488411048</v>
      </c>
      <c r="AU127" s="11"/>
      <c r="AV127" s="11">
        <v>0.101027052772204</v>
      </c>
      <c r="AW127" s="11">
        <v>0.11939402956009899</v>
      </c>
      <c r="AX127" s="11">
        <v>0.119861454053541</v>
      </c>
      <c r="AY127" s="11">
        <v>4.71116840630217E-2</v>
      </c>
      <c r="AZ127" s="11">
        <v>9.3625214883168204E-2</v>
      </c>
      <c r="BA127" s="11"/>
      <c r="BB127" s="11">
        <v>0.116036431124434</v>
      </c>
      <c r="BC127" s="11">
        <v>0.11189214062326901</v>
      </c>
      <c r="BD127" s="11">
        <v>0.120865792202211</v>
      </c>
      <c r="BE127" s="11"/>
      <c r="BF127" s="11">
        <v>0.14346340379616301</v>
      </c>
      <c r="BG127" s="11">
        <v>8.4960085336557495E-2</v>
      </c>
      <c r="BH127" s="11">
        <v>0.10035229390535499</v>
      </c>
      <c r="BI127" s="11">
        <v>0.119395321677727</v>
      </c>
      <c r="BJ127" s="11">
        <v>9.43534921605413E-2</v>
      </c>
      <c r="BK127" s="11">
        <v>0.12289432551150301</v>
      </c>
    </row>
    <row r="128" spans="2:63" x14ac:dyDescent="0.35">
      <c r="B128" t="s">
        <v>126</v>
      </c>
      <c r="C128" s="11">
        <v>0.200192402503302</v>
      </c>
      <c r="D128" s="11">
        <v>0.20734526701411199</v>
      </c>
      <c r="E128" s="11">
        <v>0.19404469633816401</v>
      </c>
      <c r="F128" s="11"/>
      <c r="G128" s="11">
        <v>0.192709520348988</v>
      </c>
      <c r="H128" s="11">
        <v>0.217556366310654</v>
      </c>
      <c r="I128" s="11">
        <v>0.17581956593044201</v>
      </c>
      <c r="J128" s="11">
        <v>0.17701608826439599</v>
      </c>
      <c r="K128" s="11">
        <v>0.225572959386732</v>
      </c>
      <c r="L128" s="11">
        <v>0.212633240753557</v>
      </c>
      <c r="M128" s="11"/>
      <c r="N128" s="11">
        <v>0.15809012393626101</v>
      </c>
      <c r="O128" s="11">
        <v>0.17033421541346</v>
      </c>
      <c r="P128" s="11">
        <v>0.209074552500639</v>
      </c>
      <c r="Q128" s="11">
        <v>0.242216508620544</v>
      </c>
      <c r="R128" s="11">
        <v>0.255142482180444</v>
      </c>
      <c r="S128" s="11">
        <v>0.209179300111827</v>
      </c>
      <c r="T128" s="11">
        <v>0.19445545756830199</v>
      </c>
      <c r="U128" s="11">
        <v>0.18134778421213599</v>
      </c>
      <c r="V128" s="11">
        <v>0.21507193985183501</v>
      </c>
      <c r="W128" s="11">
        <v>0.21416136243157199</v>
      </c>
      <c r="X128" s="11">
        <v>0.179075692970005</v>
      </c>
      <c r="Y128" s="11"/>
      <c r="Z128" s="11">
        <v>0.23352356372146099</v>
      </c>
      <c r="AA128" s="11">
        <v>0.20643042685481999</v>
      </c>
      <c r="AB128" s="11">
        <v>0.17733686000364299</v>
      </c>
      <c r="AC128" s="11">
        <v>0.174824200751963</v>
      </c>
      <c r="AD128" s="11"/>
      <c r="AE128" s="11">
        <v>0.20277632063266501</v>
      </c>
      <c r="AF128" s="11">
        <v>0.18414992452572401</v>
      </c>
      <c r="AG128" s="11">
        <v>0.21965238678740001</v>
      </c>
      <c r="AH128" s="11">
        <v>0.2080139669811</v>
      </c>
      <c r="AI128" s="11">
        <v>0.20574473445883301</v>
      </c>
      <c r="AJ128" s="11"/>
      <c r="AK128" s="11">
        <v>0.23399867515089801</v>
      </c>
      <c r="AL128" s="11">
        <v>0.187760404297071</v>
      </c>
      <c r="AM128" s="11">
        <v>0.16780796203625001</v>
      </c>
      <c r="AN128" s="11">
        <v>0.19364042204586501</v>
      </c>
      <c r="AO128" s="11">
        <v>0.17799244513909701</v>
      </c>
      <c r="AP128" s="11">
        <v>0.15846622220838499</v>
      </c>
      <c r="AQ128" s="11"/>
      <c r="AR128" s="11">
        <v>0.188834459713004</v>
      </c>
      <c r="AS128" s="11">
        <v>0.22956792429515899</v>
      </c>
      <c r="AT128" s="11">
        <v>0.15299897660403899</v>
      </c>
      <c r="AU128" s="11"/>
      <c r="AV128" s="11">
        <v>0.22367965660153499</v>
      </c>
      <c r="AW128" s="11">
        <v>0.19714838081696701</v>
      </c>
      <c r="AX128" s="11">
        <v>0.250751258635873</v>
      </c>
      <c r="AY128" s="11">
        <v>0.20294571310724399</v>
      </c>
      <c r="AZ128" s="11">
        <v>0.142844097349585</v>
      </c>
      <c r="BA128" s="11"/>
      <c r="BB128" s="11">
        <v>0.22103843356033601</v>
      </c>
      <c r="BC128" s="11">
        <v>0.20562194183705099</v>
      </c>
      <c r="BD128" s="11">
        <v>0.24683691700965599</v>
      </c>
      <c r="BE128" s="11"/>
      <c r="BF128" s="11">
        <v>0.18045454728751001</v>
      </c>
      <c r="BG128" s="11">
        <v>0.20076929162659701</v>
      </c>
      <c r="BH128" s="11">
        <v>0.204992376044209</v>
      </c>
      <c r="BI128" s="11">
        <v>0.2254475181244</v>
      </c>
      <c r="BJ128" s="11">
        <v>0.203010276183861</v>
      </c>
      <c r="BK128" s="11">
        <v>0.15043786172792201</v>
      </c>
    </row>
    <row r="129" spans="2:63" x14ac:dyDescent="0.35">
      <c r="B129" t="s">
        <v>127</v>
      </c>
      <c r="C129" s="11">
        <v>0.253038485293204</v>
      </c>
      <c r="D129" s="11">
        <v>0.250223430069616</v>
      </c>
      <c r="E129" s="11">
        <v>0.25743236667756902</v>
      </c>
      <c r="F129" s="11"/>
      <c r="G129" s="11">
        <v>0.14304529844151301</v>
      </c>
      <c r="H129" s="11">
        <v>0.16362223240928001</v>
      </c>
      <c r="I129" s="11">
        <v>0.26297444739789899</v>
      </c>
      <c r="J129" s="11">
        <v>0.24467092635114501</v>
      </c>
      <c r="K129" s="11">
        <v>0.299279966116337</v>
      </c>
      <c r="L129" s="11">
        <v>0.36849777194193001</v>
      </c>
      <c r="M129" s="11"/>
      <c r="N129" s="11">
        <v>0.151172069716974</v>
      </c>
      <c r="O129" s="11">
        <v>0.28121981332493101</v>
      </c>
      <c r="P129" s="11">
        <v>0.29325604177199199</v>
      </c>
      <c r="Q129" s="11">
        <v>0.27390698105836497</v>
      </c>
      <c r="R129" s="11">
        <v>0.21797952135767301</v>
      </c>
      <c r="S129" s="11">
        <v>0.27376856469871402</v>
      </c>
      <c r="T129" s="11">
        <v>0.28869069413825899</v>
      </c>
      <c r="U129" s="11">
        <v>0.245635916718555</v>
      </c>
      <c r="V129" s="11">
        <v>0.26649573121597903</v>
      </c>
      <c r="W129" s="11">
        <v>0.24522261110249399</v>
      </c>
      <c r="X129" s="11">
        <v>0.30851703694825</v>
      </c>
      <c r="Y129" s="11"/>
      <c r="Z129" s="11">
        <v>0.23462852834516301</v>
      </c>
      <c r="AA129" s="11">
        <v>0.26707736008759497</v>
      </c>
      <c r="AB129" s="11">
        <v>0.243191620377012</v>
      </c>
      <c r="AC129" s="11">
        <v>0.27021927135915402</v>
      </c>
      <c r="AD129" s="11"/>
      <c r="AE129" s="11">
        <v>0.28007536378293502</v>
      </c>
      <c r="AF129" s="11">
        <v>0.25851126483331299</v>
      </c>
      <c r="AG129" s="11">
        <v>0.23965661193620499</v>
      </c>
      <c r="AH129" s="11">
        <v>0.204156177247489</v>
      </c>
      <c r="AI129" s="11">
        <v>0.159640310592574</v>
      </c>
      <c r="AJ129" s="11"/>
      <c r="AK129" s="11">
        <v>0.295031762943406</v>
      </c>
      <c r="AL129" s="11">
        <v>0.222787213776418</v>
      </c>
      <c r="AM129" s="11">
        <v>0.329841812603277</v>
      </c>
      <c r="AN129" s="11">
        <v>0.22745641400372199</v>
      </c>
      <c r="AO129" s="11">
        <v>0.193024243635434</v>
      </c>
      <c r="AP129" s="11">
        <v>0.27169495691374301</v>
      </c>
      <c r="AQ129" s="11"/>
      <c r="AR129" s="11">
        <v>0.31675278092227499</v>
      </c>
      <c r="AS129" s="11">
        <v>0.23183523782090801</v>
      </c>
      <c r="AT129" s="11">
        <v>0.17339932873866901</v>
      </c>
      <c r="AU129" s="11"/>
      <c r="AV129" s="11">
        <v>0.30512377431428001</v>
      </c>
      <c r="AW129" s="11">
        <v>0.205227617897079</v>
      </c>
      <c r="AX129" s="11">
        <v>0.28191394836519501</v>
      </c>
      <c r="AY129" s="11">
        <v>0.30012184796626301</v>
      </c>
      <c r="AZ129" s="11">
        <v>0.206122022502817</v>
      </c>
      <c r="BA129" s="11"/>
      <c r="BB129" s="11">
        <v>0.289933989476994</v>
      </c>
      <c r="BC129" s="11">
        <v>0.215850969787276</v>
      </c>
      <c r="BD129" s="11">
        <v>0.25244942899996797</v>
      </c>
      <c r="BE129" s="11"/>
      <c r="BF129" s="11">
        <v>0.15722105855287399</v>
      </c>
      <c r="BG129" s="11">
        <v>0.29132359572942801</v>
      </c>
      <c r="BH129" s="11">
        <v>0.244165720349065</v>
      </c>
      <c r="BI129" s="11">
        <v>0.28496692230582898</v>
      </c>
      <c r="BJ129" s="11">
        <v>0.31241534953906702</v>
      </c>
      <c r="BK129" s="11">
        <v>0.20335504422871201</v>
      </c>
    </row>
    <row r="130" spans="2:63" x14ac:dyDescent="0.35">
      <c r="B130" t="s">
        <v>128</v>
      </c>
      <c r="C130" s="11">
        <v>0.11304149100751699</v>
      </c>
      <c r="D130" s="11">
        <v>0.112773115443129</v>
      </c>
      <c r="E130" s="11">
        <v>0.114354435205252</v>
      </c>
      <c r="F130" s="11"/>
      <c r="G130" s="11">
        <v>5.99244938404246E-2</v>
      </c>
      <c r="H130" s="11">
        <v>7.1872713632883695E-2</v>
      </c>
      <c r="I130" s="11">
        <v>9.4903437233353205E-2</v>
      </c>
      <c r="J130" s="11">
        <v>0.15559104046825101</v>
      </c>
      <c r="K130" s="11">
        <v>0.15501622510357199</v>
      </c>
      <c r="L130" s="11">
        <v>0.13463696445578999</v>
      </c>
      <c r="M130" s="11"/>
      <c r="N130" s="11">
        <v>0.138637613282281</v>
      </c>
      <c r="O130" s="11">
        <v>0.124330036325123</v>
      </c>
      <c r="P130" s="11">
        <v>9.9205632770887495E-2</v>
      </c>
      <c r="Q130" s="11">
        <v>9.4955478006649496E-2</v>
      </c>
      <c r="R130" s="11">
        <v>9.1237513303060305E-2</v>
      </c>
      <c r="S130" s="11">
        <v>8.5315020064452296E-2</v>
      </c>
      <c r="T130" s="11">
        <v>0.11931766608946601</v>
      </c>
      <c r="U130" s="11">
        <v>0.12736305659556599</v>
      </c>
      <c r="V130" s="11">
        <v>0.13628605011411901</v>
      </c>
      <c r="W130" s="11">
        <v>8.4599834226299894E-2</v>
      </c>
      <c r="X130" s="11">
        <v>0.12585244630342299</v>
      </c>
      <c r="Y130" s="11"/>
      <c r="Z130" s="11">
        <v>0.116752732004248</v>
      </c>
      <c r="AA130" s="11">
        <v>0.121510552167646</v>
      </c>
      <c r="AB130" s="11">
        <v>0.115797629053389</v>
      </c>
      <c r="AC130" s="11">
        <v>9.6786262645242996E-2</v>
      </c>
      <c r="AD130" s="11"/>
      <c r="AE130" s="11">
        <v>0.109301614076346</v>
      </c>
      <c r="AF130" s="11">
        <v>0.115790891330028</v>
      </c>
      <c r="AG130" s="11">
        <v>0.115370219414401</v>
      </c>
      <c r="AH130" s="11">
        <v>0.11007220412994</v>
      </c>
      <c r="AI130" s="11">
        <v>8.9951312898270602E-2</v>
      </c>
      <c r="AJ130" s="11"/>
      <c r="AK130" s="11">
        <v>0.14250622350414399</v>
      </c>
      <c r="AL130" s="11">
        <v>0.12718569829394799</v>
      </c>
      <c r="AM130" s="11">
        <v>9.2431999481437599E-2</v>
      </c>
      <c r="AN130" s="11">
        <v>6.8977687497035006E-2</v>
      </c>
      <c r="AO130" s="11">
        <v>7.7119541089149604E-2</v>
      </c>
      <c r="AP130" s="11">
        <v>4.5850659883635098E-2</v>
      </c>
      <c r="AQ130" s="11"/>
      <c r="AR130" s="11">
        <v>0.12727996535805799</v>
      </c>
      <c r="AS130" s="11">
        <v>0.120741801499106</v>
      </c>
      <c r="AT130" s="11">
        <v>7.3178183260767596E-2</v>
      </c>
      <c r="AU130" s="11"/>
      <c r="AV130" s="11">
        <v>0.11521002655066501</v>
      </c>
      <c r="AW130" s="11">
        <v>0.12163972709005499</v>
      </c>
      <c r="AX130" s="11">
        <v>0.114982919739887</v>
      </c>
      <c r="AY130" s="11">
        <v>9.9781059665006305E-2</v>
      </c>
      <c r="AZ130" s="11">
        <v>9.5036982165758996E-2</v>
      </c>
      <c r="BA130" s="11"/>
      <c r="BB130" s="11">
        <v>0.12625689171642701</v>
      </c>
      <c r="BC130" s="11">
        <v>9.9528958717674698E-2</v>
      </c>
      <c r="BD130" s="11">
        <v>0.14153875987088199</v>
      </c>
      <c r="BE130" s="11"/>
      <c r="BF130" s="11">
        <v>9.0736667069251306E-2</v>
      </c>
      <c r="BG130" s="11">
        <v>0.16062427064800999</v>
      </c>
      <c r="BH130" s="11">
        <v>9.8098371335810203E-2</v>
      </c>
      <c r="BI130" s="11">
        <v>0.100983744856674</v>
      </c>
      <c r="BJ130" s="11">
        <v>9.5836239729418196E-2</v>
      </c>
      <c r="BK130" s="11">
        <v>9.3114633353955201E-2</v>
      </c>
    </row>
    <row r="131" spans="2:63" x14ac:dyDescent="0.35">
      <c r="B131" t="s">
        <v>129</v>
      </c>
      <c r="C131" s="11">
        <v>0.11730244786477199</v>
      </c>
      <c r="D131" s="11">
        <v>0.113783463325624</v>
      </c>
      <c r="E131" s="11">
        <v>0.12116843514067301</v>
      </c>
      <c r="F131" s="11"/>
      <c r="G131" s="11">
        <v>2.9556589286088501E-2</v>
      </c>
      <c r="H131" s="11">
        <v>7.2109748664122703E-2</v>
      </c>
      <c r="I131" s="11">
        <v>0.101501110775295</v>
      </c>
      <c r="J131" s="11">
        <v>0.17805872439319101</v>
      </c>
      <c r="K131" s="11">
        <v>0.17497739043336499</v>
      </c>
      <c r="L131" s="11">
        <v>0.13839414401337499</v>
      </c>
      <c r="M131" s="11"/>
      <c r="N131" s="11">
        <v>0.102925898757788</v>
      </c>
      <c r="O131" s="11">
        <v>0.123110374682252</v>
      </c>
      <c r="P131" s="11">
        <v>0.112474871519063</v>
      </c>
      <c r="Q131" s="11">
        <v>0.10763133969291599</v>
      </c>
      <c r="R131" s="11">
        <v>8.2239349834670003E-2</v>
      </c>
      <c r="S131" s="11">
        <v>8.5740506404740804E-2</v>
      </c>
      <c r="T131" s="11">
        <v>0.13945578687393001</v>
      </c>
      <c r="U131" s="11">
        <v>0.107847613952032</v>
      </c>
      <c r="V131" s="11">
        <v>0.12266956275077499</v>
      </c>
      <c r="W131" s="11">
        <v>0.14904685207445201</v>
      </c>
      <c r="X131" s="11">
        <v>0.17682736371135399</v>
      </c>
      <c r="Y131" s="11"/>
      <c r="Z131" s="11">
        <v>0.156760981819725</v>
      </c>
      <c r="AA131" s="11">
        <v>0.11605144849754601</v>
      </c>
      <c r="AB131" s="11">
        <v>0.11086874112637</v>
      </c>
      <c r="AC131" s="11">
        <v>8.24951289803392E-2</v>
      </c>
      <c r="AD131" s="11"/>
      <c r="AE131" s="11">
        <v>0.102891963790021</v>
      </c>
      <c r="AF131" s="11">
        <v>0.106400584806381</v>
      </c>
      <c r="AG131" s="11">
        <v>0.140414379932218</v>
      </c>
      <c r="AH131" s="11">
        <v>0.13432490010489401</v>
      </c>
      <c r="AI131" s="11">
        <v>0.17003445001276901</v>
      </c>
      <c r="AJ131" s="11"/>
      <c r="AK131" s="11">
        <v>0.139584361301752</v>
      </c>
      <c r="AL131" s="11">
        <v>0.13662600726264401</v>
      </c>
      <c r="AM131" s="11">
        <v>2.3380398500442399E-2</v>
      </c>
      <c r="AN131" s="11">
        <v>6.5852112387875597E-2</v>
      </c>
      <c r="AO131" s="11">
        <v>0.12572393449663299</v>
      </c>
      <c r="AP131" s="11">
        <v>0.10086529641571</v>
      </c>
      <c r="AQ131" s="11"/>
      <c r="AR131" s="11">
        <v>0.11613004688444201</v>
      </c>
      <c r="AS131" s="11">
        <v>0.134512323163689</v>
      </c>
      <c r="AT131" s="11">
        <v>9.7156016522314495E-2</v>
      </c>
      <c r="AU131" s="11"/>
      <c r="AV131" s="11">
        <v>0.12143027062402301</v>
      </c>
      <c r="AW131" s="11">
        <v>0.123254608541985</v>
      </c>
      <c r="AX131" s="11">
        <v>0.123701098189752</v>
      </c>
      <c r="AY131" s="11">
        <v>0.188877373012595</v>
      </c>
      <c r="AZ131" s="11">
        <v>7.3707281980194397E-2</v>
      </c>
      <c r="BA131" s="11"/>
      <c r="BB131" s="11">
        <v>0.106681157579748</v>
      </c>
      <c r="BC131" s="11">
        <v>0.12150466578773</v>
      </c>
      <c r="BD131" s="11">
        <v>0.12600384616419799</v>
      </c>
      <c r="BE131" s="11"/>
      <c r="BF131" s="11">
        <v>0.121863731000057</v>
      </c>
      <c r="BG131" s="11">
        <v>8.5257313816514593E-2</v>
      </c>
      <c r="BH131" s="11">
        <v>9.2823147483710206E-2</v>
      </c>
      <c r="BI131" s="11">
        <v>0.117439864090532</v>
      </c>
      <c r="BJ131" s="11">
        <v>0.14209394953996099</v>
      </c>
      <c r="BK131" s="11">
        <v>0.244545406879565</v>
      </c>
    </row>
    <row r="132" spans="2:63" x14ac:dyDescent="0.35">
      <c r="B132" t="s">
        <v>104</v>
      </c>
      <c r="C132" s="11">
        <v>0.116587267984938</v>
      </c>
      <c r="D132" s="11">
        <v>9.5222443571403304E-2</v>
      </c>
      <c r="E132" s="11">
        <v>0.13529791134887201</v>
      </c>
      <c r="F132" s="11"/>
      <c r="G132" s="11">
        <v>0.243608760082732</v>
      </c>
      <c r="H132" s="11">
        <v>0.19938151434971799</v>
      </c>
      <c r="I132" s="11">
        <v>0.13943314892001099</v>
      </c>
      <c r="J132" s="11">
        <v>7.9523127391807294E-2</v>
      </c>
      <c r="K132" s="11">
        <v>3.6739122966799001E-2</v>
      </c>
      <c r="L132" s="11">
        <v>2.79661490451306E-2</v>
      </c>
      <c r="M132" s="11"/>
      <c r="N132" s="11">
        <v>0.14636561413070701</v>
      </c>
      <c r="O132" s="11">
        <v>0.115095474706309</v>
      </c>
      <c r="P132" s="11">
        <v>8.7036539871029606E-2</v>
      </c>
      <c r="Q132" s="11">
        <v>0.108932183038779</v>
      </c>
      <c r="R132" s="11">
        <v>0.101714483398807</v>
      </c>
      <c r="S132" s="11">
        <v>0.14052300883072499</v>
      </c>
      <c r="T132" s="11">
        <v>0.118990578983467</v>
      </c>
      <c r="U132" s="11">
        <v>0.134212973176385</v>
      </c>
      <c r="V132" s="11">
        <v>0.122402188825253</v>
      </c>
      <c r="W132" s="11">
        <v>0.101346477508509</v>
      </c>
      <c r="X132" s="11">
        <v>7.2478913070085305E-2</v>
      </c>
      <c r="Y132" s="11"/>
      <c r="Z132" s="11">
        <v>5.8714346658584701E-2</v>
      </c>
      <c r="AA132" s="11">
        <v>0.104163965459233</v>
      </c>
      <c r="AB132" s="11">
        <v>0.13136504140105801</v>
      </c>
      <c r="AC132" s="11">
        <v>0.177849301967792</v>
      </c>
      <c r="AD132" s="11"/>
      <c r="AE132" s="11">
        <v>0.13807835013008499</v>
      </c>
      <c r="AF132" s="11">
        <v>0.123966867516603</v>
      </c>
      <c r="AG132" s="11">
        <v>0.101890054025258</v>
      </c>
      <c r="AH132" s="11">
        <v>8.6796457105051905E-2</v>
      </c>
      <c r="AI132" s="11">
        <v>4.9204642071056397E-2</v>
      </c>
      <c r="AJ132" s="11"/>
      <c r="AK132" s="11">
        <v>3.3410752403428598E-2</v>
      </c>
      <c r="AL132" s="11">
        <v>5.5612211994458302E-2</v>
      </c>
      <c r="AM132" s="11">
        <v>0.24797764762320801</v>
      </c>
      <c r="AN132" s="11">
        <v>0.178550544533956</v>
      </c>
      <c r="AO132" s="11">
        <v>0.22926861435172199</v>
      </c>
      <c r="AP132" s="11">
        <v>0.30594221196232502</v>
      </c>
      <c r="AQ132" s="11"/>
      <c r="AR132" s="11">
        <v>7.5220323943134701E-2</v>
      </c>
      <c r="AS132" s="11">
        <v>8.1226212607105205E-2</v>
      </c>
      <c r="AT132" s="11">
        <v>0.26711751634960101</v>
      </c>
      <c r="AU132" s="11"/>
      <c r="AV132" s="11">
        <v>5.7813691309464399E-2</v>
      </c>
      <c r="AW132" s="11">
        <v>0.138454501037689</v>
      </c>
      <c r="AX132" s="11">
        <v>3.6197903170430798E-2</v>
      </c>
      <c r="AY132" s="11">
        <v>8.1036185524672802E-2</v>
      </c>
      <c r="AZ132" s="11">
        <v>0.26957924320600302</v>
      </c>
      <c r="BA132" s="11"/>
      <c r="BB132" s="11">
        <v>6.01017511285417E-2</v>
      </c>
      <c r="BC132" s="11">
        <v>0.143252932293328</v>
      </c>
      <c r="BD132" s="11">
        <v>4.7053610155571503E-2</v>
      </c>
      <c r="BE132" s="11"/>
      <c r="BF132" s="11">
        <v>0.15836057753647501</v>
      </c>
      <c r="BG132" s="11">
        <v>0.11158092584193199</v>
      </c>
      <c r="BH132" s="11">
        <v>0.15503189522979699</v>
      </c>
      <c r="BI132" s="11">
        <v>8.7763466301527995E-2</v>
      </c>
      <c r="BJ132" s="11">
        <v>7.6698504733824099E-2</v>
      </c>
      <c r="BK132" s="11">
        <v>9.5649855173386103E-2</v>
      </c>
    </row>
    <row r="133" spans="2:63" x14ac:dyDescent="0.35">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row>
    <row r="134" spans="2:63" x14ac:dyDescent="0.35">
      <c r="B134" s="2" t="s">
        <v>133</v>
      </c>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row>
    <row r="135" spans="2:63" x14ac:dyDescent="0.35">
      <c r="B135" s="20" t="s">
        <v>67</v>
      </c>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row>
    <row r="136" spans="2:63" x14ac:dyDescent="0.35">
      <c r="B136" t="s">
        <v>131</v>
      </c>
      <c r="C136" s="11">
        <v>0.77381336395538702</v>
      </c>
      <c r="D136" s="11">
        <v>0.78152770609641198</v>
      </c>
      <c r="E136" s="11">
        <v>0.76639180745573598</v>
      </c>
      <c r="F136" s="11"/>
      <c r="G136" s="11">
        <v>0.68656320816793404</v>
      </c>
      <c r="H136" s="11">
        <v>0.761758992572661</v>
      </c>
      <c r="I136" s="11">
        <v>0.75396957348136395</v>
      </c>
      <c r="J136" s="11">
        <v>0.75548878305286504</v>
      </c>
      <c r="K136" s="11">
        <v>0.804295722724783</v>
      </c>
      <c r="L136" s="11">
        <v>0.85343039021191303</v>
      </c>
      <c r="M136" s="11"/>
      <c r="N136" s="11">
        <v>0.69270431757221196</v>
      </c>
      <c r="O136" s="11">
        <v>0.80844185558146398</v>
      </c>
      <c r="P136" s="11">
        <v>0.83356109592731598</v>
      </c>
      <c r="Q136" s="11">
        <v>0.84121516815715303</v>
      </c>
      <c r="R136" s="11">
        <v>0.83612532906477799</v>
      </c>
      <c r="S136" s="11">
        <v>0.790713798204562</v>
      </c>
      <c r="T136" s="11">
        <v>0.78269780391753896</v>
      </c>
      <c r="U136" s="11">
        <v>0.667070277339191</v>
      </c>
      <c r="V136" s="11">
        <v>0.75432896456641996</v>
      </c>
      <c r="W136" s="11">
        <v>0.75799214017955496</v>
      </c>
      <c r="X136" s="11">
        <v>0.71903678119578196</v>
      </c>
      <c r="Y136" s="11"/>
      <c r="Z136" s="11">
        <v>0.84594134345931504</v>
      </c>
      <c r="AA136" s="11">
        <v>0.76634836875554002</v>
      </c>
      <c r="AB136" s="11">
        <v>0.79253142555427503</v>
      </c>
      <c r="AC136" s="11">
        <v>0.69069987869702298</v>
      </c>
      <c r="AD136" s="11"/>
      <c r="AE136" s="11">
        <v>0.75450809979946099</v>
      </c>
      <c r="AF136" s="11">
        <v>0.77190872011934697</v>
      </c>
      <c r="AG136" s="11">
        <v>0.79510167129319298</v>
      </c>
      <c r="AH136" s="11">
        <v>0.772298039928624</v>
      </c>
      <c r="AI136" s="11">
        <v>0.86998439131053096</v>
      </c>
      <c r="AJ136" s="11"/>
      <c r="AK136" s="11">
        <v>0.85242733699579798</v>
      </c>
      <c r="AL136" s="11">
        <v>0.84451901075666702</v>
      </c>
      <c r="AM136" s="11">
        <v>0.594418687574786</v>
      </c>
      <c r="AN136" s="11">
        <v>0.65265426791223602</v>
      </c>
      <c r="AO136" s="11">
        <v>0.68049139114160295</v>
      </c>
      <c r="AP136" s="11">
        <v>0.67457016556378102</v>
      </c>
      <c r="AQ136" s="11"/>
      <c r="AR136" s="11">
        <v>0.80661251632996001</v>
      </c>
      <c r="AS136" s="11">
        <v>0.79559497941614898</v>
      </c>
      <c r="AT136" s="11">
        <v>0.64501475068524305</v>
      </c>
      <c r="AU136" s="11"/>
      <c r="AV136" s="11">
        <v>0.836607588702169</v>
      </c>
      <c r="AW136" s="11">
        <v>0.73677022014254401</v>
      </c>
      <c r="AX136" s="11">
        <v>0.82155476025580698</v>
      </c>
      <c r="AY136" s="11">
        <v>0.80449112778712395</v>
      </c>
      <c r="AZ136" s="11">
        <v>0.67823292344125896</v>
      </c>
      <c r="BA136" s="11"/>
      <c r="BB136" s="11">
        <v>0.83159097126225401</v>
      </c>
      <c r="BC136" s="11">
        <v>0.75702473393560898</v>
      </c>
      <c r="BD136" s="11">
        <v>0.81511177331276496</v>
      </c>
      <c r="BE136" s="11"/>
      <c r="BF136" s="11">
        <v>0.68096174256826703</v>
      </c>
      <c r="BG136" s="11">
        <v>0.79829257833999101</v>
      </c>
      <c r="BH136" s="11">
        <v>0.72365481793109498</v>
      </c>
      <c r="BI136" s="11">
        <v>0.79178242315251901</v>
      </c>
      <c r="BJ136" s="11">
        <v>0.86389194325139496</v>
      </c>
      <c r="BK136" s="11">
        <v>0.85352210752533697</v>
      </c>
    </row>
    <row r="137" spans="2:63" x14ac:dyDescent="0.35">
      <c r="B137" t="s">
        <v>132</v>
      </c>
      <c r="C137" s="11">
        <v>0.207302869735836</v>
      </c>
      <c r="D137" s="11">
        <v>0.19983818441748699</v>
      </c>
      <c r="E137" s="11">
        <v>0.215182129958083</v>
      </c>
      <c r="F137" s="11"/>
      <c r="G137" s="11">
        <v>0.245641343951125</v>
      </c>
      <c r="H137" s="11">
        <v>0.216326999035513</v>
      </c>
      <c r="I137" s="11">
        <v>0.23709883728798301</v>
      </c>
      <c r="J137" s="11">
        <v>0.23177180763944899</v>
      </c>
      <c r="K137" s="11">
        <v>0.19012073924782599</v>
      </c>
      <c r="L137" s="11">
        <v>0.14130726828798301</v>
      </c>
      <c r="M137" s="11"/>
      <c r="N137" s="11">
        <v>0.27229782117483597</v>
      </c>
      <c r="O137" s="11">
        <v>0.18035639962185501</v>
      </c>
      <c r="P137" s="11">
        <v>0.14472038325669201</v>
      </c>
      <c r="Q137" s="11">
        <v>0.144863107479798</v>
      </c>
      <c r="R137" s="11">
        <v>0.143934187352454</v>
      </c>
      <c r="S137" s="11">
        <v>0.187065028669718</v>
      </c>
      <c r="T137" s="11">
        <v>0.19391660228049401</v>
      </c>
      <c r="U137" s="11">
        <v>0.32446317583740097</v>
      </c>
      <c r="V137" s="11">
        <v>0.23715279946891801</v>
      </c>
      <c r="W137" s="11">
        <v>0.21708218101872601</v>
      </c>
      <c r="X137" s="11">
        <v>0.277307299862245</v>
      </c>
      <c r="Y137" s="11"/>
      <c r="Z137" s="11">
        <v>0.14574031503734</v>
      </c>
      <c r="AA137" s="11">
        <v>0.215966309877406</v>
      </c>
      <c r="AB137" s="11">
        <v>0.18898119140609301</v>
      </c>
      <c r="AC137" s="11">
        <v>0.27696840726226502</v>
      </c>
      <c r="AD137" s="11"/>
      <c r="AE137" s="11">
        <v>0.22077499702775</v>
      </c>
      <c r="AF137" s="11">
        <v>0.21335534321493699</v>
      </c>
      <c r="AG137" s="11">
        <v>0.19195082380546399</v>
      </c>
      <c r="AH137" s="11">
        <v>0.21213592199144801</v>
      </c>
      <c r="AI137" s="11">
        <v>0.113036213954587</v>
      </c>
      <c r="AJ137" s="11"/>
      <c r="AK137" s="11">
        <v>0.13837639215990699</v>
      </c>
      <c r="AL137" s="11">
        <v>0.14960605360742299</v>
      </c>
      <c r="AM137" s="11">
        <v>0.37838999454699601</v>
      </c>
      <c r="AN137" s="11">
        <v>0.31710431488520302</v>
      </c>
      <c r="AO137" s="11">
        <v>0.29762512512545702</v>
      </c>
      <c r="AP137" s="11">
        <v>0.26967867077485602</v>
      </c>
      <c r="AQ137" s="11"/>
      <c r="AR137" s="11">
        <v>0.18595925357332299</v>
      </c>
      <c r="AS137" s="11">
        <v>0.193217810788953</v>
      </c>
      <c r="AT137" s="11">
        <v>0.313319205074581</v>
      </c>
      <c r="AU137" s="11"/>
      <c r="AV137" s="11">
        <v>0.155204235112232</v>
      </c>
      <c r="AW137" s="11">
        <v>0.24885444578889099</v>
      </c>
      <c r="AX137" s="11">
        <v>0.155804411157376</v>
      </c>
      <c r="AY137" s="11">
        <v>0.19550887221287599</v>
      </c>
      <c r="AZ137" s="11">
        <v>0.27236645467099702</v>
      </c>
      <c r="BA137" s="11"/>
      <c r="BB137" s="11">
        <v>0.16123752640235101</v>
      </c>
      <c r="BC137" s="11">
        <v>0.22971950411549699</v>
      </c>
      <c r="BD137" s="11">
        <v>0.176290267472029</v>
      </c>
      <c r="BE137" s="11"/>
      <c r="BF137" s="11">
        <v>0.28869841934927898</v>
      </c>
      <c r="BG137" s="11">
        <v>0.189259342959997</v>
      </c>
      <c r="BH137" s="11">
        <v>0.24385268662481399</v>
      </c>
      <c r="BI137" s="11">
        <v>0.19613237234799599</v>
      </c>
      <c r="BJ137" s="11">
        <v>0.12542413128088201</v>
      </c>
      <c r="BK137" s="11">
        <v>0.127313608946619</v>
      </c>
    </row>
    <row r="138" spans="2:63" x14ac:dyDescent="0.35">
      <c r="B138" t="s">
        <v>104</v>
      </c>
      <c r="C138" s="11">
        <v>1.8883766308777201E-2</v>
      </c>
      <c r="D138" s="11">
        <v>1.8634109486100101E-2</v>
      </c>
      <c r="E138" s="11">
        <v>1.8426062586181902E-2</v>
      </c>
      <c r="F138" s="11"/>
      <c r="G138" s="11">
        <v>6.7795447880940204E-2</v>
      </c>
      <c r="H138" s="11">
        <v>2.1914008391825501E-2</v>
      </c>
      <c r="I138" s="11">
        <v>8.9315892306531391E-3</v>
      </c>
      <c r="J138" s="11">
        <v>1.27394093076866E-2</v>
      </c>
      <c r="K138" s="11">
        <v>5.5835380273906504E-3</v>
      </c>
      <c r="L138" s="11">
        <v>5.2623415001040504E-3</v>
      </c>
      <c r="M138" s="11"/>
      <c r="N138" s="11">
        <v>3.49978612529529E-2</v>
      </c>
      <c r="O138" s="11">
        <v>1.1201744796681E-2</v>
      </c>
      <c r="P138" s="11">
        <v>2.1718520815992098E-2</v>
      </c>
      <c r="Q138" s="11">
        <v>1.39217243630497E-2</v>
      </c>
      <c r="R138" s="11">
        <v>1.9940483582767302E-2</v>
      </c>
      <c r="S138" s="11">
        <v>2.2221173125720101E-2</v>
      </c>
      <c r="T138" s="11">
        <v>2.3385593801966999E-2</v>
      </c>
      <c r="U138" s="11">
        <v>8.4665468234082306E-3</v>
      </c>
      <c r="V138" s="11">
        <v>8.5182359646623195E-3</v>
      </c>
      <c r="W138" s="11">
        <v>2.4925678801719101E-2</v>
      </c>
      <c r="X138" s="11">
        <v>3.65591894197308E-3</v>
      </c>
      <c r="Y138" s="11"/>
      <c r="Z138" s="11">
        <v>8.3183415033453792E-3</v>
      </c>
      <c r="AA138" s="11">
        <v>1.7685321367053398E-2</v>
      </c>
      <c r="AB138" s="11">
        <v>1.8487383039632099E-2</v>
      </c>
      <c r="AC138" s="11">
        <v>3.2331714040711598E-2</v>
      </c>
      <c r="AD138" s="11"/>
      <c r="AE138" s="11">
        <v>2.4716903172789701E-2</v>
      </c>
      <c r="AF138" s="11">
        <v>1.47359366657166E-2</v>
      </c>
      <c r="AG138" s="11">
        <v>1.29475049013435E-2</v>
      </c>
      <c r="AH138" s="11">
        <v>1.5566038079927499E-2</v>
      </c>
      <c r="AI138" s="11">
        <v>1.6979394734881598E-2</v>
      </c>
      <c r="AJ138" s="11"/>
      <c r="AK138" s="11">
        <v>9.1962708442955201E-3</v>
      </c>
      <c r="AL138" s="11">
        <v>5.87493563590965E-3</v>
      </c>
      <c r="AM138" s="11">
        <v>2.7191317878218001E-2</v>
      </c>
      <c r="AN138" s="11">
        <v>3.0241417202560801E-2</v>
      </c>
      <c r="AO138" s="11">
        <v>2.1883483732939499E-2</v>
      </c>
      <c r="AP138" s="11">
        <v>5.5751163661363297E-2</v>
      </c>
      <c r="AQ138" s="11"/>
      <c r="AR138" s="11">
        <v>7.4282300967175299E-3</v>
      </c>
      <c r="AS138" s="11">
        <v>1.1187209794898E-2</v>
      </c>
      <c r="AT138" s="11">
        <v>4.1666044240176302E-2</v>
      </c>
      <c r="AU138" s="11"/>
      <c r="AV138" s="11">
        <v>8.1881761855996799E-3</v>
      </c>
      <c r="AW138" s="11">
        <v>1.43753340685645E-2</v>
      </c>
      <c r="AX138" s="11">
        <v>2.2640828586816202E-2</v>
      </c>
      <c r="AY138" s="11">
        <v>0</v>
      </c>
      <c r="AZ138" s="11">
        <v>4.9400621887743502E-2</v>
      </c>
      <c r="BA138" s="11"/>
      <c r="BB138" s="11">
        <v>7.1715023353949702E-3</v>
      </c>
      <c r="BC138" s="11">
        <v>1.32557619488936E-2</v>
      </c>
      <c r="BD138" s="11">
        <v>8.5979592152059803E-3</v>
      </c>
      <c r="BE138" s="11"/>
      <c r="BF138" s="11">
        <v>3.0339838082453299E-2</v>
      </c>
      <c r="BG138" s="11">
        <v>1.2448078700011101E-2</v>
      </c>
      <c r="BH138" s="11">
        <v>3.2492495444091399E-2</v>
      </c>
      <c r="BI138" s="11">
        <v>1.2085204499485599E-2</v>
      </c>
      <c r="BJ138" s="11">
        <v>1.0683925467722601E-2</v>
      </c>
      <c r="BK138" s="11">
        <v>1.9164283528043499E-2</v>
      </c>
    </row>
    <row r="139" spans="2:63" x14ac:dyDescent="0.35">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row>
    <row r="140" spans="2:63" x14ac:dyDescent="0.35">
      <c r="B140" s="2" t="s">
        <v>142</v>
      </c>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row>
    <row r="141" spans="2:63" x14ac:dyDescent="0.35">
      <c r="B141" s="20" t="s">
        <v>67</v>
      </c>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row>
    <row r="142" spans="2:63" x14ac:dyDescent="0.35">
      <c r="B142" t="s">
        <v>134</v>
      </c>
      <c r="C142" s="11">
        <v>0.72324810753381397</v>
      </c>
      <c r="D142" s="11">
        <v>0.70986580701839597</v>
      </c>
      <c r="E142" s="11">
        <v>0.741009773779158</v>
      </c>
      <c r="F142" s="11"/>
      <c r="G142" s="11">
        <v>0.463962997788058</v>
      </c>
      <c r="H142" s="11">
        <v>0.633452601267812</v>
      </c>
      <c r="I142" s="11">
        <v>0.73978346920050897</v>
      </c>
      <c r="J142" s="11">
        <v>0.79830104153394299</v>
      </c>
      <c r="K142" s="11">
        <v>0.84644897720257495</v>
      </c>
      <c r="L142" s="11">
        <v>0.81520003589187295</v>
      </c>
      <c r="M142" s="11"/>
      <c r="N142" s="11">
        <v>0.61424604567952901</v>
      </c>
      <c r="O142" s="11">
        <v>0.76547331517423101</v>
      </c>
      <c r="P142" s="11">
        <v>0.694307179932386</v>
      </c>
      <c r="Q142" s="11">
        <v>0.71546755185940503</v>
      </c>
      <c r="R142" s="11">
        <v>0.76336705076192501</v>
      </c>
      <c r="S142" s="11">
        <v>0.70321228673682101</v>
      </c>
      <c r="T142" s="11">
        <v>0.78783805418589703</v>
      </c>
      <c r="U142" s="11">
        <v>0.82082132545134201</v>
      </c>
      <c r="V142" s="11">
        <v>0.75935806366456404</v>
      </c>
      <c r="W142" s="11">
        <v>0.73962599579718302</v>
      </c>
      <c r="X142" s="11">
        <v>0.66875386418969296</v>
      </c>
      <c r="Y142" s="11"/>
      <c r="Z142" s="11">
        <v>0.76941430466111005</v>
      </c>
      <c r="AA142" s="11">
        <v>0.76300425326142196</v>
      </c>
      <c r="AB142" s="11">
        <v>0.68147459817621103</v>
      </c>
      <c r="AC142" s="11">
        <v>0.66824380354991797</v>
      </c>
      <c r="AD142" s="11"/>
      <c r="AE142" s="11">
        <v>0.76173098021257901</v>
      </c>
      <c r="AF142" s="11">
        <v>0.71555579821105597</v>
      </c>
      <c r="AG142" s="11">
        <v>0.73498047069672701</v>
      </c>
      <c r="AH142" s="11">
        <v>0.64613018855466497</v>
      </c>
      <c r="AI142" s="11">
        <v>0.63066894657047101</v>
      </c>
      <c r="AJ142" s="11"/>
      <c r="AK142" s="11">
        <v>0.75432927978847797</v>
      </c>
      <c r="AL142" s="11">
        <v>0.78291159277783695</v>
      </c>
      <c r="AM142" s="11">
        <v>0.69911978544060704</v>
      </c>
      <c r="AN142" s="11">
        <v>0.63685222695803501</v>
      </c>
      <c r="AO142" s="11">
        <v>0.66010968320605201</v>
      </c>
      <c r="AP142" s="11">
        <v>0.61998400258272601</v>
      </c>
      <c r="AQ142" s="11"/>
      <c r="AR142" s="11">
        <v>0.78976752779181403</v>
      </c>
      <c r="AS142" s="11">
        <v>0.71843436141240102</v>
      </c>
      <c r="AT142" s="11">
        <v>0.66643449793833098</v>
      </c>
      <c r="AU142" s="11"/>
      <c r="AV142" s="11">
        <v>0.76920687184438197</v>
      </c>
      <c r="AW142" s="11">
        <v>0.70386260529033196</v>
      </c>
      <c r="AX142" s="11">
        <v>0.753270947494315</v>
      </c>
      <c r="AY142" s="11">
        <v>0.66968473075544099</v>
      </c>
      <c r="AZ142" s="11">
        <v>0.70610813787966298</v>
      </c>
      <c r="BA142" s="11"/>
      <c r="BB142" s="11">
        <v>0.76441385207752399</v>
      </c>
      <c r="BC142" s="11">
        <v>0.69100359422916102</v>
      </c>
      <c r="BD142" s="11">
        <v>0.75106302602267205</v>
      </c>
      <c r="BE142" s="11"/>
      <c r="BF142" s="11">
        <v>0.59603962651762299</v>
      </c>
      <c r="BG142" s="11">
        <v>0.82806774901433799</v>
      </c>
      <c r="BH142" s="11">
        <v>0.69326544909024301</v>
      </c>
      <c r="BI142" s="11">
        <v>0.80918736856401796</v>
      </c>
      <c r="BJ142" s="11">
        <v>0.70552569322199199</v>
      </c>
      <c r="BK142" s="11">
        <v>0.51778355426369405</v>
      </c>
    </row>
    <row r="143" spans="2:63" x14ac:dyDescent="0.35">
      <c r="B143" t="s">
        <v>135</v>
      </c>
      <c r="C143" s="11">
        <v>9.2231951110255006E-2</v>
      </c>
      <c r="D143" s="11">
        <v>8.9178190172067406E-2</v>
      </c>
      <c r="E143" s="11">
        <v>9.41142295562164E-2</v>
      </c>
      <c r="F143" s="11"/>
      <c r="G143" s="11">
        <v>0.18962512510792201</v>
      </c>
      <c r="H143" s="11">
        <v>0.15167764169043901</v>
      </c>
      <c r="I143" s="11">
        <v>0.106359831870809</v>
      </c>
      <c r="J143" s="11">
        <v>6.0887839563163897E-2</v>
      </c>
      <c r="K143" s="11">
        <v>2.2223131344279098E-2</v>
      </c>
      <c r="L143" s="11">
        <v>3.8651359010069698E-2</v>
      </c>
      <c r="M143" s="11"/>
      <c r="N143" s="11">
        <v>0.157205612785738</v>
      </c>
      <c r="O143" s="11">
        <v>8.6306467915636398E-2</v>
      </c>
      <c r="P143" s="11">
        <v>0.101331808859282</v>
      </c>
      <c r="Q143" s="11">
        <v>6.9528748800478504E-2</v>
      </c>
      <c r="R143" s="11">
        <v>5.7802815336293403E-2</v>
      </c>
      <c r="S143" s="11">
        <v>0.10834088372561</v>
      </c>
      <c r="T143" s="11">
        <v>8.0284595171552203E-2</v>
      </c>
      <c r="U143" s="11">
        <v>6.3536094127107701E-2</v>
      </c>
      <c r="V143" s="11">
        <v>8.0878694492088801E-2</v>
      </c>
      <c r="W143" s="11">
        <v>8.2460395930679303E-2</v>
      </c>
      <c r="X143" s="11">
        <v>5.5800530581484598E-2</v>
      </c>
      <c r="Y143" s="11"/>
      <c r="Z143" s="11">
        <v>7.6890139718267803E-2</v>
      </c>
      <c r="AA143" s="11">
        <v>8.2231898509681503E-2</v>
      </c>
      <c r="AB143" s="11">
        <v>0.10217835013995399</v>
      </c>
      <c r="AC143" s="11">
        <v>0.10991581049916201</v>
      </c>
      <c r="AD143" s="11"/>
      <c r="AE143" s="11">
        <v>6.4905021485555395E-2</v>
      </c>
      <c r="AF143" s="11">
        <v>0.115855323103023</v>
      </c>
      <c r="AG143" s="11">
        <v>8.6744974913133696E-2</v>
      </c>
      <c r="AH143" s="11">
        <v>0.104038428362887</v>
      </c>
      <c r="AI143" s="11">
        <v>0.11101660854063</v>
      </c>
      <c r="AJ143" s="11"/>
      <c r="AK143" s="11">
        <v>6.0619076066921997E-2</v>
      </c>
      <c r="AL143" s="11">
        <v>8.1330028457213793E-2</v>
      </c>
      <c r="AM143" s="11">
        <v>0.140923912682068</v>
      </c>
      <c r="AN143" s="11">
        <v>0.12393560156380699</v>
      </c>
      <c r="AO143" s="11">
        <v>0.134598526678046</v>
      </c>
      <c r="AP143" s="11">
        <v>0.11822793887291901</v>
      </c>
      <c r="AQ143" s="11"/>
      <c r="AR143" s="11">
        <v>6.4114616823347403E-2</v>
      </c>
      <c r="AS143" s="11">
        <v>8.3274846892700594E-2</v>
      </c>
      <c r="AT143" s="11">
        <v>0.122523097642301</v>
      </c>
      <c r="AU143" s="11"/>
      <c r="AV143" s="11">
        <v>6.5450246327546202E-2</v>
      </c>
      <c r="AW143" s="11">
        <v>0.10978319584820199</v>
      </c>
      <c r="AX143" s="11">
        <v>5.8029924870765498E-2</v>
      </c>
      <c r="AY143" s="11">
        <v>0.12590295640570301</v>
      </c>
      <c r="AZ143" s="11">
        <v>0.10425819207255101</v>
      </c>
      <c r="BA143" s="11"/>
      <c r="BB143" s="11">
        <v>6.7950652598849706E-2</v>
      </c>
      <c r="BC143" s="11">
        <v>0.11924283883704399</v>
      </c>
      <c r="BD143" s="11">
        <v>5.1566358214758003E-2</v>
      </c>
      <c r="BE143" s="11"/>
      <c r="BF143" s="11">
        <v>0.15647927796927699</v>
      </c>
      <c r="BG143" s="11">
        <v>5.9638007992988497E-2</v>
      </c>
      <c r="BH143" s="11">
        <v>0.10945151619152101</v>
      </c>
      <c r="BI143" s="11">
        <v>8.0494338255141101E-2</v>
      </c>
      <c r="BJ143" s="11">
        <v>6.1868684129459499E-2</v>
      </c>
      <c r="BK143" s="11">
        <v>7.3615899412546801E-2</v>
      </c>
    </row>
    <row r="144" spans="2:63" x14ac:dyDescent="0.35">
      <c r="B144" t="s">
        <v>136</v>
      </c>
      <c r="C144" s="11">
        <v>5.60800711675788E-2</v>
      </c>
      <c r="D144" s="11">
        <v>6.76149464657924E-2</v>
      </c>
      <c r="E144" s="11">
        <v>4.55539827352935E-2</v>
      </c>
      <c r="F144" s="11"/>
      <c r="G144" s="11">
        <v>8.2305515337708496E-2</v>
      </c>
      <c r="H144" s="11">
        <v>6.4579673871760099E-2</v>
      </c>
      <c r="I144" s="11">
        <v>5.4278764354368403E-2</v>
      </c>
      <c r="J144" s="11">
        <v>5.1743764187259102E-2</v>
      </c>
      <c r="K144" s="11">
        <v>4.1863608011036203E-2</v>
      </c>
      <c r="L144" s="11">
        <v>4.5895584404360298E-2</v>
      </c>
      <c r="M144" s="11"/>
      <c r="N144" s="11">
        <v>7.0148946582355695E-2</v>
      </c>
      <c r="O144" s="11">
        <v>5.0557992488872397E-2</v>
      </c>
      <c r="P144" s="11">
        <v>6.1615519463943003E-2</v>
      </c>
      <c r="Q144" s="11">
        <v>6.1116618145202903E-2</v>
      </c>
      <c r="R144" s="11">
        <v>3.3312666582954002E-2</v>
      </c>
      <c r="S144" s="11">
        <v>6.0912915513096799E-2</v>
      </c>
      <c r="T144" s="11">
        <v>4.31188212219221E-2</v>
      </c>
      <c r="U144" s="11">
        <v>3.0873717345099999E-2</v>
      </c>
      <c r="V144" s="11">
        <v>5.63171562811111E-2</v>
      </c>
      <c r="W144" s="11">
        <v>6.7151981650235795E-2</v>
      </c>
      <c r="X144" s="11">
        <v>5.6746604471565203E-2</v>
      </c>
      <c r="Y144" s="11"/>
      <c r="Z144" s="11">
        <v>3.7170010160037299E-2</v>
      </c>
      <c r="AA144" s="11">
        <v>5.4099755742526699E-2</v>
      </c>
      <c r="AB144" s="11">
        <v>5.9848279234664702E-2</v>
      </c>
      <c r="AC144" s="11">
        <v>7.4353658924931995E-2</v>
      </c>
      <c r="AD144" s="11"/>
      <c r="AE144" s="11">
        <v>5.6410263705775399E-2</v>
      </c>
      <c r="AF144" s="11">
        <v>4.8107775892509197E-2</v>
      </c>
      <c r="AG144" s="11">
        <v>5.2858722129209897E-2</v>
      </c>
      <c r="AH144" s="11">
        <v>7.6149522270269901E-2</v>
      </c>
      <c r="AI144" s="11">
        <v>5.4132371675126897E-2</v>
      </c>
      <c r="AJ144" s="11"/>
      <c r="AK144" s="11">
        <v>5.3686839446204303E-2</v>
      </c>
      <c r="AL144" s="11">
        <v>3.09916478238993E-2</v>
      </c>
      <c r="AM144" s="11">
        <v>3.5519018244454803E-2</v>
      </c>
      <c r="AN144" s="11">
        <v>0.102479949502645</v>
      </c>
      <c r="AO144" s="11">
        <v>8.1341883700530596E-2</v>
      </c>
      <c r="AP144" s="11">
        <v>5.1488549018367399E-2</v>
      </c>
      <c r="AQ144" s="11"/>
      <c r="AR144" s="11">
        <v>4.2834442228676599E-2</v>
      </c>
      <c r="AS144" s="11">
        <v>6.6392751896262203E-2</v>
      </c>
      <c r="AT144" s="11">
        <v>6.9196636101872905E-2</v>
      </c>
      <c r="AU144" s="11"/>
      <c r="AV144" s="11">
        <v>5.4070217163579598E-2</v>
      </c>
      <c r="AW144" s="11">
        <v>5.6647335302569497E-2</v>
      </c>
      <c r="AX144" s="11">
        <v>5.5050360892671603E-2</v>
      </c>
      <c r="AY144" s="11">
        <v>4.8555633672976203E-2</v>
      </c>
      <c r="AZ144" s="11">
        <v>5.6262601567301299E-2</v>
      </c>
      <c r="BA144" s="11"/>
      <c r="BB144" s="11">
        <v>5.8722509730734597E-2</v>
      </c>
      <c r="BC144" s="11">
        <v>6.0033802307903499E-2</v>
      </c>
      <c r="BD144" s="11">
        <v>5.21287984679965E-2</v>
      </c>
      <c r="BE144" s="11"/>
      <c r="BF144" s="11">
        <v>8.1252568952798102E-2</v>
      </c>
      <c r="BG144" s="11">
        <v>4.0395315323231699E-2</v>
      </c>
      <c r="BH144" s="11">
        <v>6.5628301184435994E-2</v>
      </c>
      <c r="BI144" s="11">
        <v>4.8179502360949401E-2</v>
      </c>
      <c r="BJ144" s="11">
        <v>5.6581627891732003E-2</v>
      </c>
      <c r="BK144" s="11">
        <v>3.95560798546611E-2</v>
      </c>
    </row>
    <row r="145" spans="2:63" x14ac:dyDescent="0.35">
      <c r="B145" t="s">
        <v>137</v>
      </c>
      <c r="C145" s="11">
        <v>1.34216725666779E-2</v>
      </c>
      <c r="D145" s="11">
        <v>1.6065684048341002E-2</v>
      </c>
      <c r="E145" s="11">
        <v>1.0076291541054E-2</v>
      </c>
      <c r="F145" s="11"/>
      <c r="G145" s="11">
        <v>3.1597493371826602E-2</v>
      </c>
      <c r="H145" s="11">
        <v>1.87779181420916E-2</v>
      </c>
      <c r="I145" s="11">
        <v>1.38316494356279E-2</v>
      </c>
      <c r="J145" s="11">
        <v>9.9772687848767496E-3</v>
      </c>
      <c r="K145" s="11">
        <v>2.7383145947458098E-3</v>
      </c>
      <c r="L145" s="11">
        <v>6.3691715547845897E-3</v>
      </c>
      <c r="M145" s="11"/>
      <c r="N145" s="11">
        <v>2.0160047255216602E-2</v>
      </c>
      <c r="O145" s="11">
        <v>1.3099046222136399E-2</v>
      </c>
      <c r="P145" s="11">
        <v>7.8368334375860608E-3</v>
      </c>
      <c r="Q145" s="11">
        <v>1.6450338780459799E-2</v>
      </c>
      <c r="R145" s="11">
        <v>1.5157154052452699E-2</v>
      </c>
      <c r="S145" s="11">
        <v>1.42021937408329E-2</v>
      </c>
      <c r="T145" s="11">
        <v>3.20412891112011E-3</v>
      </c>
      <c r="U145" s="11">
        <v>1.44268720421012E-2</v>
      </c>
      <c r="V145" s="11">
        <v>8.4696461431483395E-3</v>
      </c>
      <c r="W145" s="11">
        <v>1.3413378560265201E-2</v>
      </c>
      <c r="X145" s="11">
        <v>2.1444150742605399E-2</v>
      </c>
      <c r="Y145" s="11"/>
      <c r="Z145" s="11">
        <v>1.4419741099063001E-2</v>
      </c>
      <c r="AA145" s="11">
        <v>7.45178200834747E-3</v>
      </c>
      <c r="AB145" s="11">
        <v>1.00275156565188E-2</v>
      </c>
      <c r="AC145" s="11">
        <v>2.18543218639956E-2</v>
      </c>
      <c r="AD145" s="11"/>
      <c r="AE145" s="11">
        <v>9.8176293619067594E-3</v>
      </c>
      <c r="AF145" s="11">
        <v>1.0984778792195799E-2</v>
      </c>
      <c r="AG145" s="11">
        <v>1.38009487779943E-2</v>
      </c>
      <c r="AH145" s="11">
        <v>3.2716133321898003E-2</v>
      </c>
      <c r="AI145" s="11">
        <v>0</v>
      </c>
      <c r="AJ145" s="11"/>
      <c r="AK145" s="11">
        <v>1.4316025478360901E-2</v>
      </c>
      <c r="AL145" s="11">
        <v>1.03863043729198E-2</v>
      </c>
      <c r="AM145" s="11">
        <v>1.9509443881220001E-2</v>
      </c>
      <c r="AN145" s="11">
        <v>2.4006838644970999E-2</v>
      </c>
      <c r="AO145" s="11">
        <v>9.5293729104938898E-3</v>
      </c>
      <c r="AP145" s="11">
        <v>9.3629605133784301E-3</v>
      </c>
      <c r="AQ145" s="11"/>
      <c r="AR145" s="11">
        <v>1.46606083053154E-2</v>
      </c>
      <c r="AS145" s="11">
        <v>1.40927880363261E-2</v>
      </c>
      <c r="AT145" s="11">
        <v>4.0265188688039504E-3</v>
      </c>
      <c r="AU145" s="11"/>
      <c r="AV145" s="11">
        <v>1.20132041093072E-2</v>
      </c>
      <c r="AW145" s="11">
        <v>1.15573176930949E-2</v>
      </c>
      <c r="AX145" s="11">
        <v>2.53183268217827E-2</v>
      </c>
      <c r="AY145" s="11">
        <v>4.20909248390662E-2</v>
      </c>
      <c r="AZ145" s="11">
        <v>4.2250022222723701E-3</v>
      </c>
      <c r="BA145" s="11"/>
      <c r="BB145" s="11">
        <v>8.7593335438030107E-3</v>
      </c>
      <c r="BC145" s="11">
        <v>1.4645661633704E-2</v>
      </c>
      <c r="BD145" s="11">
        <v>1.9983377581883899E-2</v>
      </c>
      <c r="BE145" s="11"/>
      <c r="BF145" s="11">
        <v>2.22782097123627E-2</v>
      </c>
      <c r="BG145" s="11">
        <v>5.7090019830728402E-3</v>
      </c>
      <c r="BH145" s="11">
        <v>1.73216908246101E-2</v>
      </c>
      <c r="BI145" s="11">
        <v>5.3187664295187998E-3</v>
      </c>
      <c r="BJ145" s="11">
        <v>1.41308690281089E-2</v>
      </c>
      <c r="BK145" s="11">
        <v>3.5747518982867002E-2</v>
      </c>
    </row>
    <row r="146" spans="2:63" x14ac:dyDescent="0.35">
      <c r="B146" t="s">
        <v>138</v>
      </c>
      <c r="C146" s="11">
        <v>1.3066719681445601E-2</v>
      </c>
      <c r="D146" s="11">
        <v>1.6443811922772701E-2</v>
      </c>
      <c r="E146" s="11">
        <v>9.9422398326191198E-3</v>
      </c>
      <c r="F146" s="11"/>
      <c r="G146" s="11">
        <v>2.67207137151769E-2</v>
      </c>
      <c r="H146" s="11">
        <v>2.7888385310261998E-2</v>
      </c>
      <c r="I146" s="11">
        <v>1.0572345432759001E-2</v>
      </c>
      <c r="J146" s="11">
        <v>8.9060479520325208E-3</v>
      </c>
      <c r="K146" s="11">
        <v>3.58537705898017E-3</v>
      </c>
      <c r="L146" s="11">
        <v>3.4671169998942101E-3</v>
      </c>
      <c r="M146" s="11"/>
      <c r="N146" s="11">
        <v>3.1814833482002702E-2</v>
      </c>
      <c r="O146" s="11">
        <v>6.7935602955753599E-3</v>
      </c>
      <c r="P146" s="11">
        <v>1.00951040452485E-2</v>
      </c>
      <c r="Q146" s="11">
        <v>8.4877465329239194E-3</v>
      </c>
      <c r="R146" s="11">
        <v>1.1088904265962299E-2</v>
      </c>
      <c r="S146" s="11">
        <v>1.4955089372735901E-2</v>
      </c>
      <c r="T146" s="11">
        <v>1.09205576817487E-2</v>
      </c>
      <c r="U146" s="11">
        <v>3.8084964609281101E-3</v>
      </c>
      <c r="V146" s="11">
        <v>2.3471631695900601E-3</v>
      </c>
      <c r="W146" s="11">
        <v>1.7511140523819899E-2</v>
      </c>
      <c r="X146" s="11">
        <v>1.5612877329301601E-2</v>
      </c>
      <c r="Y146" s="11"/>
      <c r="Z146" s="11">
        <v>7.3417903979885396E-3</v>
      </c>
      <c r="AA146" s="11">
        <v>1.08972715538414E-2</v>
      </c>
      <c r="AB146" s="11">
        <v>2.0447726464311498E-2</v>
      </c>
      <c r="AC146" s="11">
        <v>1.53191460407164E-2</v>
      </c>
      <c r="AD146" s="11"/>
      <c r="AE146" s="11">
        <v>1.4883133199305801E-2</v>
      </c>
      <c r="AF146" s="11">
        <v>1.33264931801708E-2</v>
      </c>
      <c r="AG146" s="11">
        <v>6.2899497612863399E-3</v>
      </c>
      <c r="AH146" s="11">
        <v>2.09020889800208E-2</v>
      </c>
      <c r="AI146" s="11">
        <v>2.6995688158623798E-2</v>
      </c>
      <c r="AJ146" s="11"/>
      <c r="AK146" s="11">
        <v>1.0834883627004801E-2</v>
      </c>
      <c r="AL146" s="11">
        <v>7.0060276984704002E-3</v>
      </c>
      <c r="AM146" s="11">
        <v>1.9643736932469302E-2</v>
      </c>
      <c r="AN146" s="11">
        <v>3.1695154502037498E-2</v>
      </c>
      <c r="AO146" s="11">
        <v>7.3267248269816296E-3</v>
      </c>
      <c r="AP146" s="11">
        <v>4.58470069918816E-2</v>
      </c>
      <c r="AQ146" s="11"/>
      <c r="AR146" s="11">
        <v>9.7715719727786993E-3</v>
      </c>
      <c r="AS146" s="11">
        <v>1.6892804409574799E-2</v>
      </c>
      <c r="AT146" s="11">
        <v>9.6552375302567904E-3</v>
      </c>
      <c r="AU146" s="11"/>
      <c r="AV146" s="11">
        <v>9.6384137572267607E-3</v>
      </c>
      <c r="AW146" s="11">
        <v>2.1333618340447402E-2</v>
      </c>
      <c r="AX146" s="11">
        <v>9.8222236059841792E-3</v>
      </c>
      <c r="AY146" s="11">
        <v>2.05235976337463E-2</v>
      </c>
      <c r="AZ146" s="11">
        <v>5.4719987348856997E-3</v>
      </c>
      <c r="BA146" s="11"/>
      <c r="BB146" s="11">
        <v>1.08905951382964E-2</v>
      </c>
      <c r="BC146" s="11">
        <v>1.9568814886644699E-2</v>
      </c>
      <c r="BD146" s="11">
        <v>1.4895244659895101E-2</v>
      </c>
      <c r="BE146" s="11"/>
      <c r="BF146" s="11">
        <v>2.7008035662835401E-2</v>
      </c>
      <c r="BG146" s="11">
        <v>8.7946642251934999E-3</v>
      </c>
      <c r="BH146" s="11">
        <v>1.67176721176443E-2</v>
      </c>
      <c r="BI146" s="11">
        <v>4.5439282250425402E-3</v>
      </c>
      <c r="BJ146" s="11">
        <v>1.22472751902534E-2</v>
      </c>
      <c r="BK146" s="11">
        <v>6.32325845189473E-3</v>
      </c>
    </row>
    <row r="147" spans="2:63" x14ac:dyDescent="0.35">
      <c r="B147" t="s">
        <v>139</v>
      </c>
      <c r="C147" s="11">
        <v>1.23156031556212E-2</v>
      </c>
      <c r="D147" s="11">
        <v>1.4677034553598801E-2</v>
      </c>
      <c r="E147" s="11">
        <v>1.0171334474859199E-2</v>
      </c>
      <c r="F147" s="11"/>
      <c r="G147" s="11">
        <v>2.38029182745907E-2</v>
      </c>
      <c r="H147" s="11">
        <v>2.8721547217357798E-2</v>
      </c>
      <c r="I147" s="11">
        <v>1.6102974115318799E-2</v>
      </c>
      <c r="J147" s="11">
        <v>2.3262946834427698E-3</v>
      </c>
      <c r="K147" s="11">
        <v>3.2766829477186301E-3</v>
      </c>
      <c r="L147" s="11">
        <v>2.2251775156883701E-3</v>
      </c>
      <c r="M147" s="11"/>
      <c r="N147" s="11">
        <v>2.8676252621446401E-2</v>
      </c>
      <c r="O147" s="11">
        <v>2.45423892621576E-3</v>
      </c>
      <c r="P147" s="11">
        <v>8.8469424152664098E-3</v>
      </c>
      <c r="Q147" s="11">
        <v>1.57362727187184E-2</v>
      </c>
      <c r="R147" s="11">
        <v>2.3038579338632401E-3</v>
      </c>
      <c r="S147" s="11">
        <v>2.2290861878700802E-2</v>
      </c>
      <c r="T147" s="11">
        <v>8.0796105697051399E-3</v>
      </c>
      <c r="U147" s="11">
        <v>9.7735667504220206E-3</v>
      </c>
      <c r="V147" s="11">
        <v>1.1919987270417201E-2</v>
      </c>
      <c r="W147" s="11">
        <v>6.2728617381553799E-3</v>
      </c>
      <c r="X147" s="11">
        <v>8.1034814825080292E-3</v>
      </c>
      <c r="Y147" s="11"/>
      <c r="Z147" s="11">
        <v>1.3014355570211401E-2</v>
      </c>
      <c r="AA147" s="11">
        <v>9.2546244296372107E-3</v>
      </c>
      <c r="AB147" s="11">
        <v>1.49744307960564E-2</v>
      </c>
      <c r="AC147" s="11">
        <v>1.2697517623083601E-2</v>
      </c>
      <c r="AD147" s="11"/>
      <c r="AE147" s="11">
        <v>1.06971269856675E-2</v>
      </c>
      <c r="AF147" s="11">
        <v>8.5310118364478205E-3</v>
      </c>
      <c r="AG147" s="11">
        <v>1.3832944012515299E-2</v>
      </c>
      <c r="AH147" s="11">
        <v>2.3078817959319101E-2</v>
      </c>
      <c r="AI147" s="11">
        <v>1.7076623849419902E-2</v>
      </c>
      <c r="AJ147" s="11"/>
      <c r="AK147" s="11">
        <v>1.2108288879197701E-2</v>
      </c>
      <c r="AL147" s="11">
        <v>1.2108836582575101E-2</v>
      </c>
      <c r="AM147" s="11">
        <v>2.29263856807468E-2</v>
      </c>
      <c r="AN147" s="11">
        <v>1.11507779934768E-2</v>
      </c>
      <c r="AO147" s="11">
        <v>7.5265578279627397E-3</v>
      </c>
      <c r="AP147" s="11">
        <v>0</v>
      </c>
      <c r="AQ147" s="11"/>
      <c r="AR147" s="11">
        <v>7.3733410264797796E-3</v>
      </c>
      <c r="AS147" s="11">
        <v>1.7938860906832998E-2</v>
      </c>
      <c r="AT147" s="11">
        <v>1.4231263595316099E-2</v>
      </c>
      <c r="AU147" s="11"/>
      <c r="AV147" s="11">
        <v>8.3928217212857203E-3</v>
      </c>
      <c r="AW147" s="11">
        <v>1.4765214568368301E-2</v>
      </c>
      <c r="AX147" s="11">
        <v>1.93010427624427E-2</v>
      </c>
      <c r="AY147" s="11">
        <v>9.3207496024670707E-3</v>
      </c>
      <c r="AZ147" s="11">
        <v>7.6353673928213897E-3</v>
      </c>
      <c r="BA147" s="11"/>
      <c r="BB147" s="11">
        <v>1.09992436282893E-2</v>
      </c>
      <c r="BC147" s="11">
        <v>1.1640475401581399E-2</v>
      </c>
      <c r="BD147" s="11">
        <v>2.3823609013250101E-2</v>
      </c>
      <c r="BE147" s="11"/>
      <c r="BF147" s="11">
        <v>2.9473568160055801E-2</v>
      </c>
      <c r="BG147" s="11">
        <v>1.03699512696795E-2</v>
      </c>
      <c r="BH147" s="11">
        <v>8.0814227923848396E-3</v>
      </c>
      <c r="BI147" s="11">
        <v>4.2650009548254996E-3</v>
      </c>
      <c r="BJ147" s="11">
        <v>2.61255948796705E-3</v>
      </c>
      <c r="BK147" s="11">
        <v>1.9297861719791899E-2</v>
      </c>
    </row>
    <row r="148" spans="2:63" x14ac:dyDescent="0.35">
      <c r="B148" t="s">
        <v>140</v>
      </c>
      <c r="C148" s="11">
        <v>1.6271771004284601E-2</v>
      </c>
      <c r="D148" s="11">
        <v>2.0118470620376899E-2</v>
      </c>
      <c r="E148" s="11">
        <v>1.17621794776301E-2</v>
      </c>
      <c r="F148" s="11"/>
      <c r="G148" s="11">
        <v>3.9971403974037298E-2</v>
      </c>
      <c r="H148" s="11">
        <v>2.2804394307496999E-2</v>
      </c>
      <c r="I148" s="11">
        <v>1.01486385478866E-2</v>
      </c>
      <c r="J148" s="11">
        <v>1.51911300089475E-2</v>
      </c>
      <c r="K148" s="11">
        <v>1.2197797271614699E-2</v>
      </c>
      <c r="L148" s="11">
        <v>3.4397046963623701E-3</v>
      </c>
      <c r="M148" s="11"/>
      <c r="N148" s="11">
        <v>3.7045345629286498E-2</v>
      </c>
      <c r="O148" s="11">
        <v>1.6935607896903099E-2</v>
      </c>
      <c r="P148" s="11">
        <v>1.6806649105497801E-2</v>
      </c>
      <c r="Q148" s="11">
        <v>1.0872614775676101E-2</v>
      </c>
      <c r="R148" s="11">
        <v>1.8464337975118799E-2</v>
      </c>
      <c r="S148" s="11">
        <v>4.3083923482989204E-3</v>
      </c>
      <c r="T148" s="11">
        <v>7.8383397639763402E-3</v>
      </c>
      <c r="U148" s="11">
        <v>0</v>
      </c>
      <c r="V148" s="11">
        <v>1.51860780085639E-2</v>
      </c>
      <c r="W148" s="11">
        <v>1.73303249328545E-2</v>
      </c>
      <c r="X148" s="11">
        <v>1.07106348770448E-2</v>
      </c>
      <c r="Y148" s="11"/>
      <c r="Z148" s="11">
        <v>1.50699794745064E-2</v>
      </c>
      <c r="AA148" s="11">
        <v>7.9623140336890202E-3</v>
      </c>
      <c r="AB148" s="11">
        <v>1.97489173994219E-2</v>
      </c>
      <c r="AC148" s="11">
        <v>2.3533524641193002E-2</v>
      </c>
      <c r="AD148" s="11"/>
      <c r="AE148" s="11">
        <v>8.1243408586709805E-3</v>
      </c>
      <c r="AF148" s="11">
        <v>1.1425807717681299E-2</v>
      </c>
      <c r="AG148" s="11">
        <v>1.7662593767274901E-2</v>
      </c>
      <c r="AH148" s="11">
        <v>2.84621009617353E-2</v>
      </c>
      <c r="AI148" s="11">
        <v>8.7973558184889694E-2</v>
      </c>
      <c r="AJ148" s="11"/>
      <c r="AK148" s="11">
        <v>1.59901374328494E-2</v>
      </c>
      <c r="AL148" s="11">
        <v>1.2785398858103101E-2</v>
      </c>
      <c r="AM148" s="11">
        <v>1.6522901680993601E-2</v>
      </c>
      <c r="AN148" s="11">
        <v>2.5746221053100898E-2</v>
      </c>
      <c r="AO148" s="11">
        <v>1.8205069744989699E-2</v>
      </c>
      <c r="AP148" s="11">
        <v>2.068342709186E-2</v>
      </c>
      <c r="AQ148" s="11"/>
      <c r="AR148" s="11">
        <v>1.09212342618975E-2</v>
      </c>
      <c r="AS148" s="11">
        <v>2.08981292713207E-2</v>
      </c>
      <c r="AT148" s="11">
        <v>1.6067459793713899E-2</v>
      </c>
      <c r="AU148" s="11"/>
      <c r="AV148" s="11">
        <v>1.47010836741412E-2</v>
      </c>
      <c r="AW148" s="11">
        <v>2.0297172863555601E-2</v>
      </c>
      <c r="AX148" s="11">
        <v>2.1906044565766301E-2</v>
      </c>
      <c r="AY148" s="11">
        <v>0</v>
      </c>
      <c r="AZ148" s="11">
        <v>5.3354268376702802E-3</v>
      </c>
      <c r="BA148" s="11"/>
      <c r="BB148" s="11">
        <v>1.52022165071122E-2</v>
      </c>
      <c r="BC148" s="11">
        <v>1.8500527571150002E-2</v>
      </c>
      <c r="BD148" s="11">
        <v>1.34175009568436E-2</v>
      </c>
      <c r="BE148" s="11"/>
      <c r="BF148" s="11">
        <v>3.3242193134605302E-2</v>
      </c>
      <c r="BG148" s="11">
        <v>9.4028198288635192E-3</v>
      </c>
      <c r="BH148" s="11">
        <v>1.84494945320034E-2</v>
      </c>
      <c r="BI148" s="11">
        <v>6.9985965244319798E-3</v>
      </c>
      <c r="BJ148" s="11">
        <v>6.50305356703229E-3</v>
      </c>
      <c r="BK148" s="11">
        <v>3.3020680738659103E-2</v>
      </c>
    </row>
    <row r="149" spans="2:63" x14ac:dyDescent="0.35">
      <c r="B149" t="s">
        <v>141</v>
      </c>
      <c r="C149" s="11">
        <v>3.6996014337826198E-2</v>
      </c>
      <c r="D149" s="11">
        <v>3.56935973817692E-2</v>
      </c>
      <c r="E149" s="11">
        <v>3.7786888759587599E-2</v>
      </c>
      <c r="F149" s="11"/>
      <c r="G149" s="11">
        <v>0</v>
      </c>
      <c r="H149" s="11">
        <v>9.2084057782256899E-3</v>
      </c>
      <c r="I149" s="11">
        <v>1.5581972165656099E-2</v>
      </c>
      <c r="J149" s="11">
        <v>3.8206607337472803E-2</v>
      </c>
      <c r="K149" s="11">
        <v>6.49869603808685E-2</v>
      </c>
      <c r="L149" s="11">
        <v>8.2434928447527298E-2</v>
      </c>
      <c r="M149" s="11"/>
      <c r="N149" s="11">
        <v>3.4563218620003999E-3</v>
      </c>
      <c r="O149" s="11">
        <v>3.1702410198671302E-2</v>
      </c>
      <c r="P149" s="11">
        <v>5.7419062575312298E-2</v>
      </c>
      <c r="Q149" s="11">
        <v>6.0164026429190998E-2</v>
      </c>
      <c r="R149" s="11">
        <v>5.2577330537681398E-2</v>
      </c>
      <c r="S149" s="11">
        <v>2.27714414838994E-2</v>
      </c>
      <c r="T149" s="11">
        <v>2.90855188647028E-2</v>
      </c>
      <c r="U149" s="11">
        <v>3.6277175327677699E-2</v>
      </c>
      <c r="V149" s="11">
        <v>2.4786543695502799E-2</v>
      </c>
      <c r="W149" s="11">
        <v>4.1574789899707199E-2</v>
      </c>
      <c r="X149" s="11">
        <v>0.10593962485630801</v>
      </c>
      <c r="Y149" s="11"/>
      <c r="Z149" s="11">
        <v>5.0262813493127202E-2</v>
      </c>
      <c r="AA149" s="11">
        <v>2.8887872155123302E-2</v>
      </c>
      <c r="AB149" s="11">
        <v>4.8308468734067397E-2</v>
      </c>
      <c r="AC149" s="11">
        <v>2.0975368457382002E-2</v>
      </c>
      <c r="AD149" s="11"/>
      <c r="AE149" s="11">
        <v>4.0029396408597297E-2</v>
      </c>
      <c r="AF149" s="11">
        <v>3.2322615248614198E-2</v>
      </c>
      <c r="AG149" s="11">
        <v>4.4792214310508997E-2</v>
      </c>
      <c r="AH149" s="11">
        <v>2.7631744262499501E-2</v>
      </c>
      <c r="AI149" s="11">
        <v>4.8823733708829899E-2</v>
      </c>
      <c r="AJ149" s="11"/>
      <c r="AK149" s="11">
        <v>6.4097591286234906E-2</v>
      </c>
      <c r="AL149" s="11">
        <v>2.79685227434746E-2</v>
      </c>
      <c r="AM149" s="11">
        <v>6.1096814364085504E-3</v>
      </c>
      <c r="AN149" s="11">
        <v>1.19837985679884E-2</v>
      </c>
      <c r="AO149" s="11">
        <v>2.94336689484694E-2</v>
      </c>
      <c r="AP149" s="11">
        <v>6.6889692311615997E-3</v>
      </c>
      <c r="AQ149" s="11"/>
      <c r="AR149" s="11">
        <v>4.94446248075859E-2</v>
      </c>
      <c r="AS149" s="11">
        <v>3.7801997751613102E-2</v>
      </c>
      <c r="AT149" s="11">
        <v>1.4655018835927699E-2</v>
      </c>
      <c r="AU149" s="11"/>
      <c r="AV149" s="11">
        <v>5.24439732407639E-2</v>
      </c>
      <c r="AW149" s="11">
        <v>2.03485168749152E-2</v>
      </c>
      <c r="AX149" s="11">
        <v>3.9558715544059E-2</v>
      </c>
      <c r="AY149" s="11">
        <v>8.3921407090600503E-2</v>
      </c>
      <c r="AZ149" s="11">
        <v>2.3050434409434301E-2</v>
      </c>
      <c r="BA149" s="11"/>
      <c r="BB149" s="11">
        <v>4.8254028598644798E-2</v>
      </c>
      <c r="BC149" s="11">
        <v>2.0415348883438201E-2</v>
      </c>
      <c r="BD149" s="11">
        <v>5.4079693147484197E-2</v>
      </c>
      <c r="BE149" s="11"/>
      <c r="BF149" s="11">
        <v>5.6651839200163104E-3</v>
      </c>
      <c r="BG149" s="11">
        <v>1.2251909953525901E-2</v>
      </c>
      <c r="BH149" s="11">
        <v>1.09502364745782E-2</v>
      </c>
      <c r="BI149" s="11">
        <v>1.28932899251332E-2</v>
      </c>
      <c r="BJ149" s="11">
        <v>0.11033151923793599</v>
      </c>
      <c r="BK149" s="11">
        <v>0.24167462385956301</v>
      </c>
    </row>
    <row r="150" spans="2:63" x14ac:dyDescent="0.35">
      <c r="B150" t="s">
        <v>84</v>
      </c>
      <c r="C150" s="11">
        <v>3.6368089442496698E-2</v>
      </c>
      <c r="D150" s="11">
        <v>3.0342457816885399E-2</v>
      </c>
      <c r="E150" s="11">
        <v>3.9583079843582301E-2</v>
      </c>
      <c r="F150" s="11"/>
      <c r="G150" s="11">
        <v>0.14201383243068</v>
      </c>
      <c r="H150" s="11">
        <v>4.2889432414555201E-2</v>
      </c>
      <c r="I150" s="11">
        <v>3.3340354877065902E-2</v>
      </c>
      <c r="J150" s="11">
        <v>1.44600059488616E-2</v>
      </c>
      <c r="K150" s="11">
        <v>2.6791511881815301E-3</v>
      </c>
      <c r="L150" s="11">
        <v>2.3169214794398099E-3</v>
      </c>
      <c r="M150" s="11"/>
      <c r="N150" s="11">
        <v>3.7246594102425E-2</v>
      </c>
      <c r="O150" s="11">
        <v>2.6677360881758601E-2</v>
      </c>
      <c r="P150" s="11">
        <v>4.1740900165477997E-2</v>
      </c>
      <c r="Q150" s="11">
        <v>4.2176081957944603E-2</v>
      </c>
      <c r="R150" s="11">
        <v>4.5925882553748999E-2</v>
      </c>
      <c r="S150" s="11">
        <v>4.9005935200004902E-2</v>
      </c>
      <c r="T150" s="11">
        <v>2.9630373629375699E-2</v>
      </c>
      <c r="U150" s="11">
        <v>2.0482752495321398E-2</v>
      </c>
      <c r="V150" s="11">
        <v>4.0736667275014002E-2</v>
      </c>
      <c r="W150" s="11">
        <v>1.4659130967099299E-2</v>
      </c>
      <c r="X150" s="11">
        <v>5.6888231469488702E-2</v>
      </c>
      <c r="Y150" s="11"/>
      <c r="Z150" s="11">
        <v>1.6416865425688699E-2</v>
      </c>
      <c r="AA150" s="11">
        <v>3.6210228305731798E-2</v>
      </c>
      <c r="AB150" s="11">
        <v>4.2991713398793902E-2</v>
      </c>
      <c r="AC150" s="11">
        <v>5.3106848399617997E-2</v>
      </c>
      <c r="AD150" s="11"/>
      <c r="AE150" s="11">
        <v>3.3402107781941602E-2</v>
      </c>
      <c r="AF150" s="11">
        <v>4.3890396018301997E-2</v>
      </c>
      <c r="AG150" s="11">
        <v>2.9037181631349999E-2</v>
      </c>
      <c r="AH150" s="11">
        <v>4.0890975326705201E-2</v>
      </c>
      <c r="AI150" s="11">
        <v>2.33124693120089E-2</v>
      </c>
      <c r="AJ150" s="11"/>
      <c r="AK150" s="11">
        <v>1.4017877994748301E-2</v>
      </c>
      <c r="AL150" s="11">
        <v>3.4511640685506703E-2</v>
      </c>
      <c r="AM150" s="11">
        <v>3.9725134021031797E-2</v>
      </c>
      <c r="AN150" s="11">
        <v>3.2149431213937797E-2</v>
      </c>
      <c r="AO150" s="11">
        <v>5.1928512156474302E-2</v>
      </c>
      <c r="AP150" s="11">
        <v>0.12771714569770601</v>
      </c>
      <c r="AQ150" s="11"/>
      <c r="AR150" s="11">
        <v>1.1112032782104399E-2</v>
      </c>
      <c r="AS150" s="11">
        <v>2.42734594229689E-2</v>
      </c>
      <c r="AT150" s="11">
        <v>8.3210269693476099E-2</v>
      </c>
      <c r="AU150" s="11"/>
      <c r="AV150" s="11">
        <v>1.40831681617671E-2</v>
      </c>
      <c r="AW150" s="11">
        <v>4.1405023218515503E-2</v>
      </c>
      <c r="AX150" s="11">
        <v>1.7742413442213299E-2</v>
      </c>
      <c r="AY150" s="11">
        <v>0</v>
      </c>
      <c r="AZ150" s="11">
        <v>8.7652838883401293E-2</v>
      </c>
      <c r="BA150" s="11"/>
      <c r="BB150" s="11">
        <v>1.4807568176746199E-2</v>
      </c>
      <c r="BC150" s="11">
        <v>4.4948936249373399E-2</v>
      </c>
      <c r="BD150" s="11">
        <v>1.90423919352164E-2</v>
      </c>
      <c r="BE150" s="11"/>
      <c r="BF150" s="11">
        <v>4.8561335970425903E-2</v>
      </c>
      <c r="BG150" s="11">
        <v>2.5370580409106301E-2</v>
      </c>
      <c r="BH150" s="11">
        <v>6.0134216792578597E-2</v>
      </c>
      <c r="BI150" s="11">
        <v>2.8119208760938999E-2</v>
      </c>
      <c r="BJ150" s="11">
        <v>3.0198718245519399E-2</v>
      </c>
      <c r="BK150" s="11">
        <v>3.2980522716322097E-2</v>
      </c>
    </row>
    <row r="151" spans="2:63" x14ac:dyDescent="0.35">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row>
    <row r="152" spans="2:63" x14ac:dyDescent="0.35">
      <c r="B152" s="2" t="s">
        <v>162</v>
      </c>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row>
    <row r="153" spans="2:63" x14ac:dyDescent="0.35">
      <c r="B153" s="20" t="s">
        <v>67</v>
      </c>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row>
    <row r="154" spans="2:63" x14ac:dyDescent="0.35">
      <c r="B154" t="s">
        <v>143</v>
      </c>
      <c r="C154" s="11">
        <v>0.395600656031319</v>
      </c>
      <c r="D154" s="11">
        <v>0.36535375040602602</v>
      </c>
      <c r="E154" s="11">
        <v>0.42660015583716299</v>
      </c>
      <c r="F154" s="11"/>
      <c r="G154" s="11">
        <v>0.33521039377461198</v>
      </c>
      <c r="H154" s="11">
        <v>0.35098819661775699</v>
      </c>
      <c r="I154" s="11">
        <v>0.43498645389451202</v>
      </c>
      <c r="J154" s="11">
        <v>0.39932800944568397</v>
      </c>
      <c r="K154" s="11">
        <v>0.42908880815130901</v>
      </c>
      <c r="L154" s="11">
        <v>0.41547995886420502</v>
      </c>
      <c r="M154" s="11"/>
      <c r="N154" s="11">
        <v>0.361250264839659</v>
      </c>
      <c r="O154" s="11">
        <v>0.41097603818853501</v>
      </c>
      <c r="P154" s="11">
        <v>0.37802345433224299</v>
      </c>
      <c r="Q154" s="11">
        <v>0.39554137725774302</v>
      </c>
      <c r="R154" s="11">
        <v>0.43143661090897001</v>
      </c>
      <c r="S154" s="11">
        <v>0.40200909515616001</v>
      </c>
      <c r="T154" s="11">
        <v>0.37188343798221002</v>
      </c>
      <c r="U154" s="11">
        <v>0.36257111681884302</v>
      </c>
      <c r="V154" s="11">
        <v>0.411564622074509</v>
      </c>
      <c r="W154" s="11">
        <v>0.44126631800268901</v>
      </c>
      <c r="X154" s="11">
        <v>0.36541514038766199</v>
      </c>
      <c r="Y154" s="11"/>
      <c r="Z154" s="11">
        <v>0.41292479248539099</v>
      </c>
      <c r="AA154" s="11">
        <v>0.40857356823306401</v>
      </c>
      <c r="AB154" s="11">
        <v>0.38820183537660502</v>
      </c>
      <c r="AC154" s="11">
        <v>0.36992346145470301</v>
      </c>
      <c r="AD154" s="11"/>
      <c r="AE154" s="11">
        <v>0.41969153688530703</v>
      </c>
      <c r="AF154" s="11">
        <v>0.37528121154069599</v>
      </c>
      <c r="AG154" s="11">
        <v>0.41250693074627598</v>
      </c>
      <c r="AH154" s="11">
        <v>0.37377119765806999</v>
      </c>
      <c r="AI154" s="11">
        <v>0.30373725944702901</v>
      </c>
      <c r="AJ154" s="11"/>
      <c r="AK154" s="11">
        <v>0.41431313028681899</v>
      </c>
      <c r="AL154" s="11">
        <v>0.41866559074618598</v>
      </c>
      <c r="AM154" s="11">
        <v>0.37545991111889299</v>
      </c>
      <c r="AN154" s="11">
        <v>0.345771177048534</v>
      </c>
      <c r="AO154" s="11">
        <v>0.35713787349292903</v>
      </c>
      <c r="AP154" s="11">
        <v>0.37267103518018802</v>
      </c>
      <c r="AQ154" s="11"/>
      <c r="AR154" s="11">
        <v>0.38263217231533098</v>
      </c>
      <c r="AS154" s="11">
        <v>0.404693619710004</v>
      </c>
      <c r="AT154" s="11">
        <v>0.41217406920758298</v>
      </c>
      <c r="AU154" s="11"/>
      <c r="AV154" s="11">
        <v>0.41477609229769902</v>
      </c>
      <c r="AW154" s="11">
        <v>0.37385640659441199</v>
      </c>
      <c r="AX154" s="11">
        <v>0.40936167046990901</v>
      </c>
      <c r="AY154" s="11">
        <v>0.26627915715063899</v>
      </c>
      <c r="AZ154" s="11">
        <v>0.42971671310940601</v>
      </c>
      <c r="BA154" s="11"/>
      <c r="BB154" s="11">
        <v>0.44205994954944799</v>
      </c>
      <c r="BC154" s="11">
        <v>0.35837936016254501</v>
      </c>
      <c r="BD154" s="11">
        <v>0.41914307778705001</v>
      </c>
      <c r="BE154" s="11"/>
      <c r="BF154" s="11">
        <v>0.36001937856974298</v>
      </c>
      <c r="BG154" s="11">
        <v>0.41512544200582002</v>
      </c>
      <c r="BH154" s="11">
        <v>0.39816753993423198</v>
      </c>
      <c r="BI154" s="11">
        <v>0.40412912026468001</v>
      </c>
      <c r="BJ154" s="11">
        <v>0.40945746775778702</v>
      </c>
      <c r="BK154" s="11">
        <v>0.36872467841458501</v>
      </c>
    </row>
    <row r="155" spans="2:63" x14ac:dyDescent="0.35">
      <c r="B155" t="s">
        <v>144</v>
      </c>
      <c r="C155" s="11">
        <v>0.32743908125100302</v>
      </c>
      <c r="D155" s="11">
        <v>0.29936484492723098</v>
      </c>
      <c r="E155" s="11">
        <v>0.35574983282357098</v>
      </c>
      <c r="F155" s="11"/>
      <c r="G155" s="11">
        <v>0.26094512895607302</v>
      </c>
      <c r="H155" s="11">
        <v>0.30804205050581401</v>
      </c>
      <c r="I155" s="11">
        <v>0.28975184935531501</v>
      </c>
      <c r="J155" s="11">
        <v>0.32381197486694402</v>
      </c>
      <c r="K155" s="11">
        <v>0.36310572021101201</v>
      </c>
      <c r="L155" s="11">
        <v>0.39803491703352101</v>
      </c>
      <c r="M155" s="11"/>
      <c r="N155" s="11">
        <v>0.25406478174468899</v>
      </c>
      <c r="O155" s="11">
        <v>0.32671396473213099</v>
      </c>
      <c r="P155" s="11">
        <v>0.302933072786994</v>
      </c>
      <c r="Q155" s="11">
        <v>0.37286731021101699</v>
      </c>
      <c r="R155" s="11">
        <v>0.331262345245665</v>
      </c>
      <c r="S155" s="11">
        <v>0.33761353506129399</v>
      </c>
      <c r="T155" s="11">
        <v>0.349705426420515</v>
      </c>
      <c r="U155" s="11">
        <v>0.302838101167546</v>
      </c>
      <c r="V155" s="11">
        <v>0.34698997780734298</v>
      </c>
      <c r="W155" s="11">
        <v>0.33435526947862698</v>
      </c>
      <c r="X155" s="11">
        <v>0.397277165293277</v>
      </c>
      <c r="Y155" s="11"/>
      <c r="Z155" s="11">
        <v>0.32426409234696901</v>
      </c>
      <c r="AA155" s="11">
        <v>0.34202303761826602</v>
      </c>
      <c r="AB155" s="11">
        <v>0.30400385540406899</v>
      </c>
      <c r="AC155" s="11">
        <v>0.338418276046897</v>
      </c>
      <c r="AD155" s="11"/>
      <c r="AE155" s="11">
        <v>0.34340126357345002</v>
      </c>
      <c r="AF155" s="11">
        <v>0.30880792182033001</v>
      </c>
      <c r="AG155" s="11">
        <v>0.35319720378068797</v>
      </c>
      <c r="AH155" s="11">
        <v>0.31226702665939599</v>
      </c>
      <c r="AI155" s="11">
        <v>0.23574988612698</v>
      </c>
      <c r="AJ155" s="11"/>
      <c r="AK155" s="11">
        <v>0.35639143553828601</v>
      </c>
      <c r="AL155" s="11">
        <v>0.32201608932039899</v>
      </c>
      <c r="AM155" s="11">
        <v>0.30011325927905202</v>
      </c>
      <c r="AN155" s="11">
        <v>0.33763799672642902</v>
      </c>
      <c r="AO155" s="11">
        <v>0.28546474038389802</v>
      </c>
      <c r="AP155" s="11">
        <v>0.36378007591650302</v>
      </c>
      <c r="AQ155" s="11"/>
      <c r="AR155" s="11">
        <v>0.35063019253106598</v>
      </c>
      <c r="AS155" s="11">
        <v>0.330562267261304</v>
      </c>
      <c r="AT155" s="11">
        <v>0.28500103422311102</v>
      </c>
      <c r="AU155" s="11"/>
      <c r="AV155" s="11">
        <v>0.31893259287179798</v>
      </c>
      <c r="AW155" s="11">
        <v>0.385869893728012</v>
      </c>
      <c r="AX155" s="11">
        <v>0.30355606718872802</v>
      </c>
      <c r="AY155" s="11">
        <v>0.25784841706207301</v>
      </c>
      <c r="AZ155" s="11">
        <v>0.27996043696060702</v>
      </c>
      <c r="BA155" s="11"/>
      <c r="BB155" s="11">
        <v>0.30570310931553002</v>
      </c>
      <c r="BC155" s="11">
        <v>0.37809560620569599</v>
      </c>
      <c r="BD155" s="11">
        <v>0.30101078124669201</v>
      </c>
      <c r="BE155" s="11"/>
      <c r="BF155" s="11">
        <v>0.26444931647567999</v>
      </c>
      <c r="BG155" s="11">
        <v>0.37117835313849701</v>
      </c>
      <c r="BH155" s="11">
        <v>0.33403651948507301</v>
      </c>
      <c r="BI155" s="11">
        <v>0.32823075964063397</v>
      </c>
      <c r="BJ155" s="11">
        <v>0.35424726514067001</v>
      </c>
      <c r="BK155" s="11">
        <v>0.28058831601572898</v>
      </c>
    </row>
    <row r="156" spans="2:63" x14ac:dyDescent="0.35">
      <c r="B156" t="s">
        <v>145</v>
      </c>
      <c r="C156" s="11">
        <v>0.31409260200269501</v>
      </c>
      <c r="D156" s="11">
        <v>0.30828285393772198</v>
      </c>
      <c r="E156" s="11">
        <v>0.318054798593427</v>
      </c>
      <c r="F156" s="11"/>
      <c r="G156" s="11">
        <v>0.28184089209562901</v>
      </c>
      <c r="H156" s="11">
        <v>0.29571080853303999</v>
      </c>
      <c r="I156" s="11">
        <v>0.29939844600848797</v>
      </c>
      <c r="J156" s="11">
        <v>0.30804000234245199</v>
      </c>
      <c r="K156" s="11">
        <v>0.36592278830577402</v>
      </c>
      <c r="L156" s="11">
        <v>0.33297668367734201</v>
      </c>
      <c r="M156" s="11"/>
      <c r="N156" s="11">
        <v>0.24961213038004801</v>
      </c>
      <c r="O156" s="11">
        <v>0.32744216021682798</v>
      </c>
      <c r="P156" s="11">
        <v>0.343139614473502</v>
      </c>
      <c r="Q156" s="11">
        <v>0.36896986218787098</v>
      </c>
      <c r="R156" s="11">
        <v>0.31740859342269501</v>
      </c>
      <c r="S156" s="11">
        <v>0.311870778920255</v>
      </c>
      <c r="T156" s="11">
        <v>0.34229456223415999</v>
      </c>
      <c r="U156" s="11">
        <v>0.26527817924818098</v>
      </c>
      <c r="V156" s="11">
        <v>0.30760437142901997</v>
      </c>
      <c r="W156" s="11">
        <v>0.33802306425774697</v>
      </c>
      <c r="X156" s="11">
        <v>0.27930280574073901</v>
      </c>
      <c r="Y156" s="11"/>
      <c r="Z156" s="11">
        <v>0.35359766929248898</v>
      </c>
      <c r="AA156" s="11">
        <v>0.329735382999713</v>
      </c>
      <c r="AB156" s="11">
        <v>0.28166034741364399</v>
      </c>
      <c r="AC156" s="11">
        <v>0.28338400957927701</v>
      </c>
      <c r="AD156" s="11"/>
      <c r="AE156" s="11">
        <v>0.26918529194019503</v>
      </c>
      <c r="AF156" s="11">
        <v>0.29721174521396099</v>
      </c>
      <c r="AG156" s="11">
        <v>0.36664294184942797</v>
      </c>
      <c r="AH156" s="11">
        <v>0.34122318355094899</v>
      </c>
      <c r="AI156" s="11">
        <v>0.31499622260777199</v>
      </c>
      <c r="AJ156" s="11"/>
      <c r="AK156" s="11">
        <v>0.329037459579273</v>
      </c>
      <c r="AL156" s="11">
        <v>0.33389764955679602</v>
      </c>
      <c r="AM156" s="11">
        <v>0.22527152442148099</v>
      </c>
      <c r="AN156" s="11">
        <v>0.27253092901649101</v>
      </c>
      <c r="AO156" s="11">
        <v>0.32429420835181599</v>
      </c>
      <c r="AP156" s="11">
        <v>0.26861516799355001</v>
      </c>
      <c r="AQ156" s="11"/>
      <c r="AR156" s="11">
        <v>0.24748070139182399</v>
      </c>
      <c r="AS156" s="11">
        <v>0.38740875157978799</v>
      </c>
      <c r="AT156" s="11">
        <v>0.246435669280232</v>
      </c>
      <c r="AU156" s="11"/>
      <c r="AV156" s="11">
        <v>0.26514186576308202</v>
      </c>
      <c r="AW156" s="11">
        <v>0.336520983892374</v>
      </c>
      <c r="AX156" s="11">
        <v>0.442853426886401</v>
      </c>
      <c r="AY156" s="11">
        <v>0.24433416770851399</v>
      </c>
      <c r="AZ156" s="11">
        <v>0.27632211582948302</v>
      </c>
      <c r="BA156" s="11"/>
      <c r="BB156" s="11">
        <v>0.26310241535069301</v>
      </c>
      <c r="BC156" s="11">
        <v>0.34317622371134399</v>
      </c>
      <c r="BD156" s="11">
        <v>0.42267583950686299</v>
      </c>
      <c r="BE156" s="11"/>
      <c r="BF156" s="11">
        <v>0.28763587144587999</v>
      </c>
      <c r="BG156" s="11">
        <v>0.31322223776333902</v>
      </c>
      <c r="BH156" s="11">
        <v>0.32094760583086401</v>
      </c>
      <c r="BI156" s="11">
        <v>0.29617884872533801</v>
      </c>
      <c r="BJ156" s="11">
        <v>0.36500138868870202</v>
      </c>
      <c r="BK156" s="11">
        <v>0.35607672070574198</v>
      </c>
    </row>
    <row r="157" spans="2:63" x14ac:dyDescent="0.35">
      <c r="B157" t="s">
        <v>146</v>
      </c>
      <c r="C157" s="11">
        <v>0.31186121300061798</v>
      </c>
      <c r="D157" s="11">
        <v>0.32062413999497902</v>
      </c>
      <c r="E157" s="11">
        <v>0.30630348605796998</v>
      </c>
      <c r="F157" s="11"/>
      <c r="G157" s="11">
        <v>0.216864876573126</v>
      </c>
      <c r="H157" s="11">
        <v>0.26919142611087099</v>
      </c>
      <c r="I157" s="11">
        <v>0.29067226660512302</v>
      </c>
      <c r="J157" s="11">
        <v>0.34613095826143597</v>
      </c>
      <c r="K157" s="11">
        <v>0.32836671474782297</v>
      </c>
      <c r="L157" s="11">
        <v>0.38951627706321201</v>
      </c>
      <c r="M157" s="11"/>
      <c r="N157" s="11">
        <v>0.27864837432649803</v>
      </c>
      <c r="O157" s="11">
        <v>0.306958361205175</v>
      </c>
      <c r="P157" s="11">
        <v>0.32990034685598002</v>
      </c>
      <c r="Q157" s="11">
        <v>0.29913735675012798</v>
      </c>
      <c r="R157" s="11">
        <v>0.36094510893056497</v>
      </c>
      <c r="S157" s="11">
        <v>0.29578961581971203</v>
      </c>
      <c r="T157" s="11">
        <v>0.32610642227969799</v>
      </c>
      <c r="U157" s="11">
        <v>0.31257254028154102</v>
      </c>
      <c r="V157" s="11">
        <v>0.31138344599281698</v>
      </c>
      <c r="W157" s="11">
        <v>0.34875059133459102</v>
      </c>
      <c r="X157" s="11">
        <v>0.28317647419063202</v>
      </c>
      <c r="Y157" s="11"/>
      <c r="Z157" s="11">
        <v>0.39182139888633599</v>
      </c>
      <c r="AA157" s="11">
        <v>0.33235934796521199</v>
      </c>
      <c r="AB157" s="11">
        <v>0.24671872033995099</v>
      </c>
      <c r="AC157" s="11">
        <v>0.26104366496930898</v>
      </c>
      <c r="AD157" s="11"/>
      <c r="AE157" s="11">
        <v>0.268855523928689</v>
      </c>
      <c r="AF157" s="11">
        <v>0.32944457079039002</v>
      </c>
      <c r="AG157" s="11">
        <v>0.348309709185118</v>
      </c>
      <c r="AH157" s="11">
        <v>0.30678694943472701</v>
      </c>
      <c r="AI157" s="11">
        <v>0.26459484248105403</v>
      </c>
      <c r="AJ157" s="11"/>
      <c r="AK157" s="11">
        <v>0.340567255927129</v>
      </c>
      <c r="AL157" s="11">
        <v>0.33463140756073201</v>
      </c>
      <c r="AM157" s="11">
        <v>0.290879047044524</v>
      </c>
      <c r="AN157" s="11">
        <v>0.25236742774843901</v>
      </c>
      <c r="AO157" s="11">
        <v>0.27984852027976698</v>
      </c>
      <c r="AP157" s="11">
        <v>0.25979570323992102</v>
      </c>
      <c r="AQ157" s="11"/>
      <c r="AR157" s="11">
        <v>0.32442085872281301</v>
      </c>
      <c r="AS157" s="11">
        <v>0.31599416610897402</v>
      </c>
      <c r="AT157" s="11">
        <v>0.30258712094391399</v>
      </c>
      <c r="AU157" s="11"/>
      <c r="AV157" s="11">
        <v>0.35773981346713701</v>
      </c>
      <c r="AW157" s="11">
        <v>0.27407177934331201</v>
      </c>
      <c r="AX157" s="11">
        <v>0.34234534567632902</v>
      </c>
      <c r="AY157" s="11">
        <v>0.27019217939283902</v>
      </c>
      <c r="AZ157" s="11">
        <v>0.29703706332385299</v>
      </c>
      <c r="BA157" s="11"/>
      <c r="BB157" s="11">
        <v>0.355331153363796</v>
      </c>
      <c r="BC157" s="11">
        <v>0.29233291908397702</v>
      </c>
      <c r="BD157" s="11">
        <v>0.323620077814049</v>
      </c>
      <c r="BE157" s="11"/>
      <c r="BF157" s="11">
        <v>0.26946068930378397</v>
      </c>
      <c r="BG157" s="11">
        <v>0.32725584010021103</v>
      </c>
      <c r="BH157" s="11">
        <v>0.28402593320859798</v>
      </c>
      <c r="BI157" s="11">
        <v>0.347669500037739</v>
      </c>
      <c r="BJ157" s="11">
        <v>0.337889024473571</v>
      </c>
      <c r="BK157" s="11">
        <v>0.278223486664402</v>
      </c>
    </row>
    <row r="158" spans="2:63" x14ac:dyDescent="0.35">
      <c r="B158" t="s">
        <v>147</v>
      </c>
      <c r="C158" s="11">
        <v>0.199249452191857</v>
      </c>
      <c r="D158" s="11">
        <v>0.154035943143461</v>
      </c>
      <c r="E158" s="11">
        <v>0.23664562693022201</v>
      </c>
      <c r="F158" s="11"/>
      <c r="G158" s="11">
        <v>0.332729633825392</v>
      </c>
      <c r="H158" s="11">
        <v>0.29165368894225702</v>
      </c>
      <c r="I158" s="11">
        <v>0.227754850048763</v>
      </c>
      <c r="J158" s="11">
        <v>0.177588815928299</v>
      </c>
      <c r="K158" s="11">
        <v>0.121145476692179</v>
      </c>
      <c r="L158" s="11">
        <v>8.0051896213037405E-2</v>
      </c>
      <c r="M158" s="11"/>
      <c r="N158" s="11">
        <v>0.20151884548542601</v>
      </c>
      <c r="O158" s="11">
        <v>0.195321941230998</v>
      </c>
      <c r="P158" s="11">
        <v>0.19443498383382399</v>
      </c>
      <c r="Q158" s="11">
        <v>0.16653605528738</v>
      </c>
      <c r="R158" s="11">
        <v>0.209243944439754</v>
      </c>
      <c r="S158" s="11">
        <v>0.23291400233308299</v>
      </c>
      <c r="T158" s="11">
        <v>0.18173521210947799</v>
      </c>
      <c r="U158" s="11">
        <v>0.27557119581367201</v>
      </c>
      <c r="V158" s="11">
        <v>0.19860968001364601</v>
      </c>
      <c r="W158" s="11">
        <v>0.19151099076575001</v>
      </c>
      <c r="X158" s="11">
        <v>0.177211290077668</v>
      </c>
      <c r="Y158" s="11"/>
      <c r="Z158" s="11">
        <v>0.127921784249001</v>
      </c>
      <c r="AA158" s="11">
        <v>0.19715794091046099</v>
      </c>
      <c r="AB158" s="11">
        <v>0.234160890730434</v>
      </c>
      <c r="AC158" s="11">
        <v>0.251514892449762</v>
      </c>
      <c r="AD158" s="11"/>
      <c r="AE158" s="11">
        <v>0.22124979136602299</v>
      </c>
      <c r="AF158" s="11">
        <v>0.218169769942028</v>
      </c>
      <c r="AG158" s="11">
        <v>0.16285765018634901</v>
      </c>
      <c r="AH158" s="11">
        <v>0.18114998519241099</v>
      </c>
      <c r="AI158" s="11">
        <v>0.18051057021315101</v>
      </c>
      <c r="AJ158" s="11"/>
      <c r="AK158" s="11">
        <v>0.125713843572274</v>
      </c>
      <c r="AL158" s="11">
        <v>0.177809993230307</v>
      </c>
      <c r="AM158" s="11">
        <v>0.26573768845080498</v>
      </c>
      <c r="AN158" s="11">
        <v>0.28325634070760097</v>
      </c>
      <c r="AO158" s="11">
        <v>0.28508041543562601</v>
      </c>
      <c r="AP158" s="11">
        <v>0.30507613117084997</v>
      </c>
      <c r="AQ158" s="11"/>
      <c r="AR158" s="11">
        <v>0.15368048696758499</v>
      </c>
      <c r="AS158" s="11">
        <v>0.19456750111385099</v>
      </c>
      <c r="AT158" s="11">
        <v>0.26798678117027902</v>
      </c>
      <c r="AU158" s="11"/>
      <c r="AV158" s="11">
        <v>0.12588292255130301</v>
      </c>
      <c r="AW158" s="11">
        <v>0.24843775463225001</v>
      </c>
      <c r="AX158" s="11">
        <v>0.149659512085771</v>
      </c>
      <c r="AY158" s="11">
        <v>0.17043805662724301</v>
      </c>
      <c r="AZ158" s="11">
        <v>0.28051802844365398</v>
      </c>
      <c r="BA158" s="11"/>
      <c r="BB158" s="11">
        <v>0.12308297985426001</v>
      </c>
      <c r="BC158" s="11">
        <v>0.25213244984774003</v>
      </c>
      <c r="BD158" s="11">
        <v>0.16712368977432401</v>
      </c>
      <c r="BE158" s="11"/>
      <c r="BF158" s="11">
        <v>0.23203722275431601</v>
      </c>
      <c r="BG158" s="11">
        <v>0.17738103603410799</v>
      </c>
      <c r="BH158" s="11">
        <v>0.20003137370711199</v>
      </c>
      <c r="BI158" s="11">
        <v>0.231762613432477</v>
      </c>
      <c r="BJ158" s="11">
        <v>0.15487623368367601</v>
      </c>
      <c r="BK158" s="11">
        <v>0.16584862652114499</v>
      </c>
    </row>
    <row r="159" spans="2:63" x14ac:dyDescent="0.35">
      <c r="B159" t="s">
        <v>148</v>
      </c>
      <c r="C159" s="11">
        <v>0.18337916940875701</v>
      </c>
      <c r="D159" s="11">
        <v>0.20406122954865599</v>
      </c>
      <c r="E159" s="11">
        <v>0.16497259830455699</v>
      </c>
      <c r="F159" s="11"/>
      <c r="G159" s="11">
        <v>9.4696494651395693E-2</v>
      </c>
      <c r="H159" s="11">
        <v>0.102150568468167</v>
      </c>
      <c r="I159" s="11">
        <v>0.14723293176268701</v>
      </c>
      <c r="J159" s="11">
        <v>0.23020824855599301</v>
      </c>
      <c r="K159" s="11">
        <v>0.24213322446949601</v>
      </c>
      <c r="L159" s="11">
        <v>0.26178491857467401</v>
      </c>
      <c r="M159" s="11"/>
      <c r="N159" s="11">
        <v>0.13427956933978</v>
      </c>
      <c r="O159" s="11">
        <v>0.19755504582140199</v>
      </c>
      <c r="P159" s="11">
        <v>0.16608644948335499</v>
      </c>
      <c r="Q159" s="11">
        <v>0.19769377937238</v>
      </c>
      <c r="R159" s="11">
        <v>0.20350057825442699</v>
      </c>
      <c r="S159" s="11">
        <v>0.21327960244302999</v>
      </c>
      <c r="T159" s="11">
        <v>0.20697196189099301</v>
      </c>
      <c r="U159" s="11">
        <v>0.19152668432528799</v>
      </c>
      <c r="V159" s="11">
        <v>0.20199704078781999</v>
      </c>
      <c r="W159" s="11">
        <v>0.130454857926396</v>
      </c>
      <c r="X159" s="11">
        <v>0.214074022291877</v>
      </c>
      <c r="Y159" s="11"/>
      <c r="Z159" s="11">
        <v>0.157582009347361</v>
      </c>
      <c r="AA159" s="11">
        <v>0.17825091244810301</v>
      </c>
      <c r="AB159" s="11">
        <v>0.19267873835249</v>
      </c>
      <c r="AC159" s="11">
        <v>0.20601868782319799</v>
      </c>
      <c r="AD159" s="11"/>
      <c r="AE159" s="11">
        <v>0.25053946094143897</v>
      </c>
      <c r="AF159" s="11">
        <v>0.182586835266034</v>
      </c>
      <c r="AG159" s="11">
        <v>0.133891830779992</v>
      </c>
      <c r="AH159" s="11">
        <v>0.13725712202840001</v>
      </c>
      <c r="AI159" s="11">
        <v>0.15289914709504701</v>
      </c>
      <c r="AJ159" s="11"/>
      <c r="AK159" s="11">
        <v>0.20930562720916401</v>
      </c>
      <c r="AL159" s="11">
        <v>0.18473784522643</v>
      </c>
      <c r="AM159" s="11">
        <v>0.18709984136553801</v>
      </c>
      <c r="AN159" s="11">
        <v>0.189102587926434</v>
      </c>
      <c r="AO159" s="11">
        <v>0.135414332776159</v>
      </c>
      <c r="AP159" s="11">
        <v>0.161869482484437</v>
      </c>
      <c r="AQ159" s="11"/>
      <c r="AR159" s="11">
        <v>0.33059420868045503</v>
      </c>
      <c r="AS159" s="11">
        <v>7.6116694597118506E-2</v>
      </c>
      <c r="AT159" s="11">
        <v>0.13043367705609499</v>
      </c>
      <c r="AU159" s="11"/>
      <c r="AV159" s="11">
        <v>0.30993484592681603</v>
      </c>
      <c r="AW159" s="11">
        <v>7.5261089042843898E-2</v>
      </c>
      <c r="AX159" s="11">
        <v>7.3255054320865001E-2</v>
      </c>
      <c r="AY159" s="11">
        <v>0.40570099379153102</v>
      </c>
      <c r="AZ159" s="11">
        <v>0.13894627315590599</v>
      </c>
      <c r="BA159" s="11"/>
      <c r="BB159" s="11">
        <v>0.29440292743508201</v>
      </c>
      <c r="BC159" s="11">
        <v>8.2039549227276506E-2</v>
      </c>
      <c r="BD159" s="11">
        <v>5.77866838959087E-2</v>
      </c>
      <c r="BE159" s="11"/>
      <c r="BF159" s="11">
        <v>0.136224055590386</v>
      </c>
      <c r="BG159" s="11">
        <v>0.19094186461770801</v>
      </c>
      <c r="BH159" s="11">
        <v>0.18281130221742001</v>
      </c>
      <c r="BI159" s="11">
        <v>0.211210650214253</v>
      </c>
      <c r="BJ159" s="11">
        <v>0.19397476081350301</v>
      </c>
      <c r="BK159" s="11">
        <v>0.19839326211487501</v>
      </c>
    </row>
    <row r="160" spans="2:63" x14ac:dyDescent="0.35">
      <c r="B160" t="s">
        <v>149</v>
      </c>
      <c r="C160" s="11">
        <v>0.15682009039563999</v>
      </c>
      <c r="D160" s="11">
        <v>0.16261799701923799</v>
      </c>
      <c r="E160" s="11">
        <v>0.15258997726048301</v>
      </c>
      <c r="F160" s="11"/>
      <c r="G160" s="11">
        <v>0.19543160538804499</v>
      </c>
      <c r="H160" s="11">
        <v>0.148867274503766</v>
      </c>
      <c r="I160" s="11">
        <v>0.157026790539323</v>
      </c>
      <c r="J160" s="11">
        <v>0.16236435243291</v>
      </c>
      <c r="K160" s="11">
        <v>0.170604398724651</v>
      </c>
      <c r="L160" s="11">
        <v>0.123142711181599</v>
      </c>
      <c r="M160" s="11"/>
      <c r="N160" s="11">
        <v>0.238928933826796</v>
      </c>
      <c r="O160" s="11">
        <v>0.134924368386622</v>
      </c>
      <c r="P160" s="11">
        <v>0.12875386337681499</v>
      </c>
      <c r="Q160" s="11">
        <v>0.18479010993147099</v>
      </c>
      <c r="R160" s="11">
        <v>0.13615091032082999</v>
      </c>
      <c r="S160" s="11">
        <v>0.16912512526059301</v>
      </c>
      <c r="T160" s="11">
        <v>0.16534060006649001</v>
      </c>
      <c r="U160" s="11">
        <v>0.17231731685505899</v>
      </c>
      <c r="V160" s="11">
        <v>0.15259733176351001</v>
      </c>
      <c r="W160" s="11">
        <v>8.2445816046411005E-2</v>
      </c>
      <c r="X160" s="11">
        <v>0.102137179507512</v>
      </c>
      <c r="Y160" s="11"/>
      <c r="Z160" s="11">
        <v>0.1227300096767</v>
      </c>
      <c r="AA160" s="11">
        <v>0.14914268562383801</v>
      </c>
      <c r="AB160" s="11">
        <v>0.196043006585469</v>
      </c>
      <c r="AC160" s="11">
        <v>0.16712400262687399</v>
      </c>
      <c r="AD160" s="11"/>
      <c r="AE160" s="11">
        <v>0.16869934555810701</v>
      </c>
      <c r="AF160" s="11">
        <v>0.175887935465182</v>
      </c>
      <c r="AG160" s="11">
        <v>0.128457340815473</v>
      </c>
      <c r="AH160" s="11">
        <v>0.15013551355342999</v>
      </c>
      <c r="AI160" s="11">
        <v>0.12344478246614</v>
      </c>
      <c r="AJ160" s="11"/>
      <c r="AK160" s="11">
        <v>0.14684514795706199</v>
      </c>
      <c r="AL160" s="11">
        <v>0.14917453332016101</v>
      </c>
      <c r="AM160" s="11">
        <v>0.200562766178743</v>
      </c>
      <c r="AN160" s="11">
        <v>0.17880679635997801</v>
      </c>
      <c r="AO160" s="11">
        <v>0.15427663296490299</v>
      </c>
      <c r="AP160" s="11">
        <v>0.15842495042551499</v>
      </c>
      <c r="AQ160" s="11"/>
      <c r="AR160" s="11">
        <v>0.19602888359607901</v>
      </c>
      <c r="AS160" s="11">
        <v>0.121431456434948</v>
      </c>
      <c r="AT160" s="11">
        <v>0.15467614432118301</v>
      </c>
      <c r="AU160" s="11"/>
      <c r="AV160" s="11">
        <v>0.19365579462527499</v>
      </c>
      <c r="AW160" s="11">
        <v>0.143455050184427</v>
      </c>
      <c r="AX160" s="11">
        <v>6.7476522585914495E-2</v>
      </c>
      <c r="AY160" s="11">
        <v>0.192693177052354</v>
      </c>
      <c r="AZ160" s="11">
        <v>0.16389605201226401</v>
      </c>
      <c r="BA160" s="11"/>
      <c r="BB160" s="11">
        <v>0.19004863806076899</v>
      </c>
      <c r="BC160" s="11">
        <v>0.14466886607533899</v>
      </c>
      <c r="BD160" s="11">
        <v>8.9222859829828693E-2</v>
      </c>
      <c r="BE160" s="11"/>
      <c r="BF160" s="11">
        <v>0.18271459821799699</v>
      </c>
      <c r="BG160" s="11">
        <v>0.16497358142657001</v>
      </c>
      <c r="BH160" s="11">
        <v>0.156499693836259</v>
      </c>
      <c r="BI160" s="11">
        <v>0.15070115768058001</v>
      </c>
      <c r="BJ160" s="11">
        <v>0.10060183757369499</v>
      </c>
      <c r="BK160" s="11">
        <v>0.169414650967949</v>
      </c>
    </row>
    <row r="161" spans="2:63" x14ac:dyDescent="0.35">
      <c r="B161" t="s">
        <v>150</v>
      </c>
      <c r="C161" s="11">
        <v>0.151153078442433</v>
      </c>
      <c r="D161" s="11">
        <v>0.17155831796270199</v>
      </c>
      <c r="E161" s="11">
        <v>0.13171994435277901</v>
      </c>
      <c r="F161" s="11"/>
      <c r="G161" s="11">
        <v>0.118138839861208</v>
      </c>
      <c r="H161" s="11">
        <v>0.18674837441219999</v>
      </c>
      <c r="I161" s="11">
        <v>0.150530012287067</v>
      </c>
      <c r="J161" s="11">
        <v>0.16976392468700599</v>
      </c>
      <c r="K161" s="11">
        <v>0.14440270583831799</v>
      </c>
      <c r="L161" s="11">
        <v>0.13432123412522801</v>
      </c>
      <c r="M161" s="11"/>
      <c r="N161" s="11">
        <v>0.17205217650309801</v>
      </c>
      <c r="O161" s="11">
        <v>0.140611390530747</v>
      </c>
      <c r="P161" s="11">
        <v>0.128535290100078</v>
      </c>
      <c r="Q161" s="11">
        <v>0.136639437361319</v>
      </c>
      <c r="R161" s="11">
        <v>0.143697309336796</v>
      </c>
      <c r="S161" s="11">
        <v>0.12623296481349</v>
      </c>
      <c r="T161" s="11">
        <v>0.140345369576034</v>
      </c>
      <c r="U161" s="11">
        <v>0.110602674841737</v>
      </c>
      <c r="V161" s="11">
        <v>0.13433262400921001</v>
      </c>
      <c r="W161" s="11">
        <v>0.24329899439615801</v>
      </c>
      <c r="X161" s="11">
        <v>0.15843407188008399</v>
      </c>
      <c r="Y161" s="11"/>
      <c r="Z161" s="11">
        <v>0.19168487004988399</v>
      </c>
      <c r="AA161" s="11">
        <v>0.16144702353614701</v>
      </c>
      <c r="AB161" s="11">
        <v>0.12505497793704001</v>
      </c>
      <c r="AC161" s="11">
        <v>0.118811205789843</v>
      </c>
      <c r="AD161" s="11"/>
      <c r="AE161" s="11">
        <v>0.117194443669651</v>
      </c>
      <c r="AF161" s="11">
        <v>0.13376338118692699</v>
      </c>
      <c r="AG161" s="11">
        <v>0.19039797586162199</v>
      </c>
      <c r="AH161" s="11">
        <v>0.19019002754153599</v>
      </c>
      <c r="AI161" s="11">
        <v>0.13857445262152299</v>
      </c>
      <c r="AJ161" s="11"/>
      <c r="AK161" s="11">
        <v>0.13667022940339901</v>
      </c>
      <c r="AL161" s="11">
        <v>0.17428559342583499</v>
      </c>
      <c r="AM161" s="11">
        <v>0.12864930201282601</v>
      </c>
      <c r="AN161" s="11">
        <v>0.13199379454530999</v>
      </c>
      <c r="AO161" s="11">
        <v>0.17550538215216399</v>
      </c>
      <c r="AP161" s="11">
        <v>0.139497312795656</v>
      </c>
      <c r="AQ161" s="11"/>
      <c r="AR161" s="11">
        <v>7.8383408389348097E-2</v>
      </c>
      <c r="AS161" s="11">
        <v>0.23039935071634099</v>
      </c>
      <c r="AT161" s="11">
        <v>0.14286451232417199</v>
      </c>
      <c r="AU161" s="11"/>
      <c r="AV161" s="11">
        <v>9.6019264183756795E-2</v>
      </c>
      <c r="AW161" s="11">
        <v>0.18933337028168701</v>
      </c>
      <c r="AX161" s="11">
        <v>0.27347145147107199</v>
      </c>
      <c r="AY161" s="11">
        <v>0.12684424564690899</v>
      </c>
      <c r="AZ161" s="11">
        <v>0.143711696579157</v>
      </c>
      <c r="BA161" s="11"/>
      <c r="BB161" s="11">
        <v>9.7692625343956604E-2</v>
      </c>
      <c r="BC161" s="11">
        <v>0.182620876916084</v>
      </c>
      <c r="BD161" s="11">
        <v>0.23986781450611799</v>
      </c>
      <c r="BE161" s="11"/>
      <c r="BF161" s="11">
        <v>0.16191340972698401</v>
      </c>
      <c r="BG161" s="11">
        <v>0.144083444679248</v>
      </c>
      <c r="BH161" s="11">
        <v>0.13695906691544399</v>
      </c>
      <c r="BI161" s="11">
        <v>0.15606164191085201</v>
      </c>
      <c r="BJ161" s="11">
        <v>0.15742125321994799</v>
      </c>
      <c r="BK161" s="11">
        <v>0.14825229760872899</v>
      </c>
    </row>
    <row r="162" spans="2:63" x14ac:dyDescent="0.35">
      <c r="B162" t="s">
        <v>151</v>
      </c>
      <c r="C162" s="11">
        <v>0.14595595963087099</v>
      </c>
      <c r="D162" s="11">
        <v>0.14236410240017</v>
      </c>
      <c r="E162" s="11">
        <v>0.14941267298768399</v>
      </c>
      <c r="F162" s="11"/>
      <c r="G162" s="11">
        <v>6.5480506709955894E-2</v>
      </c>
      <c r="H162" s="11">
        <v>9.12756622648946E-2</v>
      </c>
      <c r="I162" s="11">
        <v>9.2705606477760993E-2</v>
      </c>
      <c r="J162" s="11">
        <v>0.13278123723887</v>
      </c>
      <c r="K162" s="11">
        <v>0.228741024553273</v>
      </c>
      <c r="L162" s="11">
        <v>0.24360436776621799</v>
      </c>
      <c r="M162" s="11"/>
      <c r="N162" s="11">
        <v>8.3755009598237604E-2</v>
      </c>
      <c r="O162" s="11">
        <v>0.149687266166734</v>
      </c>
      <c r="P162" s="11">
        <v>0.18897631531518999</v>
      </c>
      <c r="Q162" s="11">
        <v>0.20217518878683199</v>
      </c>
      <c r="R162" s="11">
        <v>0.146480873772453</v>
      </c>
      <c r="S162" s="11">
        <v>0.123463251613917</v>
      </c>
      <c r="T162" s="11">
        <v>0.149952149042616</v>
      </c>
      <c r="U162" s="11">
        <v>0.18847605575328599</v>
      </c>
      <c r="V162" s="11">
        <v>0.151211517797748</v>
      </c>
      <c r="W162" s="11">
        <v>0.12257335777669</v>
      </c>
      <c r="X162" s="11">
        <v>0.17034184378009301</v>
      </c>
      <c r="Y162" s="11"/>
      <c r="Z162" s="11">
        <v>0.167379772325741</v>
      </c>
      <c r="AA162" s="11">
        <v>0.147165045949466</v>
      </c>
      <c r="AB162" s="11">
        <v>0.13239757727523099</v>
      </c>
      <c r="AC162" s="11">
        <v>0.132787611130876</v>
      </c>
      <c r="AD162" s="11"/>
      <c r="AE162" s="11">
        <v>0.14644817345768599</v>
      </c>
      <c r="AF162" s="11">
        <v>0.13165369465339799</v>
      </c>
      <c r="AG162" s="11">
        <v>0.16377165521012099</v>
      </c>
      <c r="AH162" s="11">
        <v>0.12812718686785399</v>
      </c>
      <c r="AI162" s="11">
        <v>0.15312787923868701</v>
      </c>
      <c r="AJ162" s="11"/>
      <c r="AK162" s="11">
        <v>0.19732519615275801</v>
      </c>
      <c r="AL162" s="11">
        <v>0.12337525004760801</v>
      </c>
      <c r="AM162" s="11">
        <v>0.110093466303935</v>
      </c>
      <c r="AN162" s="11">
        <v>0.131536601842524</v>
      </c>
      <c r="AO162" s="11">
        <v>0.115063058435928</v>
      </c>
      <c r="AP162" s="11">
        <v>6.8632896456656406E-2</v>
      </c>
      <c r="AQ162" s="11"/>
      <c r="AR162" s="11">
        <v>0.17202198310855801</v>
      </c>
      <c r="AS162" s="11">
        <v>0.14745613921598599</v>
      </c>
      <c r="AT162" s="11">
        <v>0.10411708693692499</v>
      </c>
      <c r="AU162" s="11"/>
      <c r="AV162" s="11">
        <v>0.16692694398560901</v>
      </c>
      <c r="AW162" s="11">
        <v>0.13093263185388901</v>
      </c>
      <c r="AX162" s="11">
        <v>0.193676309183242</v>
      </c>
      <c r="AY162" s="11">
        <v>0.23876808677455499</v>
      </c>
      <c r="AZ162" s="11">
        <v>0.102431852877857</v>
      </c>
      <c r="BA162" s="11"/>
      <c r="BB162" s="11">
        <v>0.15899586750836101</v>
      </c>
      <c r="BC162" s="11">
        <v>0.13073769366801499</v>
      </c>
      <c r="BD162" s="11">
        <v>0.16336188361764101</v>
      </c>
      <c r="BE162" s="11"/>
      <c r="BF162" s="11">
        <v>9.6918013995681104E-2</v>
      </c>
      <c r="BG162" s="11">
        <v>0.13663290465064501</v>
      </c>
      <c r="BH162" s="11">
        <v>0.114543220735009</v>
      </c>
      <c r="BI162" s="11">
        <v>0.18247754570040101</v>
      </c>
      <c r="BJ162" s="11">
        <v>0.19212111816326599</v>
      </c>
      <c r="BK162" s="11">
        <v>0.207729747732456</v>
      </c>
    </row>
    <row r="163" spans="2:63" x14ac:dyDescent="0.35">
      <c r="B163" t="s">
        <v>152</v>
      </c>
      <c r="C163" s="11">
        <v>0.12883571022815299</v>
      </c>
      <c r="D163" s="11">
        <v>0.112516901876276</v>
      </c>
      <c r="E163" s="11">
        <v>0.14444604421467699</v>
      </c>
      <c r="F163" s="11"/>
      <c r="G163" s="11">
        <v>0.175508787118067</v>
      </c>
      <c r="H163" s="11">
        <v>0.14610480684018601</v>
      </c>
      <c r="I163" s="11">
        <v>0.123362155023714</v>
      </c>
      <c r="J163" s="11">
        <v>0.12071231539865</v>
      </c>
      <c r="K163" s="11">
        <v>0.124680513232811</v>
      </c>
      <c r="L163" s="11">
        <v>9.6872339145228498E-2</v>
      </c>
      <c r="M163" s="11"/>
      <c r="N163" s="11">
        <v>0.17595822283920201</v>
      </c>
      <c r="O163" s="11">
        <v>0.124477901196381</v>
      </c>
      <c r="P163" s="11">
        <v>0.18971029628578701</v>
      </c>
      <c r="Q163" s="11">
        <v>0.122737463552129</v>
      </c>
      <c r="R163" s="11">
        <v>0.100678566900764</v>
      </c>
      <c r="S163" s="11">
        <v>0.116340288997311</v>
      </c>
      <c r="T163" s="11">
        <v>0.10819543717713</v>
      </c>
      <c r="U163" s="11">
        <v>0.12622829046321499</v>
      </c>
      <c r="V163" s="11">
        <v>8.1451146468238603E-2</v>
      </c>
      <c r="W163" s="11">
        <v>0.10477638412470699</v>
      </c>
      <c r="X163" s="11">
        <v>0.16628680369868201</v>
      </c>
      <c r="Y163" s="11"/>
      <c r="Z163" s="11">
        <v>9.3219011158918896E-2</v>
      </c>
      <c r="AA163" s="11">
        <v>0.13062302898085301</v>
      </c>
      <c r="AB163" s="11">
        <v>0.158052456764217</v>
      </c>
      <c r="AC163" s="11">
        <v>0.14082720019904801</v>
      </c>
      <c r="AD163" s="11"/>
      <c r="AE163" s="11">
        <v>0.12732711068970001</v>
      </c>
      <c r="AF163" s="11">
        <v>0.15135212108360199</v>
      </c>
      <c r="AG163" s="11">
        <v>0.117528154224588</v>
      </c>
      <c r="AH163" s="11">
        <v>0.113172086028272</v>
      </c>
      <c r="AI163" s="11">
        <v>7.3642884778012702E-2</v>
      </c>
      <c r="AJ163" s="11"/>
      <c r="AK163" s="11">
        <v>0.100614128670483</v>
      </c>
      <c r="AL163" s="11">
        <v>8.88149162884075E-2</v>
      </c>
      <c r="AM163" s="11">
        <v>0.19520936093289601</v>
      </c>
      <c r="AN163" s="11">
        <v>0.16265468105363701</v>
      </c>
      <c r="AO163" s="11">
        <v>0.204112165393323</v>
      </c>
      <c r="AP163" s="11">
        <v>0.111514919069825</v>
      </c>
      <c r="AQ163" s="11"/>
      <c r="AR163" s="11">
        <v>0.12837426658196099</v>
      </c>
      <c r="AS163" s="11">
        <v>0.12520456423317899</v>
      </c>
      <c r="AT163" s="11">
        <v>0.13160040644224</v>
      </c>
      <c r="AU163" s="11"/>
      <c r="AV163" s="11">
        <v>9.8811337690755494E-2</v>
      </c>
      <c r="AW163" s="11">
        <v>0.16160636773717199</v>
      </c>
      <c r="AX163" s="11">
        <v>0.12131239901317301</v>
      </c>
      <c r="AY163" s="11">
        <v>2.8541646612520202E-2</v>
      </c>
      <c r="AZ163" s="11">
        <v>0.14614867288335201</v>
      </c>
      <c r="BA163" s="11"/>
      <c r="BB163" s="11">
        <v>0.10458708683211899</v>
      </c>
      <c r="BC163" s="11">
        <v>0.17170168321416601</v>
      </c>
      <c r="BD163" s="11">
        <v>0.110617308798555</v>
      </c>
      <c r="BE163" s="11"/>
      <c r="BF163" s="11">
        <v>0.17880340413773099</v>
      </c>
      <c r="BG163" s="11">
        <v>0.116890140632467</v>
      </c>
      <c r="BH163" s="11">
        <v>0.13056315040320601</v>
      </c>
      <c r="BI163" s="11">
        <v>0.113535485200831</v>
      </c>
      <c r="BJ163" s="11">
        <v>9.9502686107982893E-2</v>
      </c>
      <c r="BK163" s="11">
        <v>0.12131799565484799</v>
      </c>
    </row>
    <row r="164" spans="2:63" x14ac:dyDescent="0.35">
      <c r="B164" t="s">
        <v>153</v>
      </c>
      <c r="C164" s="11">
        <v>0.120464668901842</v>
      </c>
      <c r="D164" s="11">
        <v>0.100902183951549</v>
      </c>
      <c r="E164" s="11">
        <v>0.13856034440635501</v>
      </c>
      <c r="F164" s="11"/>
      <c r="G164" s="11">
        <v>0.169145008607995</v>
      </c>
      <c r="H164" s="11">
        <v>0.117255933446343</v>
      </c>
      <c r="I164" s="11">
        <v>0.14601261554664</v>
      </c>
      <c r="J164" s="11">
        <v>0.11288057870099601</v>
      </c>
      <c r="K164" s="11">
        <v>8.2496349375337993E-2</v>
      </c>
      <c r="L164" s="11">
        <v>0.101033630392881</v>
      </c>
      <c r="M164" s="11"/>
      <c r="N164" s="11">
        <v>0.152288738825195</v>
      </c>
      <c r="O164" s="11">
        <v>0.1215030114367</v>
      </c>
      <c r="P164" s="11">
        <v>0.109135340122905</v>
      </c>
      <c r="Q164" s="11">
        <v>7.2858927451693103E-2</v>
      </c>
      <c r="R164" s="11">
        <v>8.1350226649375204E-2</v>
      </c>
      <c r="S164" s="11">
        <v>0.119007683135195</v>
      </c>
      <c r="T164" s="11">
        <v>0.11625693038946</v>
      </c>
      <c r="U164" s="11">
        <v>0.13291715208230001</v>
      </c>
      <c r="V164" s="11">
        <v>0.16225011327084199</v>
      </c>
      <c r="W164" s="11">
        <v>0.106460804569215</v>
      </c>
      <c r="X164" s="11">
        <v>0.12006605630806599</v>
      </c>
      <c r="Y164" s="11"/>
      <c r="Z164" s="11">
        <v>0.14818082852752801</v>
      </c>
      <c r="AA164" s="11">
        <v>0.11321862772864499</v>
      </c>
      <c r="AB164" s="11">
        <v>0.13019261857254399</v>
      </c>
      <c r="AC164" s="11">
        <v>9.1522464694647004E-2</v>
      </c>
      <c r="AD164" s="11"/>
      <c r="AE164" s="11">
        <v>9.12431453915762E-2</v>
      </c>
      <c r="AF164" s="11">
        <v>0.12250557387702</v>
      </c>
      <c r="AG164" s="11">
        <v>0.13189146576125499</v>
      </c>
      <c r="AH164" s="11">
        <v>0.15054119523380899</v>
      </c>
      <c r="AI164" s="11">
        <v>0.21208859131955299</v>
      </c>
      <c r="AJ164" s="11"/>
      <c r="AK164" s="11">
        <v>0.115257162221218</v>
      </c>
      <c r="AL164" s="11">
        <v>0.12890304802570901</v>
      </c>
      <c r="AM164" s="11">
        <v>0.136280050473017</v>
      </c>
      <c r="AN164" s="11">
        <v>0.10648091792067101</v>
      </c>
      <c r="AO164" s="11">
        <v>0.11288221875759601</v>
      </c>
      <c r="AP164" s="11">
        <v>0.15061216173060701</v>
      </c>
      <c r="AQ164" s="11"/>
      <c r="AR164" s="11">
        <v>0.102587942249737</v>
      </c>
      <c r="AS164" s="11">
        <v>0.133118031994788</v>
      </c>
      <c r="AT164" s="11">
        <v>0.10945908031002</v>
      </c>
      <c r="AU164" s="11"/>
      <c r="AV164" s="11">
        <v>0.10180778453234</v>
      </c>
      <c r="AW164" s="11">
        <v>0.13444020920609501</v>
      </c>
      <c r="AX164" s="11">
        <v>0.12795369823505301</v>
      </c>
      <c r="AY164" s="11">
        <v>0.13114067221068801</v>
      </c>
      <c r="AZ164" s="11">
        <v>0.105752066449951</v>
      </c>
      <c r="BA164" s="11"/>
      <c r="BB164" s="11">
        <v>0.108027031317369</v>
      </c>
      <c r="BC164" s="11">
        <v>0.135368949187883</v>
      </c>
      <c r="BD164" s="11">
        <v>0.145743248264531</v>
      </c>
      <c r="BE164" s="11"/>
      <c r="BF164" s="11">
        <v>0.12484585348466801</v>
      </c>
      <c r="BG164" s="11">
        <v>0.122545834414423</v>
      </c>
      <c r="BH164" s="11">
        <v>0.12964612491521199</v>
      </c>
      <c r="BI164" s="11">
        <v>0.104872881003455</v>
      </c>
      <c r="BJ164" s="11">
        <v>0.121062704318309</v>
      </c>
      <c r="BK164" s="11">
        <v>0.12354290399522</v>
      </c>
    </row>
    <row r="165" spans="2:63" x14ac:dyDescent="0.35">
      <c r="B165" t="s">
        <v>154</v>
      </c>
      <c r="C165" s="11">
        <v>8.5371894446318902E-2</v>
      </c>
      <c r="D165" s="11">
        <v>8.7864263648795696E-2</v>
      </c>
      <c r="E165" s="11">
        <v>8.4031378558700603E-2</v>
      </c>
      <c r="F165" s="11"/>
      <c r="G165" s="11">
        <v>7.7164138263472903E-2</v>
      </c>
      <c r="H165" s="11">
        <v>8.0859721203527204E-2</v>
      </c>
      <c r="I165" s="11">
        <v>8.4001536923923606E-2</v>
      </c>
      <c r="J165" s="11">
        <v>6.4446756733549396E-2</v>
      </c>
      <c r="K165" s="11">
        <v>9.3674342352558601E-2</v>
      </c>
      <c r="L165" s="11">
        <v>0.107191105666125</v>
      </c>
      <c r="M165" s="11"/>
      <c r="N165" s="11">
        <v>8.6931093941296403E-2</v>
      </c>
      <c r="O165" s="11">
        <v>7.3680621772630503E-2</v>
      </c>
      <c r="P165" s="11">
        <v>8.6451741198252302E-2</v>
      </c>
      <c r="Q165" s="11">
        <v>9.5462911280448301E-2</v>
      </c>
      <c r="R165" s="11">
        <v>7.3010743558308597E-2</v>
      </c>
      <c r="S165" s="11">
        <v>8.6094433141008703E-2</v>
      </c>
      <c r="T165" s="11">
        <v>9.1562189506822197E-2</v>
      </c>
      <c r="U165" s="11">
        <v>0.121634394981459</v>
      </c>
      <c r="V165" s="11">
        <v>8.4556829587951604E-2</v>
      </c>
      <c r="W165" s="11">
        <v>6.4290752575132504E-2</v>
      </c>
      <c r="X165" s="11">
        <v>0.108287516653432</v>
      </c>
      <c r="Y165" s="11"/>
      <c r="Z165" s="11">
        <v>6.7402280804122305E-2</v>
      </c>
      <c r="AA165" s="11">
        <v>8.8533395947167401E-2</v>
      </c>
      <c r="AB165" s="11">
        <v>7.9859332429375193E-2</v>
      </c>
      <c r="AC165" s="11">
        <v>0.108368376549014</v>
      </c>
      <c r="AD165" s="11"/>
      <c r="AE165" s="11">
        <v>0.11715272651389</v>
      </c>
      <c r="AF165" s="11">
        <v>8.9200834324210498E-2</v>
      </c>
      <c r="AG165" s="11">
        <v>6.1646676832531201E-2</v>
      </c>
      <c r="AH165" s="11">
        <v>4.9302495492428003E-2</v>
      </c>
      <c r="AI165" s="11">
        <v>9.1738565513914294E-2</v>
      </c>
      <c r="AJ165" s="11"/>
      <c r="AK165" s="11">
        <v>9.0569358605570596E-2</v>
      </c>
      <c r="AL165" s="11">
        <v>7.5572689893234998E-2</v>
      </c>
      <c r="AM165" s="11">
        <v>9.7841228327628704E-2</v>
      </c>
      <c r="AN165" s="11">
        <v>0.119280105789372</v>
      </c>
      <c r="AO165" s="11">
        <v>7.4104148010623594E-2</v>
      </c>
      <c r="AP165" s="11">
        <v>4.45259305440684E-2</v>
      </c>
      <c r="AQ165" s="11"/>
      <c r="AR165" s="11">
        <v>0.110346531861717</v>
      </c>
      <c r="AS165" s="11">
        <v>6.7950002330999404E-2</v>
      </c>
      <c r="AT165" s="11">
        <v>6.8045420848342503E-2</v>
      </c>
      <c r="AU165" s="11"/>
      <c r="AV165" s="11">
        <v>0.115340744275511</v>
      </c>
      <c r="AW165" s="11">
        <v>7.1591168971749705E-2</v>
      </c>
      <c r="AX165" s="11">
        <v>3.3234280909969202E-2</v>
      </c>
      <c r="AY165" s="11">
        <v>9.1229801744966199E-2</v>
      </c>
      <c r="AZ165" s="11">
        <v>7.72805091109557E-2</v>
      </c>
      <c r="BA165" s="11"/>
      <c r="BB165" s="11">
        <v>0.115812460187012</v>
      </c>
      <c r="BC165" s="11">
        <v>7.0600726607359193E-2</v>
      </c>
      <c r="BD165" s="11">
        <v>4.1831196667202503E-2</v>
      </c>
      <c r="BE165" s="11"/>
      <c r="BF165" s="11">
        <v>6.8989388375983604E-2</v>
      </c>
      <c r="BG165" s="11">
        <v>9.6128069371144806E-2</v>
      </c>
      <c r="BH165" s="11">
        <v>8.9389921112649207E-2</v>
      </c>
      <c r="BI165" s="11">
        <v>8.4540844732870102E-2</v>
      </c>
      <c r="BJ165" s="11">
        <v>8.3841279258172696E-2</v>
      </c>
      <c r="BK165" s="11">
        <v>9.4743507787872799E-2</v>
      </c>
    </row>
    <row r="166" spans="2:63" x14ac:dyDescent="0.35">
      <c r="B166" t="s">
        <v>155</v>
      </c>
      <c r="C166" s="11">
        <v>8.19429666438935E-2</v>
      </c>
      <c r="D166" s="11">
        <v>8.2437614013507104E-2</v>
      </c>
      <c r="E166" s="11">
        <v>8.1926443764802098E-2</v>
      </c>
      <c r="F166" s="11"/>
      <c r="G166" s="11">
        <v>5.2297321915712701E-2</v>
      </c>
      <c r="H166" s="11">
        <v>7.7097827660880094E-2</v>
      </c>
      <c r="I166" s="11">
        <v>9.2413845803568997E-2</v>
      </c>
      <c r="J166" s="11">
        <v>9.3738563912672296E-2</v>
      </c>
      <c r="K166" s="11">
        <v>8.7352726100479505E-2</v>
      </c>
      <c r="L166" s="11">
        <v>8.4268867533437403E-2</v>
      </c>
      <c r="M166" s="11"/>
      <c r="N166" s="11">
        <v>6.0223054608880097E-2</v>
      </c>
      <c r="O166" s="11">
        <v>9.5238723809605505E-2</v>
      </c>
      <c r="P166" s="11">
        <v>9.0445726449559505E-2</v>
      </c>
      <c r="Q166" s="11">
        <v>6.7044869605639601E-2</v>
      </c>
      <c r="R166" s="11">
        <v>7.3747161265883598E-2</v>
      </c>
      <c r="S166" s="11">
        <v>8.9046338730967095E-2</v>
      </c>
      <c r="T166" s="11">
        <v>8.1501706201744906E-2</v>
      </c>
      <c r="U166" s="11">
        <v>6.31627215255392E-2</v>
      </c>
      <c r="V166" s="11">
        <v>0.118571912699656</v>
      </c>
      <c r="W166" s="11">
        <v>8.6923266059241097E-2</v>
      </c>
      <c r="X166" s="11">
        <v>4.6478876606442697E-2</v>
      </c>
      <c r="Y166" s="11"/>
      <c r="Z166" s="11">
        <v>7.8737924226501999E-2</v>
      </c>
      <c r="AA166" s="11">
        <v>7.9734412762341805E-2</v>
      </c>
      <c r="AB166" s="11">
        <v>0.10832517619457301</v>
      </c>
      <c r="AC166" s="11">
        <v>6.3165988603459594E-2</v>
      </c>
      <c r="AD166" s="11"/>
      <c r="AE166" s="11">
        <v>8.2725041478017403E-2</v>
      </c>
      <c r="AF166" s="11">
        <v>8.9881162700723105E-2</v>
      </c>
      <c r="AG166" s="11">
        <v>6.9967703939357695E-2</v>
      </c>
      <c r="AH166" s="11">
        <v>8.0131607064495E-2</v>
      </c>
      <c r="AI166" s="11">
        <v>4.2030835572678497E-2</v>
      </c>
      <c r="AJ166" s="11"/>
      <c r="AK166" s="11">
        <v>8.5606673500729993E-2</v>
      </c>
      <c r="AL166" s="11">
        <v>8.7611716687040098E-2</v>
      </c>
      <c r="AM166" s="11">
        <v>7.0264517616497296E-2</v>
      </c>
      <c r="AN166" s="11">
        <v>7.6337412866495993E-2</v>
      </c>
      <c r="AO166" s="11">
        <v>7.5908771748498097E-2</v>
      </c>
      <c r="AP166" s="11">
        <v>9.3602379970517305E-2</v>
      </c>
      <c r="AQ166" s="11"/>
      <c r="AR166" s="11">
        <v>0.10988840847445799</v>
      </c>
      <c r="AS166" s="11">
        <v>5.8744957392335699E-2</v>
      </c>
      <c r="AT166" s="11">
        <v>8.6773657811292704E-2</v>
      </c>
      <c r="AU166" s="11"/>
      <c r="AV166" s="11">
        <v>0.109942754611578</v>
      </c>
      <c r="AW166" s="11">
        <v>5.6404948602365397E-2</v>
      </c>
      <c r="AX166" s="11">
        <v>6.4398722020407195E-2</v>
      </c>
      <c r="AY166" s="11">
        <v>0.10271594406262199</v>
      </c>
      <c r="AZ166" s="11">
        <v>7.0094195015634894E-2</v>
      </c>
      <c r="BA166" s="11"/>
      <c r="BB166" s="11">
        <v>0.11581735061929201</v>
      </c>
      <c r="BC166" s="11">
        <v>6.1653220244471001E-2</v>
      </c>
      <c r="BD166" s="11">
        <v>5.3418283202741501E-2</v>
      </c>
      <c r="BE166" s="11"/>
      <c r="BF166" s="11">
        <v>6.4764606746271505E-2</v>
      </c>
      <c r="BG166" s="11">
        <v>8.2623290596747695E-2</v>
      </c>
      <c r="BH166" s="11">
        <v>0.110425602390381</v>
      </c>
      <c r="BI166" s="11">
        <v>7.7636818108305194E-2</v>
      </c>
      <c r="BJ166" s="11">
        <v>7.6220956779214394E-2</v>
      </c>
      <c r="BK166" s="11">
        <v>9.9295084829884597E-2</v>
      </c>
    </row>
    <row r="167" spans="2:63" x14ac:dyDescent="0.35">
      <c r="B167" t="s">
        <v>156</v>
      </c>
      <c r="C167" s="11">
        <v>6.1111211261100598E-2</v>
      </c>
      <c r="D167" s="11">
        <v>7.6744123839394704E-2</v>
      </c>
      <c r="E167" s="11">
        <v>4.5935643741395499E-2</v>
      </c>
      <c r="F167" s="11"/>
      <c r="G167" s="11">
        <v>8.0109221961666199E-2</v>
      </c>
      <c r="H167" s="11">
        <v>0.10713038494297</v>
      </c>
      <c r="I167" s="11">
        <v>8.5337347758768903E-2</v>
      </c>
      <c r="J167" s="11">
        <v>4.9129129736082897E-2</v>
      </c>
      <c r="K167" s="11">
        <v>1.25071440540031E-2</v>
      </c>
      <c r="L167" s="11">
        <v>3.3339981301921499E-2</v>
      </c>
      <c r="M167" s="11"/>
      <c r="N167" s="11">
        <v>8.1974542153921595E-2</v>
      </c>
      <c r="O167" s="11">
        <v>5.1844074700557699E-2</v>
      </c>
      <c r="P167" s="11">
        <v>5.9138579405347301E-2</v>
      </c>
      <c r="Q167" s="11">
        <v>4.6273742894735001E-2</v>
      </c>
      <c r="R167" s="11">
        <v>7.8938109926440195E-2</v>
      </c>
      <c r="S167" s="11">
        <v>5.7971347453878601E-2</v>
      </c>
      <c r="T167" s="11">
        <v>7.3538034714382194E-2</v>
      </c>
      <c r="U167" s="11">
        <v>5.8618758923575903E-2</v>
      </c>
      <c r="V167" s="11">
        <v>5.8252742902052998E-2</v>
      </c>
      <c r="W167" s="11">
        <v>4.6451003594887699E-2</v>
      </c>
      <c r="X167" s="11">
        <v>5.2122191263704203E-2</v>
      </c>
      <c r="Y167" s="11"/>
      <c r="Z167" s="11">
        <v>5.9841196022725703E-2</v>
      </c>
      <c r="AA167" s="11">
        <v>5.3672524648588002E-2</v>
      </c>
      <c r="AB167" s="11">
        <v>7.5338864548596896E-2</v>
      </c>
      <c r="AC167" s="11">
        <v>5.8217997648106402E-2</v>
      </c>
      <c r="AD167" s="11"/>
      <c r="AE167" s="11">
        <v>4.9889909509875603E-2</v>
      </c>
      <c r="AF167" s="11">
        <v>5.39795947634676E-2</v>
      </c>
      <c r="AG167" s="11">
        <v>7.0245186336943405E-2</v>
      </c>
      <c r="AH167" s="11">
        <v>8.4089072437182E-2</v>
      </c>
      <c r="AI167" s="11">
        <v>0.108935732035617</v>
      </c>
      <c r="AJ167" s="11"/>
      <c r="AK167" s="11">
        <v>5.0185162857028398E-2</v>
      </c>
      <c r="AL167" s="11">
        <v>6.8040350537061298E-2</v>
      </c>
      <c r="AM167" s="11">
        <v>7.5762504997189298E-2</v>
      </c>
      <c r="AN167" s="11">
        <v>6.0106127153690701E-2</v>
      </c>
      <c r="AO167" s="11">
        <v>7.4052023563858496E-2</v>
      </c>
      <c r="AP167" s="11">
        <v>4.0591982611476903E-2</v>
      </c>
      <c r="AQ167" s="11"/>
      <c r="AR167" s="11">
        <v>5.6002523779201299E-2</v>
      </c>
      <c r="AS167" s="11">
        <v>6.5068675354331598E-2</v>
      </c>
      <c r="AT167" s="11">
        <v>7.4544348678081504E-2</v>
      </c>
      <c r="AU167" s="11"/>
      <c r="AV167" s="11">
        <v>5.9492820771195699E-2</v>
      </c>
      <c r="AW167" s="11">
        <v>7.1025822348689704E-2</v>
      </c>
      <c r="AX167" s="11">
        <v>6.8699506260641197E-2</v>
      </c>
      <c r="AY167" s="11">
        <v>6.8630039656476599E-2</v>
      </c>
      <c r="AZ167" s="11">
        <v>6.3551438672020802E-2</v>
      </c>
      <c r="BA167" s="11"/>
      <c r="BB167" s="11">
        <v>6.1513926399278697E-2</v>
      </c>
      <c r="BC167" s="11">
        <v>7.5635794355911806E-2</v>
      </c>
      <c r="BD167" s="11">
        <v>7.3530549148102198E-2</v>
      </c>
      <c r="BE167" s="11"/>
      <c r="BF167" s="11">
        <v>8.8558197841663994E-2</v>
      </c>
      <c r="BG167" s="11">
        <v>5.4592960914230201E-2</v>
      </c>
      <c r="BH167" s="11">
        <v>6.5400985690403299E-2</v>
      </c>
      <c r="BI167" s="11">
        <v>4.1970980357591101E-2</v>
      </c>
      <c r="BJ167" s="11">
        <v>4.7196376717914303E-2</v>
      </c>
      <c r="BK167" s="11">
        <v>7.6273459736665106E-2</v>
      </c>
    </row>
    <row r="168" spans="2:63" x14ac:dyDescent="0.35">
      <c r="B168" t="s">
        <v>157</v>
      </c>
      <c r="C168" s="11">
        <v>3.7900251376107003E-2</v>
      </c>
      <c r="D168" s="11">
        <v>4.5949952691311101E-2</v>
      </c>
      <c r="E168" s="11">
        <v>2.9176274571999099E-2</v>
      </c>
      <c r="F168" s="11"/>
      <c r="G168" s="11">
        <v>4.2335682526812302E-2</v>
      </c>
      <c r="H168" s="11">
        <v>4.5276799944879098E-2</v>
      </c>
      <c r="I168" s="11">
        <v>4.8126683971162397E-2</v>
      </c>
      <c r="J168" s="11">
        <v>3.6945137867899998E-2</v>
      </c>
      <c r="K168" s="11">
        <v>3.4426377936182501E-2</v>
      </c>
      <c r="L168" s="11">
        <v>2.3646955672398901E-2</v>
      </c>
      <c r="M168" s="11"/>
      <c r="N168" s="11">
        <v>6.2670953875526E-2</v>
      </c>
      <c r="O168" s="11">
        <v>2.8723259555980599E-2</v>
      </c>
      <c r="P168" s="11">
        <v>4.0578653617277097E-2</v>
      </c>
      <c r="Q168" s="11">
        <v>3.7004893188704702E-2</v>
      </c>
      <c r="R168" s="11">
        <v>2.9855517726352001E-2</v>
      </c>
      <c r="S168" s="11">
        <v>3.01063968790438E-2</v>
      </c>
      <c r="T168" s="11">
        <v>4.3292843182327803E-2</v>
      </c>
      <c r="U168" s="11">
        <v>4.5456754127298098E-2</v>
      </c>
      <c r="V168" s="11">
        <v>3.6784610606927601E-2</v>
      </c>
      <c r="W168" s="11">
        <v>2.7848491463069499E-2</v>
      </c>
      <c r="X168" s="11">
        <v>2.0865652963664699E-2</v>
      </c>
      <c r="Y168" s="11"/>
      <c r="Z168" s="11">
        <v>3.2830687767493802E-2</v>
      </c>
      <c r="AA168" s="11">
        <v>3.5566538529330297E-2</v>
      </c>
      <c r="AB168" s="11">
        <v>3.6185532510050397E-2</v>
      </c>
      <c r="AC168" s="11">
        <v>4.8210135631185001E-2</v>
      </c>
      <c r="AD168" s="11"/>
      <c r="AE168" s="11">
        <v>4.0364888704151898E-2</v>
      </c>
      <c r="AF168" s="11">
        <v>3.6961874509427901E-2</v>
      </c>
      <c r="AG168" s="11">
        <v>3.1177684214176299E-2</v>
      </c>
      <c r="AH168" s="11">
        <v>5.4667611028815802E-2</v>
      </c>
      <c r="AI168" s="11">
        <v>6.1632875915786797E-2</v>
      </c>
      <c r="AJ168" s="11"/>
      <c r="AK168" s="11">
        <v>2.94574052206816E-2</v>
      </c>
      <c r="AL168" s="11">
        <v>3.03203731260521E-2</v>
      </c>
      <c r="AM168" s="11">
        <v>5.3558581471288599E-2</v>
      </c>
      <c r="AN168" s="11">
        <v>6.6118433520702097E-2</v>
      </c>
      <c r="AO168" s="11">
        <v>4.5283321987578201E-2</v>
      </c>
      <c r="AP168" s="11">
        <v>4.7108138417926201E-2</v>
      </c>
      <c r="AQ168" s="11"/>
      <c r="AR168" s="11">
        <v>3.5745983720015799E-2</v>
      </c>
      <c r="AS168" s="11">
        <v>3.9845203770165101E-2</v>
      </c>
      <c r="AT168" s="11">
        <v>3.2557060113386799E-2</v>
      </c>
      <c r="AU168" s="11"/>
      <c r="AV168" s="11">
        <v>3.1494389031781603E-2</v>
      </c>
      <c r="AW168" s="11">
        <v>4.4055647321208202E-2</v>
      </c>
      <c r="AX168" s="11">
        <v>5.2574595053665699E-2</v>
      </c>
      <c r="AY168" s="11">
        <v>8.5752275935649797E-2</v>
      </c>
      <c r="AZ168" s="11">
        <v>3.2350117630573799E-2</v>
      </c>
      <c r="BA168" s="11"/>
      <c r="BB168" s="11">
        <v>2.7279873127082702E-2</v>
      </c>
      <c r="BC168" s="11">
        <v>3.82398057901615E-2</v>
      </c>
      <c r="BD168" s="11">
        <v>5.6697566079553501E-2</v>
      </c>
      <c r="BE168" s="11"/>
      <c r="BF168" s="11">
        <v>4.4165795563622899E-2</v>
      </c>
      <c r="BG168" s="11">
        <v>3.7140886959858503E-2</v>
      </c>
      <c r="BH168" s="11">
        <v>4.7158682645541898E-2</v>
      </c>
      <c r="BI168" s="11">
        <v>3.4993038621580499E-2</v>
      </c>
      <c r="BJ168" s="11">
        <v>2.89101240332282E-2</v>
      </c>
      <c r="BK168" s="11">
        <v>2.8968616240836902E-2</v>
      </c>
    </row>
    <row r="169" spans="2:63" x14ac:dyDescent="0.35">
      <c r="B169" t="s">
        <v>158</v>
      </c>
      <c r="C169" s="11">
        <v>3.60110965608538E-2</v>
      </c>
      <c r="D169" s="11">
        <v>3.9535633443820502E-2</v>
      </c>
      <c r="E169" s="11">
        <v>3.2630879505238297E-2</v>
      </c>
      <c r="F169" s="11"/>
      <c r="G169" s="11">
        <v>3.9785489746087498E-2</v>
      </c>
      <c r="H169" s="11">
        <v>2.88061192862622E-2</v>
      </c>
      <c r="I169" s="11">
        <v>3.2105106921445602E-2</v>
      </c>
      <c r="J169" s="11">
        <v>2.66229296658968E-2</v>
      </c>
      <c r="K169" s="11">
        <v>4.9728808510846698E-2</v>
      </c>
      <c r="L169" s="11">
        <v>4.09201977613219E-2</v>
      </c>
      <c r="M169" s="11"/>
      <c r="N169" s="11">
        <v>3.8953426756057001E-2</v>
      </c>
      <c r="O169" s="11">
        <v>3.66506584049867E-2</v>
      </c>
      <c r="P169" s="11">
        <v>2.6799642437939902E-2</v>
      </c>
      <c r="Q169" s="11">
        <v>2.4453890620926701E-2</v>
      </c>
      <c r="R169" s="11">
        <v>4.1171658262236503E-2</v>
      </c>
      <c r="S169" s="11">
        <v>2.80010097101655E-2</v>
      </c>
      <c r="T169" s="11">
        <v>2.78152872291072E-2</v>
      </c>
      <c r="U169" s="11">
        <v>3.7310314742717197E-2</v>
      </c>
      <c r="V169" s="11">
        <v>3.6351861498455797E-2</v>
      </c>
      <c r="W169" s="11">
        <v>5.35917170287738E-2</v>
      </c>
      <c r="X169" s="11">
        <v>4.8507723311838599E-2</v>
      </c>
      <c r="Y169" s="11"/>
      <c r="Z169" s="11">
        <v>3.6152727682852298E-2</v>
      </c>
      <c r="AA169" s="11">
        <v>3.9408885280520597E-2</v>
      </c>
      <c r="AB169" s="11">
        <v>3.43352012231007E-2</v>
      </c>
      <c r="AC169" s="11">
        <v>3.3758260784495703E-2</v>
      </c>
      <c r="AD169" s="11"/>
      <c r="AE169" s="11">
        <v>2.7506360077660701E-2</v>
      </c>
      <c r="AF169" s="11">
        <v>3.5147147809186201E-2</v>
      </c>
      <c r="AG169" s="11">
        <v>4.0161970637627803E-2</v>
      </c>
      <c r="AH169" s="11">
        <v>4.7776020171382702E-2</v>
      </c>
      <c r="AI169" s="11">
        <v>3.7793343467177602E-2</v>
      </c>
      <c r="AJ169" s="11"/>
      <c r="AK169" s="11">
        <v>4.0205216889811497E-2</v>
      </c>
      <c r="AL169" s="11">
        <v>3.2795854152173697E-2</v>
      </c>
      <c r="AM169" s="11">
        <v>2.7523493194108101E-2</v>
      </c>
      <c r="AN169" s="11">
        <v>4.3300424427532298E-2</v>
      </c>
      <c r="AO169" s="11">
        <v>3.4627539901382599E-2</v>
      </c>
      <c r="AP169" s="11">
        <v>3.7518545892106903E-2</v>
      </c>
      <c r="AQ169" s="11"/>
      <c r="AR169" s="11">
        <v>3.5821269847985303E-2</v>
      </c>
      <c r="AS169" s="11">
        <v>4.2508976107651003E-2</v>
      </c>
      <c r="AT169" s="11">
        <v>1.7542046283312199E-2</v>
      </c>
      <c r="AU169" s="11"/>
      <c r="AV169" s="11">
        <v>3.1986231989878003E-2</v>
      </c>
      <c r="AW169" s="11">
        <v>4.1924566588443103E-2</v>
      </c>
      <c r="AX169" s="11">
        <v>4.4450902896437897E-2</v>
      </c>
      <c r="AY169" s="11">
        <v>5.22786947286819E-2</v>
      </c>
      <c r="AZ169" s="11">
        <v>1.7623829007682602E-2</v>
      </c>
      <c r="BA169" s="11"/>
      <c r="BB169" s="11">
        <v>2.6125089665638101E-2</v>
      </c>
      <c r="BC169" s="11">
        <v>3.3562787050383402E-2</v>
      </c>
      <c r="BD169" s="11">
        <v>6.2364658137934202E-2</v>
      </c>
      <c r="BE169" s="11"/>
      <c r="BF169" s="11">
        <v>4.0997264576906098E-2</v>
      </c>
      <c r="BG169" s="11">
        <v>3.9743076969259397E-2</v>
      </c>
      <c r="BH169" s="11">
        <v>1.6635707547928501E-2</v>
      </c>
      <c r="BI169" s="11">
        <v>3.9745031826317001E-2</v>
      </c>
      <c r="BJ169" s="11">
        <v>3.3918263606139802E-2</v>
      </c>
      <c r="BK169" s="11">
        <v>3.6613668141420697E-2</v>
      </c>
    </row>
    <row r="170" spans="2:63" x14ac:dyDescent="0.35">
      <c r="B170" t="s">
        <v>159</v>
      </c>
      <c r="C170" s="11">
        <v>2.9650854003577001E-2</v>
      </c>
      <c r="D170" s="11">
        <v>4.3430371366410501E-2</v>
      </c>
      <c r="E170" s="11">
        <v>1.6600374349773898E-2</v>
      </c>
      <c r="F170" s="11"/>
      <c r="G170" s="11">
        <v>1.9762516196472998E-2</v>
      </c>
      <c r="H170" s="11">
        <v>3.90949284641781E-2</v>
      </c>
      <c r="I170" s="11">
        <v>3.1774706303949199E-2</v>
      </c>
      <c r="J170" s="11">
        <v>2.3805808903877498E-2</v>
      </c>
      <c r="K170" s="11">
        <v>1.96187605668291E-2</v>
      </c>
      <c r="L170" s="11">
        <v>3.8424417362037298E-2</v>
      </c>
      <c r="M170" s="11"/>
      <c r="N170" s="11">
        <v>2.42876468054928E-2</v>
      </c>
      <c r="O170" s="11">
        <v>1.9465872739432601E-2</v>
      </c>
      <c r="P170" s="11">
        <v>3.00257471631671E-2</v>
      </c>
      <c r="Q170" s="11">
        <v>1.6670600102095E-2</v>
      </c>
      <c r="R170" s="11">
        <v>2.69652486357417E-2</v>
      </c>
      <c r="S170" s="11">
        <v>1.4031886696998201E-2</v>
      </c>
      <c r="T170" s="11">
        <v>3.8318455092397799E-2</v>
      </c>
      <c r="U170" s="11">
        <v>1.85974764713665E-2</v>
      </c>
      <c r="V170" s="11">
        <v>2.1290278027364801E-2</v>
      </c>
      <c r="W170" s="11">
        <v>8.9925511787731102E-2</v>
      </c>
      <c r="X170" s="11">
        <v>3.0641169906934801E-2</v>
      </c>
      <c r="Y170" s="11"/>
      <c r="Z170" s="11">
        <v>4.4156020089794801E-2</v>
      </c>
      <c r="AA170" s="11">
        <v>2.2203007189402001E-2</v>
      </c>
      <c r="AB170" s="11">
        <v>2.23700970670427E-2</v>
      </c>
      <c r="AC170" s="11">
        <v>2.88478627380887E-2</v>
      </c>
      <c r="AD170" s="11"/>
      <c r="AE170" s="11">
        <v>2.5184071059233901E-2</v>
      </c>
      <c r="AF170" s="11">
        <v>1.9498064315081099E-2</v>
      </c>
      <c r="AG170" s="11">
        <v>3.7151110036421298E-2</v>
      </c>
      <c r="AH170" s="11">
        <v>4.2841256601788301E-2</v>
      </c>
      <c r="AI170" s="11">
        <v>5.9903575295251199E-2</v>
      </c>
      <c r="AJ170" s="11"/>
      <c r="AK170" s="11">
        <v>3.6926901967691599E-2</v>
      </c>
      <c r="AL170" s="11">
        <v>2.74492598577653E-2</v>
      </c>
      <c r="AM170" s="11">
        <v>1.2628550648654299E-2</v>
      </c>
      <c r="AN170" s="11">
        <v>1.9563728076090699E-2</v>
      </c>
      <c r="AO170" s="11">
        <v>3.3018921574570897E-2</v>
      </c>
      <c r="AP170" s="11">
        <v>3.0857459430120901E-2</v>
      </c>
      <c r="AQ170" s="11"/>
      <c r="AR170" s="11">
        <v>2.2545486127682399E-2</v>
      </c>
      <c r="AS170" s="11">
        <v>4.3933252629962498E-2</v>
      </c>
      <c r="AT170" s="11">
        <v>1.31204621884282E-2</v>
      </c>
      <c r="AU170" s="11"/>
      <c r="AV170" s="11">
        <v>2.9806795425803501E-2</v>
      </c>
      <c r="AW170" s="11">
        <v>2.8541024401165498E-2</v>
      </c>
      <c r="AX170" s="11">
        <v>4.6769679880805597E-2</v>
      </c>
      <c r="AY170" s="11">
        <v>2.0222743881299101E-2</v>
      </c>
      <c r="AZ170" s="11">
        <v>1.7187302140618199E-2</v>
      </c>
      <c r="BA170" s="11"/>
      <c r="BB170" s="11">
        <v>2.84224764894789E-2</v>
      </c>
      <c r="BC170" s="11">
        <v>3.2024917896224102E-2</v>
      </c>
      <c r="BD170" s="11">
        <v>4.1533475731772102E-2</v>
      </c>
      <c r="BE170" s="11"/>
      <c r="BF170" s="11">
        <v>4.45618822449875E-2</v>
      </c>
      <c r="BG170" s="11">
        <v>1.9555836283959301E-2</v>
      </c>
      <c r="BH170" s="11">
        <v>3.8324856482410199E-2</v>
      </c>
      <c r="BI170" s="11">
        <v>2.4701442189573101E-2</v>
      </c>
      <c r="BJ170" s="11">
        <v>2.4446086053751499E-2</v>
      </c>
      <c r="BK170" s="11">
        <v>2.58094181497916E-2</v>
      </c>
    </row>
    <row r="171" spans="2:63" x14ac:dyDescent="0.35">
      <c r="B171" t="s">
        <v>160</v>
      </c>
      <c r="C171" s="11">
        <v>2.5630181835059301E-2</v>
      </c>
      <c r="D171" s="11">
        <v>3.4444014373467502E-2</v>
      </c>
      <c r="E171" s="11">
        <v>1.7367628141280199E-2</v>
      </c>
      <c r="F171" s="11"/>
      <c r="G171" s="11">
        <v>2.4320260217144E-2</v>
      </c>
      <c r="H171" s="11">
        <v>2.02732525783045E-2</v>
      </c>
      <c r="I171" s="11">
        <v>2.7421476633072001E-2</v>
      </c>
      <c r="J171" s="11">
        <v>1.8932826928008101E-2</v>
      </c>
      <c r="K171" s="11">
        <v>2.1659792374359901E-2</v>
      </c>
      <c r="L171" s="11">
        <v>3.7579210968334199E-2</v>
      </c>
      <c r="M171" s="11"/>
      <c r="N171" s="11">
        <v>3.66511787004693E-2</v>
      </c>
      <c r="O171" s="11">
        <v>2.0885227167687499E-2</v>
      </c>
      <c r="P171" s="11">
        <v>2.5372155712062101E-2</v>
      </c>
      <c r="Q171" s="11">
        <v>3.1618707822745798E-2</v>
      </c>
      <c r="R171" s="11">
        <v>1.9589271152800899E-2</v>
      </c>
      <c r="S171" s="11">
        <v>1.69922018744997E-2</v>
      </c>
      <c r="T171" s="11">
        <v>1.9630200899333199E-2</v>
      </c>
      <c r="U171" s="11">
        <v>4.9849283405757103E-2</v>
      </c>
      <c r="V171" s="11">
        <v>2.55383292399546E-2</v>
      </c>
      <c r="W171" s="11">
        <v>9.7612828311689596E-3</v>
      </c>
      <c r="X171" s="11">
        <v>3.9696281400666798E-2</v>
      </c>
      <c r="Y171" s="11"/>
      <c r="Z171" s="11">
        <v>3.0690287183992599E-2</v>
      </c>
      <c r="AA171" s="11">
        <v>2.1373080067349799E-2</v>
      </c>
      <c r="AB171" s="11">
        <v>2.60564341633811E-2</v>
      </c>
      <c r="AC171" s="11">
        <v>2.3951947384521499E-2</v>
      </c>
      <c r="AD171" s="11"/>
      <c r="AE171" s="11">
        <v>2.9053124510343E-2</v>
      </c>
      <c r="AF171" s="11">
        <v>1.8926690407249199E-2</v>
      </c>
      <c r="AG171" s="11">
        <v>2.52790352681183E-2</v>
      </c>
      <c r="AH171" s="11">
        <v>3.28991067460098E-2</v>
      </c>
      <c r="AI171" s="11">
        <v>5.8290732375176998E-2</v>
      </c>
      <c r="AJ171" s="11"/>
      <c r="AK171" s="11">
        <v>3.2145351189126099E-2</v>
      </c>
      <c r="AL171" s="11">
        <v>2.12369909650586E-2</v>
      </c>
      <c r="AM171" s="11">
        <v>1.11911851190703E-2</v>
      </c>
      <c r="AN171" s="11">
        <v>4.1200419480112001E-2</v>
      </c>
      <c r="AO171" s="11">
        <v>1.5735682367756802E-2</v>
      </c>
      <c r="AP171" s="11">
        <v>1.89336775713571E-2</v>
      </c>
      <c r="AQ171" s="11"/>
      <c r="AR171" s="11">
        <v>3.6980583171344603E-2</v>
      </c>
      <c r="AS171" s="11">
        <v>1.8976334104660798E-2</v>
      </c>
      <c r="AT171" s="11">
        <v>1.6476117334130201E-2</v>
      </c>
      <c r="AU171" s="11"/>
      <c r="AV171" s="11">
        <v>3.68515127245575E-2</v>
      </c>
      <c r="AW171" s="11">
        <v>1.4771987354181299E-2</v>
      </c>
      <c r="AX171" s="11">
        <v>2.1104534307396301E-2</v>
      </c>
      <c r="AY171" s="11">
        <v>5.1318869253476201E-2</v>
      </c>
      <c r="AZ171" s="11">
        <v>1.32717187746426E-2</v>
      </c>
      <c r="BA171" s="11"/>
      <c r="BB171" s="11">
        <v>4.3018810256905099E-2</v>
      </c>
      <c r="BC171" s="11">
        <v>1.4582652269822799E-2</v>
      </c>
      <c r="BD171" s="11">
        <v>2.6254232588347901E-2</v>
      </c>
      <c r="BE171" s="11"/>
      <c r="BF171" s="11">
        <v>4.0702584687554097E-2</v>
      </c>
      <c r="BG171" s="11">
        <v>2.2854433390174001E-2</v>
      </c>
      <c r="BH171" s="11">
        <v>2.0732740544798501E-2</v>
      </c>
      <c r="BI171" s="11">
        <v>2.0411146863030302E-2</v>
      </c>
      <c r="BJ171" s="11">
        <v>1.7684910822642001E-2</v>
      </c>
      <c r="BK171" s="11">
        <v>3.1723725473557798E-2</v>
      </c>
    </row>
    <row r="172" spans="2:63" x14ac:dyDescent="0.35">
      <c r="B172" t="s">
        <v>161</v>
      </c>
      <c r="C172" s="11">
        <v>4.44017305255851E-3</v>
      </c>
      <c r="D172" s="11">
        <v>5.0087850148321303E-3</v>
      </c>
      <c r="E172" s="11">
        <v>3.58615724452911E-3</v>
      </c>
      <c r="F172" s="11"/>
      <c r="G172" s="11">
        <v>9.6452043785653398E-3</v>
      </c>
      <c r="H172" s="11">
        <v>2.3899820683777298E-3</v>
      </c>
      <c r="I172" s="11">
        <v>5.65170077795373E-3</v>
      </c>
      <c r="J172" s="11">
        <v>9.0256145245108492E-3</v>
      </c>
      <c r="K172" s="11">
        <v>1.27692189853429E-3</v>
      </c>
      <c r="L172" s="11">
        <v>0</v>
      </c>
      <c r="M172" s="11"/>
      <c r="N172" s="11">
        <v>6.7921281492738404E-3</v>
      </c>
      <c r="O172" s="11">
        <v>6.9123583704270297E-3</v>
      </c>
      <c r="P172" s="11">
        <v>2.4008206584708899E-3</v>
      </c>
      <c r="Q172" s="11">
        <v>4.1443363591222304E-3</v>
      </c>
      <c r="R172" s="11">
        <v>0</v>
      </c>
      <c r="S172" s="11">
        <v>6.9301528159371401E-3</v>
      </c>
      <c r="T172" s="11">
        <v>2.1100300723975998E-3</v>
      </c>
      <c r="U172" s="11">
        <v>0</v>
      </c>
      <c r="V172" s="11">
        <v>6.0043816343876297E-3</v>
      </c>
      <c r="W172" s="11">
        <v>4.8858287600926798E-3</v>
      </c>
      <c r="X172" s="11">
        <v>0</v>
      </c>
      <c r="Y172" s="11"/>
      <c r="Z172" s="11">
        <v>5.83065737846045E-3</v>
      </c>
      <c r="AA172" s="11">
        <v>3.1107980395473299E-3</v>
      </c>
      <c r="AB172" s="11">
        <v>5.21836992011665E-3</v>
      </c>
      <c r="AC172" s="11">
        <v>3.74236764394332E-3</v>
      </c>
      <c r="AD172" s="11"/>
      <c r="AE172" s="11">
        <v>3.17350461948361E-3</v>
      </c>
      <c r="AF172" s="11">
        <v>4.61088903619829E-3</v>
      </c>
      <c r="AG172" s="11">
        <v>4.1844532699677698E-3</v>
      </c>
      <c r="AH172" s="11">
        <v>9.3393782803743094E-3</v>
      </c>
      <c r="AI172" s="11">
        <v>0</v>
      </c>
      <c r="AJ172" s="11"/>
      <c r="AK172" s="11">
        <v>2.12139990732459E-3</v>
      </c>
      <c r="AL172" s="11">
        <v>6.5669786011258204E-3</v>
      </c>
      <c r="AM172" s="11">
        <v>5.7271873305124498E-3</v>
      </c>
      <c r="AN172" s="11">
        <v>5.5712603108694202E-3</v>
      </c>
      <c r="AO172" s="11">
        <v>5.3602048170737701E-3</v>
      </c>
      <c r="AP172" s="11">
        <v>5.6299127513452603E-3</v>
      </c>
      <c r="AQ172" s="11"/>
      <c r="AR172" s="11">
        <v>2.4406684074847499E-3</v>
      </c>
      <c r="AS172" s="11">
        <v>5.5373362123601602E-3</v>
      </c>
      <c r="AT172" s="11">
        <v>7.8222555083722108E-3</v>
      </c>
      <c r="AU172" s="11"/>
      <c r="AV172" s="11">
        <v>2.0972247766832398E-3</v>
      </c>
      <c r="AW172" s="11">
        <v>6.06921778989009E-3</v>
      </c>
      <c r="AX172" s="11">
        <v>0</v>
      </c>
      <c r="AY172" s="11">
        <v>0</v>
      </c>
      <c r="AZ172" s="11">
        <v>5.7646427647430097E-3</v>
      </c>
      <c r="BA172" s="11"/>
      <c r="BB172" s="11">
        <v>1.88804215142082E-3</v>
      </c>
      <c r="BC172" s="11">
        <v>5.2553177647479904E-3</v>
      </c>
      <c r="BD172" s="11">
        <v>7.5069510845562799E-3</v>
      </c>
      <c r="BE172" s="11"/>
      <c r="BF172" s="11">
        <v>4.1844123591069501E-3</v>
      </c>
      <c r="BG172" s="11">
        <v>7.1220601200900503E-3</v>
      </c>
      <c r="BH172" s="11">
        <v>4.57094081972516E-3</v>
      </c>
      <c r="BI172" s="11">
        <v>8.7365469944010595E-4</v>
      </c>
      <c r="BJ172" s="11">
        <v>3.9912801469289801E-3</v>
      </c>
      <c r="BK172" s="11">
        <v>6.6272626153924203E-3</v>
      </c>
    </row>
    <row r="173" spans="2:63" x14ac:dyDescent="0.35">
      <c r="B173" t="s">
        <v>120</v>
      </c>
      <c r="C173" s="11">
        <v>1.7969155913688101E-2</v>
      </c>
      <c r="D173" s="11">
        <v>1.7616952256802099E-2</v>
      </c>
      <c r="E173" s="11">
        <v>1.85414661336392E-2</v>
      </c>
      <c r="F173" s="11"/>
      <c r="G173" s="11">
        <v>4.3329752056594603E-2</v>
      </c>
      <c r="H173" s="11">
        <v>1.96405822289515E-2</v>
      </c>
      <c r="I173" s="11">
        <v>2.05492647995975E-2</v>
      </c>
      <c r="J173" s="11">
        <v>2.1890880027208098E-2</v>
      </c>
      <c r="K173" s="11">
        <v>3.85948104712885E-3</v>
      </c>
      <c r="L173" s="11">
        <v>3.60498959573699E-3</v>
      </c>
      <c r="M173" s="11"/>
      <c r="N173" s="11">
        <v>1.40642030324788E-2</v>
      </c>
      <c r="O173" s="11">
        <v>2.0279932733501E-2</v>
      </c>
      <c r="P173" s="11">
        <v>1.4837611530910001E-2</v>
      </c>
      <c r="Q173" s="11">
        <v>1.74442555801534E-2</v>
      </c>
      <c r="R173" s="11">
        <v>2.60022659786706E-2</v>
      </c>
      <c r="S173" s="11">
        <v>2.4246511597240099E-2</v>
      </c>
      <c r="T173" s="11">
        <v>2.1952880450759101E-2</v>
      </c>
      <c r="U173" s="11">
        <v>1.49183096025397E-2</v>
      </c>
      <c r="V173" s="11">
        <v>1.7231582293450901E-2</v>
      </c>
      <c r="W173" s="11">
        <v>7.3747483983268598E-3</v>
      </c>
      <c r="X173" s="11">
        <v>2.3073610487402699E-2</v>
      </c>
      <c r="Y173" s="11"/>
      <c r="Z173" s="11">
        <v>7.9509562554322608E-3</v>
      </c>
      <c r="AA173" s="11">
        <v>1.6833462182040501E-2</v>
      </c>
      <c r="AB173" s="11">
        <v>2.07987866886736E-2</v>
      </c>
      <c r="AC173" s="11">
        <v>2.6516167786629099E-2</v>
      </c>
      <c r="AD173" s="11"/>
      <c r="AE173" s="11">
        <v>1.9070821090568801E-2</v>
      </c>
      <c r="AF173" s="11">
        <v>2.13589225851284E-2</v>
      </c>
      <c r="AG173" s="11">
        <v>1.41300969995963E-2</v>
      </c>
      <c r="AH173" s="11">
        <v>9.1354502718954608E-3</v>
      </c>
      <c r="AI173" s="11">
        <v>2.52593331411099E-2</v>
      </c>
      <c r="AJ173" s="11"/>
      <c r="AK173" s="11">
        <v>1.25832123471314E-2</v>
      </c>
      <c r="AL173" s="11">
        <v>1.5203325417259401E-2</v>
      </c>
      <c r="AM173" s="11">
        <v>2.5357080716231401E-2</v>
      </c>
      <c r="AN173" s="11">
        <v>8.5642122342354902E-3</v>
      </c>
      <c r="AO173" s="11">
        <v>1.91945867134404E-2</v>
      </c>
      <c r="AP173" s="11">
        <v>4.0962061881360499E-2</v>
      </c>
      <c r="AQ173" s="11"/>
      <c r="AR173" s="11">
        <v>8.9772307462402008E-3</v>
      </c>
      <c r="AS173" s="11">
        <v>1.27657306654214E-2</v>
      </c>
      <c r="AT173" s="11">
        <v>4.6456445137399799E-2</v>
      </c>
      <c r="AU173" s="11"/>
      <c r="AV173" s="11">
        <v>8.4806742549912092E-3</v>
      </c>
      <c r="AW173" s="11">
        <v>1.5820353752005599E-2</v>
      </c>
      <c r="AX173" s="11">
        <v>6.9620626118657696E-3</v>
      </c>
      <c r="AY173" s="11">
        <v>0</v>
      </c>
      <c r="AZ173" s="11">
        <v>4.4818037614749201E-2</v>
      </c>
      <c r="BA173" s="11"/>
      <c r="BB173" s="11">
        <v>8.8230275521468896E-3</v>
      </c>
      <c r="BC173" s="11">
        <v>1.4674737623055399E-2</v>
      </c>
      <c r="BD173" s="11">
        <v>5.8261999742101802E-3</v>
      </c>
      <c r="BE173" s="11"/>
      <c r="BF173" s="11">
        <v>2.45169370204299E-2</v>
      </c>
      <c r="BG173" s="11">
        <v>1.4700225602109601E-2</v>
      </c>
      <c r="BH173" s="11">
        <v>1.86705629561713E-2</v>
      </c>
      <c r="BI173" s="11">
        <v>1.08371694681401E-2</v>
      </c>
      <c r="BJ173" s="11">
        <v>2.6786662024824E-2</v>
      </c>
      <c r="BK173" s="11">
        <v>1.37350733921028E-2</v>
      </c>
    </row>
    <row r="174" spans="2:63" x14ac:dyDescent="0.35">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row>
    <row r="175" spans="2:63" x14ac:dyDescent="0.35">
      <c r="B175" s="2" t="s">
        <v>167</v>
      </c>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row>
    <row r="176" spans="2:63" x14ac:dyDescent="0.35">
      <c r="B176" s="20" t="s">
        <v>67</v>
      </c>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row>
    <row r="177" spans="2:63" x14ac:dyDescent="0.35">
      <c r="B177" t="s">
        <v>163</v>
      </c>
      <c r="C177" s="11">
        <v>0.39919179571673802</v>
      </c>
      <c r="D177" s="11">
        <v>0.49579134872184899</v>
      </c>
      <c r="E177" s="11">
        <v>0.30730296733474699</v>
      </c>
      <c r="F177" s="11"/>
      <c r="G177" s="11">
        <v>0.23220641014315399</v>
      </c>
      <c r="H177" s="11">
        <v>0.328770103181596</v>
      </c>
      <c r="I177" s="11">
        <v>0.33052432620849398</v>
      </c>
      <c r="J177" s="11">
        <v>0.379168060510853</v>
      </c>
      <c r="K177" s="11">
        <v>0.499329658577784</v>
      </c>
      <c r="L177" s="11">
        <v>0.57488456072759497</v>
      </c>
      <c r="M177" s="11"/>
      <c r="N177" s="11">
        <v>0.37041448881171701</v>
      </c>
      <c r="O177" s="11">
        <v>0.38173439875808901</v>
      </c>
      <c r="P177" s="11">
        <v>0.42025398159792199</v>
      </c>
      <c r="Q177" s="11">
        <v>0.39320743701573302</v>
      </c>
      <c r="R177" s="11">
        <v>0.391379522818187</v>
      </c>
      <c r="S177" s="11">
        <v>0.376554613968902</v>
      </c>
      <c r="T177" s="11">
        <v>0.37145184578572099</v>
      </c>
      <c r="U177" s="11">
        <v>0.42789577201414197</v>
      </c>
      <c r="V177" s="11">
        <v>0.41463147422777302</v>
      </c>
      <c r="W177" s="11">
        <v>0.48388771174865802</v>
      </c>
      <c r="X177" s="11">
        <v>0.38887153634029997</v>
      </c>
      <c r="Y177" s="11"/>
      <c r="Z177" s="11">
        <v>0.51109598770477904</v>
      </c>
      <c r="AA177" s="11">
        <v>0.39217835904557302</v>
      </c>
      <c r="AB177" s="11">
        <v>0.346697181713091</v>
      </c>
      <c r="AC177" s="11">
        <v>0.333327924560196</v>
      </c>
      <c r="AD177" s="11"/>
      <c r="AE177" s="11">
        <v>0.35300468439196497</v>
      </c>
      <c r="AF177" s="11">
        <v>0.36656892067135899</v>
      </c>
      <c r="AG177" s="11">
        <v>0.43611564009502901</v>
      </c>
      <c r="AH177" s="11">
        <v>0.47459926240033201</v>
      </c>
      <c r="AI177" s="11">
        <v>0.59184215406247298</v>
      </c>
      <c r="AJ177" s="11"/>
      <c r="AK177" s="11">
        <v>0.51337295029725005</v>
      </c>
      <c r="AL177" s="11">
        <v>0.36975151324433703</v>
      </c>
      <c r="AM177" s="11">
        <v>0.26404513782136702</v>
      </c>
      <c r="AN177" s="11">
        <v>0.34149544764554701</v>
      </c>
      <c r="AO177" s="11">
        <v>0.33601029421592798</v>
      </c>
      <c r="AP177" s="11">
        <v>0.23988264624875899</v>
      </c>
      <c r="AQ177" s="11"/>
      <c r="AR177" s="11">
        <v>0.43469162556016699</v>
      </c>
      <c r="AS177" s="11">
        <v>0.468731615720689</v>
      </c>
      <c r="AT177" s="11">
        <v>0.17449242352900299</v>
      </c>
      <c r="AU177" s="11"/>
      <c r="AV177" s="11">
        <v>0.45750051803497899</v>
      </c>
      <c r="AW177" s="11">
        <v>0.38819476299678701</v>
      </c>
      <c r="AX177" s="11">
        <v>0.52576806109678598</v>
      </c>
      <c r="AY177" s="11">
        <v>0.52230806007170505</v>
      </c>
      <c r="AZ177" s="11">
        <v>0.20375375173676399</v>
      </c>
      <c r="BA177" s="11"/>
      <c r="BB177" s="11">
        <v>0.45790598245495201</v>
      </c>
      <c r="BC177" s="11">
        <v>0.38430042968232497</v>
      </c>
      <c r="BD177" s="11">
        <v>0.48855542960877502</v>
      </c>
      <c r="BE177" s="11"/>
      <c r="BF177" s="11">
        <v>0.377286298605299</v>
      </c>
      <c r="BG177" s="11">
        <v>0.40240484251436498</v>
      </c>
      <c r="BH177" s="11">
        <v>0.37302000212674502</v>
      </c>
      <c r="BI177" s="11">
        <v>0.39842263663428401</v>
      </c>
      <c r="BJ177" s="11">
        <v>0.44426503077326002</v>
      </c>
      <c r="BK177" s="11">
        <v>0.42614767350628702</v>
      </c>
    </row>
    <row r="178" spans="2:63" x14ac:dyDescent="0.35">
      <c r="B178" t="s">
        <v>164</v>
      </c>
      <c r="C178" s="11">
        <v>0.31906504079242398</v>
      </c>
      <c r="D178" s="11">
        <v>0.30154216967304298</v>
      </c>
      <c r="E178" s="11">
        <v>0.33657619602418698</v>
      </c>
      <c r="F178" s="11"/>
      <c r="G178" s="11">
        <v>0.304724100171405</v>
      </c>
      <c r="H178" s="11">
        <v>0.28365717694617998</v>
      </c>
      <c r="I178" s="11">
        <v>0.341073662360453</v>
      </c>
      <c r="J178" s="11">
        <v>0.35731337118381401</v>
      </c>
      <c r="K178" s="11">
        <v>0.33125101120973799</v>
      </c>
      <c r="L178" s="11">
        <v>0.30054133437296399</v>
      </c>
      <c r="M178" s="11"/>
      <c r="N178" s="11">
        <v>0.31948461387211202</v>
      </c>
      <c r="O178" s="11">
        <v>0.31875907092660699</v>
      </c>
      <c r="P178" s="11">
        <v>0.32444541035115598</v>
      </c>
      <c r="Q178" s="11">
        <v>0.37481746314255898</v>
      </c>
      <c r="R178" s="11">
        <v>0.31302152368108599</v>
      </c>
      <c r="S178" s="11">
        <v>0.32460526932565598</v>
      </c>
      <c r="T178" s="11">
        <v>0.33579950742832598</v>
      </c>
      <c r="U178" s="11">
        <v>0.23650733937971699</v>
      </c>
      <c r="V178" s="11">
        <v>0.30310782475283399</v>
      </c>
      <c r="W178" s="11">
        <v>0.28554542429013202</v>
      </c>
      <c r="X178" s="11">
        <v>0.34300948852058</v>
      </c>
      <c r="Y178" s="11"/>
      <c r="Z178" s="11">
        <v>0.31738200466369698</v>
      </c>
      <c r="AA178" s="11">
        <v>0.34554022186556099</v>
      </c>
      <c r="AB178" s="11">
        <v>0.30573578839008703</v>
      </c>
      <c r="AC178" s="11">
        <v>0.30915548930586501</v>
      </c>
      <c r="AD178" s="11"/>
      <c r="AE178" s="11">
        <v>0.29768295130616901</v>
      </c>
      <c r="AF178" s="11">
        <v>0.334343128087218</v>
      </c>
      <c r="AG178" s="11">
        <v>0.34518439040509602</v>
      </c>
      <c r="AH178" s="11">
        <v>0.29416727135026999</v>
      </c>
      <c r="AI178" s="11">
        <v>0.21618670885830901</v>
      </c>
      <c r="AJ178" s="11"/>
      <c r="AK178" s="11">
        <v>0.32423719466894702</v>
      </c>
      <c r="AL178" s="11">
        <v>0.33601358405915799</v>
      </c>
      <c r="AM178" s="11">
        <v>0.32154886290193802</v>
      </c>
      <c r="AN178" s="11">
        <v>0.30209664932950198</v>
      </c>
      <c r="AO178" s="11">
        <v>0.305924767072912</v>
      </c>
      <c r="AP178" s="11">
        <v>0.288731181096405</v>
      </c>
      <c r="AQ178" s="11"/>
      <c r="AR178" s="11">
        <v>0.326579990783188</v>
      </c>
      <c r="AS178" s="11">
        <v>0.324581779229629</v>
      </c>
      <c r="AT178" s="11">
        <v>0.30840715892982901</v>
      </c>
      <c r="AU178" s="11"/>
      <c r="AV178" s="11">
        <v>0.34698773920604298</v>
      </c>
      <c r="AW178" s="11">
        <v>0.30200066293370098</v>
      </c>
      <c r="AX178" s="11">
        <v>0.31388445760304001</v>
      </c>
      <c r="AY178" s="11">
        <v>0.33950574911051601</v>
      </c>
      <c r="AZ178" s="11">
        <v>0.29959087659057798</v>
      </c>
      <c r="BA178" s="11"/>
      <c r="BB178" s="11">
        <v>0.34480721449109902</v>
      </c>
      <c r="BC178" s="11">
        <v>0.30541731732178201</v>
      </c>
      <c r="BD178" s="11">
        <v>0.341373886077805</v>
      </c>
      <c r="BE178" s="11"/>
      <c r="BF178" s="11">
        <v>0.292213070920818</v>
      </c>
      <c r="BG178" s="11">
        <v>0.35123153483668101</v>
      </c>
      <c r="BH178" s="11">
        <v>0.30273237620049698</v>
      </c>
      <c r="BI178" s="11">
        <v>0.30387809306664298</v>
      </c>
      <c r="BJ178" s="11">
        <v>0.34217688809718699</v>
      </c>
      <c r="BK178" s="11">
        <v>0.308746019551847</v>
      </c>
    </row>
    <row r="179" spans="2:63" x14ac:dyDescent="0.35">
      <c r="B179" t="s">
        <v>165</v>
      </c>
      <c r="C179" s="11">
        <v>0.146664622012733</v>
      </c>
      <c r="D179" s="11">
        <v>0.114482416801855</v>
      </c>
      <c r="E179" s="11">
        <v>0.17856255944855701</v>
      </c>
      <c r="F179" s="11"/>
      <c r="G179" s="11">
        <v>0.22497350394749299</v>
      </c>
      <c r="H179" s="11">
        <v>0.201725122729669</v>
      </c>
      <c r="I179" s="11">
        <v>0.174738493277421</v>
      </c>
      <c r="J179" s="11">
        <v>0.137465640760667</v>
      </c>
      <c r="K179" s="11">
        <v>0.10064931230428199</v>
      </c>
      <c r="L179" s="11">
        <v>6.4078591536454996E-2</v>
      </c>
      <c r="M179" s="11"/>
      <c r="N179" s="11">
        <v>0.18046662263875601</v>
      </c>
      <c r="O179" s="11">
        <v>0.16104257053159299</v>
      </c>
      <c r="P179" s="11">
        <v>0.154082294595279</v>
      </c>
      <c r="Q179" s="11">
        <v>9.3544421614967899E-2</v>
      </c>
      <c r="R179" s="11">
        <v>0.12915491849373301</v>
      </c>
      <c r="S179" s="11">
        <v>0.12931772338747</v>
      </c>
      <c r="T179" s="11">
        <v>0.158043432484301</v>
      </c>
      <c r="U179" s="11">
        <v>0.19462198398488401</v>
      </c>
      <c r="V179" s="11">
        <v>0.13527048438303199</v>
      </c>
      <c r="W179" s="11">
        <v>0.14672054742103699</v>
      </c>
      <c r="X179" s="11">
        <v>0.122507110330477</v>
      </c>
      <c r="Y179" s="11"/>
      <c r="Z179" s="11">
        <v>9.8680271732425107E-2</v>
      </c>
      <c r="AA179" s="11">
        <v>0.13838606036698201</v>
      </c>
      <c r="AB179" s="11">
        <v>0.18910536906992101</v>
      </c>
      <c r="AC179" s="11">
        <v>0.16775463865899401</v>
      </c>
      <c r="AD179" s="11"/>
      <c r="AE179" s="11">
        <v>0.169427446422901</v>
      </c>
      <c r="AF179" s="11">
        <v>0.15715396522639699</v>
      </c>
      <c r="AG179" s="11">
        <v>0.12520834896889599</v>
      </c>
      <c r="AH179" s="11">
        <v>0.12841621324050401</v>
      </c>
      <c r="AI179" s="11">
        <v>0.111297544195697</v>
      </c>
      <c r="AJ179" s="11"/>
      <c r="AK179" s="11">
        <v>8.9826766357105597E-2</v>
      </c>
      <c r="AL179" s="11">
        <v>0.169215260817763</v>
      </c>
      <c r="AM179" s="11">
        <v>0.20655075428976</v>
      </c>
      <c r="AN179" s="11">
        <v>0.189171380210441</v>
      </c>
      <c r="AO179" s="11">
        <v>0.166275857559114</v>
      </c>
      <c r="AP179" s="11">
        <v>0.216907271333525</v>
      </c>
      <c r="AQ179" s="11"/>
      <c r="AR179" s="11">
        <v>0.13521336123248801</v>
      </c>
      <c r="AS179" s="11">
        <v>0.115617184810886</v>
      </c>
      <c r="AT179" s="11">
        <v>0.22322035158039</v>
      </c>
      <c r="AU179" s="11"/>
      <c r="AV179" s="11">
        <v>0.11678805156328199</v>
      </c>
      <c r="AW179" s="11">
        <v>0.17131015946363201</v>
      </c>
      <c r="AX179" s="11">
        <v>9.0779687758264199E-2</v>
      </c>
      <c r="AY179" s="11">
        <v>8.9004285418446599E-2</v>
      </c>
      <c r="AZ179" s="11">
        <v>0.19573780504584101</v>
      </c>
      <c r="BA179" s="11"/>
      <c r="BB179" s="11">
        <v>0.120019951973591</v>
      </c>
      <c r="BC179" s="11">
        <v>0.16534819091505201</v>
      </c>
      <c r="BD179" s="11">
        <v>0.11829161349023599</v>
      </c>
      <c r="BE179" s="11"/>
      <c r="BF179" s="11">
        <v>0.18483728628844401</v>
      </c>
      <c r="BG179" s="11">
        <v>0.12539840327252999</v>
      </c>
      <c r="BH179" s="11">
        <v>0.18546845152227301</v>
      </c>
      <c r="BI179" s="11">
        <v>0.13976589394688199</v>
      </c>
      <c r="BJ179" s="11">
        <v>0.110124178101268</v>
      </c>
      <c r="BK179" s="11">
        <v>0.127472783323198</v>
      </c>
    </row>
    <row r="180" spans="2:63" x14ac:dyDescent="0.35">
      <c r="B180" t="s">
        <v>166</v>
      </c>
      <c r="C180" s="11">
        <v>9.7776512143387298E-2</v>
      </c>
      <c r="D180" s="11">
        <v>6.1874249249015897E-2</v>
      </c>
      <c r="E180" s="11">
        <v>0.13017030811458299</v>
      </c>
      <c r="F180" s="11"/>
      <c r="G180" s="11">
        <v>0.151904605619021</v>
      </c>
      <c r="H180" s="11">
        <v>0.15034369209415999</v>
      </c>
      <c r="I180" s="11">
        <v>0.110027001369163</v>
      </c>
      <c r="J180" s="11">
        <v>8.53308925145536E-2</v>
      </c>
      <c r="K180" s="11">
        <v>4.9029460511381698E-2</v>
      </c>
      <c r="L180" s="11">
        <v>5.1008694299409199E-2</v>
      </c>
      <c r="M180" s="11"/>
      <c r="N180" s="11">
        <v>9.0576049877716197E-2</v>
      </c>
      <c r="O180" s="11">
        <v>9.9686400664545399E-2</v>
      </c>
      <c r="P180" s="11">
        <v>7.2407110502626701E-2</v>
      </c>
      <c r="Q180" s="11">
        <v>0.112081593051145</v>
      </c>
      <c r="R180" s="11">
        <v>0.12662625838161101</v>
      </c>
      <c r="S180" s="11">
        <v>0.113415393731579</v>
      </c>
      <c r="T180" s="11">
        <v>0.108093962007838</v>
      </c>
      <c r="U180" s="11">
        <v>9.9097081916894605E-2</v>
      </c>
      <c r="V180" s="11">
        <v>0.103418359307484</v>
      </c>
      <c r="W180" s="11">
        <v>7.0203682479099902E-2</v>
      </c>
      <c r="X180" s="11">
        <v>7.8897017220063204E-2</v>
      </c>
      <c r="Y180" s="11"/>
      <c r="Z180" s="11">
        <v>5.2006853206397398E-2</v>
      </c>
      <c r="AA180" s="11">
        <v>8.3406729816745198E-2</v>
      </c>
      <c r="AB180" s="11">
        <v>0.12918009999140401</v>
      </c>
      <c r="AC180" s="11">
        <v>0.13403321445099001</v>
      </c>
      <c r="AD180" s="11"/>
      <c r="AE180" s="11">
        <v>0.131517528738678</v>
      </c>
      <c r="AF180" s="11">
        <v>0.103281056752488</v>
      </c>
      <c r="AG180" s="11">
        <v>6.9156996486094399E-2</v>
      </c>
      <c r="AH180" s="11">
        <v>7.2021129666165903E-2</v>
      </c>
      <c r="AI180" s="11">
        <v>3.6852119479658801E-2</v>
      </c>
      <c r="AJ180" s="11"/>
      <c r="AK180" s="11">
        <v>5.3370888757531099E-2</v>
      </c>
      <c r="AL180" s="11">
        <v>8.8614088804101196E-2</v>
      </c>
      <c r="AM180" s="11">
        <v>0.177455270615168</v>
      </c>
      <c r="AN180" s="11">
        <v>0.12689267315574601</v>
      </c>
      <c r="AO180" s="11">
        <v>0.14907853066541901</v>
      </c>
      <c r="AP180" s="11">
        <v>0.12965806393899401</v>
      </c>
      <c r="AQ180" s="11"/>
      <c r="AR180" s="11">
        <v>8.1957775781072897E-2</v>
      </c>
      <c r="AS180" s="11">
        <v>6.9471691145340006E-2</v>
      </c>
      <c r="AT180" s="11">
        <v>0.18901205038226701</v>
      </c>
      <c r="AU180" s="11"/>
      <c r="AV180" s="11">
        <v>6.0300876714679701E-2</v>
      </c>
      <c r="AW180" s="11">
        <v>0.104279999556736</v>
      </c>
      <c r="AX180" s="11">
        <v>5.88143006927467E-2</v>
      </c>
      <c r="AY180" s="11">
        <v>4.9181905399332398E-2</v>
      </c>
      <c r="AZ180" s="11">
        <v>0.20217506974523999</v>
      </c>
      <c r="BA180" s="11"/>
      <c r="BB180" s="11">
        <v>5.8405315886687799E-2</v>
      </c>
      <c r="BC180" s="11">
        <v>0.113599387936133</v>
      </c>
      <c r="BD180" s="11">
        <v>4.5744884962221302E-2</v>
      </c>
      <c r="BE180" s="11"/>
      <c r="BF180" s="11">
        <v>9.6746140431272803E-2</v>
      </c>
      <c r="BG180" s="11">
        <v>8.02789407866739E-2</v>
      </c>
      <c r="BH180" s="11">
        <v>9.9818898897995598E-2</v>
      </c>
      <c r="BI180" s="11">
        <v>0.12950741407345601</v>
      </c>
      <c r="BJ180" s="11">
        <v>7.2574134090838099E-2</v>
      </c>
      <c r="BK180" s="11">
        <v>0.11499882879282899</v>
      </c>
    </row>
    <row r="181" spans="2:63" x14ac:dyDescent="0.35">
      <c r="B181" t="s">
        <v>84</v>
      </c>
      <c r="C181" s="11">
        <v>3.73020293347174E-2</v>
      </c>
      <c r="D181" s="11">
        <v>2.6309815554236199E-2</v>
      </c>
      <c r="E181" s="11">
        <v>4.7387969077925703E-2</v>
      </c>
      <c r="F181" s="11"/>
      <c r="G181" s="11">
        <v>8.6191380118927005E-2</v>
      </c>
      <c r="H181" s="11">
        <v>3.5503905048394499E-2</v>
      </c>
      <c r="I181" s="11">
        <v>4.36365167844689E-2</v>
      </c>
      <c r="J181" s="11">
        <v>4.0722035030112597E-2</v>
      </c>
      <c r="K181" s="11">
        <v>1.9740557396814198E-2</v>
      </c>
      <c r="L181" s="11">
        <v>9.4868190635769307E-3</v>
      </c>
      <c r="M181" s="11"/>
      <c r="N181" s="11">
        <v>3.90582247996984E-2</v>
      </c>
      <c r="O181" s="11">
        <v>3.8777559119165403E-2</v>
      </c>
      <c r="P181" s="11">
        <v>2.8811202953016399E-2</v>
      </c>
      <c r="Q181" s="11">
        <v>2.6349085175594599E-2</v>
      </c>
      <c r="R181" s="11">
        <v>3.9817776625383099E-2</v>
      </c>
      <c r="S181" s="11">
        <v>5.6106999586393098E-2</v>
      </c>
      <c r="T181" s="11">
        <v>2.66112522938146E-2</v>
      </c>
      <c r="U181" s="11">
        <v>4.18778227043623E-2</v>
      </c>
      <c r="V181" s="11">
        <v>4.3571857328877403E-2</v>
      </c>
      <c r="W181" s="11">
        <v>1.3642634061073401E-2</v>
      </c>
      <c r="X181" s="11">
        <v>6.6714847588579998E-2</v>
      </c>
      <c r="Y181" s="11"/>
      <c r="Z181" s="11">
        <v>2.0834882692701499E-2</v>
      </c>
      <c r="AA181" s="11">
        <v>4.0488628905139198E-2</v>
      </c>
      <c r="AB181" s="11">
        <v>2.9281560835496701E-2</v>
      </c>
      <c r="AC181" s="11">
        <v>5.5728733023955E-2</v>
      </c>
      <c r="AD181" s="11"/>
      <c r="AE181" s="11">
        <v>4.8367389140287702E-2</v>
      </c>
      <c r="AF181" s="11">
        <v>3.8652929262538403E-2</v>
      </c>
      <c r="AG181" s="11">
        <v>2.4334624044885102E-2</v>
      </c>
      <c r="AH181" s="11">
        <v>3.0796123342728E-2</v>
      </c>
      <c r="AI181" s="11">
        <v>4.38214734038622E-2</v>
      </c>
      <c r="AJ181" s="11"/>
      <c r="AK181" s="11">
        <v>1.9192199919166701E-2</v>
      </c>
      <c r="AL181" s="11">
        <v>3.6405553074640697E-2</v>
      </c>
      <c r="AM181" s="11">
        <v>3.0399974371767301E-2</v>
      </c>
      <c r="AN181" s="11">
        <v>4.0343849658763899E-2</v>
      </c>
      <c r="AO181" s="11">
        <v>4.2710550486626399E-2</v>
      </c>
      <c r="AP181" s="11">
        <v>0.124820837382316</v>
      </c>
      <c r="AQ181" s="11"/>
      <c r="AR181" s="11">
        <v>2.1557246643084001E-2</v>
      </c>
      <c r="AS181" s="11">
        <v>2.15977290934555E-2</v>
      </c>
      <c r="AT181" s="11">
        <v>0.104868015578511</v>
      </c>
      <c r="AU181" s="11"/>
      <c r="AV181" s="11">
        <v>1.8422814481016601E-2</v>
      </c>
      <c r="AW181" s="11">
        <v>3.4214415049143597E-2</v>
      </c>
      <c r="AX181" s="11">
        <v>1.07534928491627E-2</v>
      </c>
      <c r="AY181" s="11">
        <v>0</v>
      </c>
      <c r="AZ181" s="11">
        <v>9.8742496881577393E-2</v>
      </c>
      <c r="BA181" s="11"/>
      <c r="BB181" s="11">
        <v>1.8861535193669999E-2</v>
      </c>
      <c r="BC181" s="11">
        <v>3.1334674144708398E-2</v>
      </c>
      <c r="BD181" s="11">
        <v>6.0341858609630501E-3</v>
      </c>
      <c r="BE181" s="11"/>
      <c r="BF181" s="11">
        <v>4.8917203754165299E-2</v>
      </c>
      <c r="BG181" s="11">
        <v>4.0686278589750297E-2</v>
      </c>
      <c r="BH181" s="11">
        <v>3.89602712524885E-2</v>
      </c>
      <c r="BI181" s="11">
        <v>2.8425962278734299E-2</v>
      </c>
      <c r="BJ181" s="11">
        <v>3.0859768937446502E-2</v>
      </c>
      <c r="BK181" s="11">
        <v>2.26346948258388E-2</v>
      </c>
    </row>
    <row r="182" spans="2:63" x14ac:dyDescent="0.35">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row>
    <row r="183" spans="2:63" x14ac:dyDescent="0.35">
      <c r="B183" s="2" t="s">
        <v>176</v>
      </c>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row>
    <row r="184" spans="2:63" x14ac:dyDescent="0.35">
      <c r="B184" s="20" t="s">
        <v>67</v>
      </c>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row>
    <row r="185" spans="2:63" x14ac:dyDescent="0.35">
      <c r="B185" t="s">
        <v>168</v>
      </c>
      <c r="C185" s="11">
        <v>1.35210759349378E-2</v>
      </c>
      <c r="D185" s="11">
        <v>1.5893203161104201E-2</v>
      </c>
      <c r="E185" s="11">
        <v>1.03748349275325E-2</v>
      </c>
      <c r="F185" s="11"/>
      <c r="G185" s="11">
        <v>2.0304586987953701E-2</v>
      </c>
      <c r="H185" s="11">
        <v>3.2684704380949899E-2</v>
      </c>
      <c r="I185" s="11">
        <v>2.4800037794443199E-2</v>
      </c>
      <c r="J185" s="11">
        <v>5.1197481589008104E-3</v>
      </c>
      <c r="K185" s="11">
        <v>0</v>
      </c>
      <c r="L185" s="11">
        <v>0</v>
      </c>
      <c r="M185" s="11"/>
      <c r="N185" s="11">
        <v>3.3936628961271698E-2</v>
      </c>
      <c r="O185" s="11">
        <v>6.6403477951723399E-3</v>
      </c>
      <c r="P185" s="11">
        <v>9.8887667369277499E-3</v>
      </c>
      <c r="Q185" s="11">
        <v>0</v>
      </c>
      <c r="R185" s="11">
        <v>8.6558873427945108E-3</v>
      </c>
      <c r="S185" s="11">
        <v>2.7926197709647601E-2</v>
      </c>
      <c r="T185" s="11">
        <v>1.5637850859235799E-2</v>
      </c>
      <c r="U185" s="11">
        <v>1.5298487697034501E-2</v>
      </c>
      <c r="V185" s="11">
        <v>6.7130566727376696E-3</v>
      </c>
      <c r="W185" s="11">
        <v>2.2332955680505399E-3</v>
      </c>
      <c r="X185" s="11">
        <v>1.5709610190415401E-2</v>
      </c>
      <c r="Y185" s="11"/>
      <c r="Z185" s="11">
        <v>1.03044249259367E-2</v>
      </c>
      <c r="AA185" s="11">
        <v>8.4857879688201195E-3</v>
      </c>
      <c r="AB185" s="11">
        <v>2.0323546015836101E-2</v>
      </c>
      <c r="AC185" s="11">
        <v>1.6564209555924699E-2</v>
      </c>
      <c r="AD185" s="11"/>
      <c r="AE185" s="11">
        <v>1.1307850785557299E-2</v>
      </c>
      <c r="AF185" s="11">
        <v>1.4826645364112099E-2</v>
      </c>
      <c r="AG185" s="11">
        <v>1.4099591981767899E-2</v>
      </c>
      <c r="AH185" s="11">
        <v>1.64616480305779E-2</v>
      </c>
      <c r="AI185" s="11">
        <v>1.8858630066387199E-2</v>
      </c>
      <c r="AJ185" s="11"/>
      <c r="AK185" s="11">
        <v>7.2960284535558704E-3</v>
      </c>
      <c r="AL185" s="11">
        <v>1.8263913381665799E-2</v>
      </c>
      <c r="AM185" s="11">
        <v>1.2553627285634901E-2</v>
      </c>
      <c r="AN185" s="11">
        <v>2.6383095900341599E-2</v>
      </c>
      <c r="AO185" s="11">
        <v>1.7157917201151202E-2</v>
      </c>
      <c r="AP185" s="11">
        <v>5.26377004829636E-3</v>
      </c>
      <c r="AQ185" s="11"/>
      <c r="AR185" s="11">
        <v>9.6076964626980801E-3</v>
      </c>
      <c r="AS185" s="11">
        <v>1.5233563064387201E-2</v>
      </c>
      <c r="AT185" s="11">
        <v>2.5506802636585099E-2</v>
      </c>
      <c r="AU185" s="11"/>
      <c r="AV185" s="11">
        <v>7.0697195564505501E-3</v>
      </c>
      <c r="AW185" s="11">
        <v>2.1740470566040698E-2</v>
      </c>
      <c r="AX185" s="11">
        <v>2.6990816507706902E-2</v>
      </c>
      <c r="AY185" s="11">
        <v>4.5860277320577701E-2</v>
      </c>
      <c r="AZ185" s="11">
        <v>4.1002030643007403E-3</v>
      </c>
      <c r="BA185" s="11"/>
      <c r="BB185" s="11">
        <v>1.3094840207112801E-2</v>
      </c>
      <c r="BC185" s="11">
        <v>1.9792132888238601E-2</v>
      </c>
      <c r="BD185" s="11">
        <v>2.03085834293639E-2</v>
      </c>
      <c r="BE185" s="11"/>
      <c r="BF185" s="11">
        <v>2.9183956256785899E-2</v>
      </c>
      <c r="BG185" s="11">
        <v>9.7022560690029607E-3</v>
      </c>
      <c r="BH185" s="11">
        <v>2.7349143206008598E-2</v>
      </c>
      <c r="BI185" s="11">
        <v>4.2268185805609797E-3</v>
      </c>
      <c r="BJ185" s="11">
        <v>1.4453527691486599E-3</v>
      </c>
      <c r="BK185" s="11">
        <v>3.3845264508845499E-3</v>
      </c>
    </row>
    <row r="186" spans="2:63" x14ac:dyDescent="0.35">
      <c r="B186" t="s">
        <v>169</v>
      </c>
      <c r="C186" s="11">
        <v>1.7216932205478298E-2</v>
      </c>
      <c r="D186" s="11">
        <v>2.1600980511345302E-2</v>
      </c>
      <c r="E186" s="11">
        <v>1.3164057438859201E-2</v>
      </c>
      <c r="F186" s="11"/>
      <c r="G186" s="11">
        <v>5.4296294634366901E-2</v>
      </c>
      <c r="H186" s="11">
        <v>3.0607349087388599E-2</v>
      </c>
      <c r="I186" s="11">
        <v>1.5509422354231601E-2</v>
      </c>
      <c r="J186" s="11">
        <v>3.4589470969142401E-3</v>
      </c>
      <c r="K186" s="11">
        <v>0</v>
      </c>
      <c r="L186" s="11">
        <v>5.2746126127075103E-3</v>
      </c>
      <c r="M186" s="11"/>
      <c r="N186" s="11">
        <v>3.82869925883252E-2</v>
      </c>
      <c r="O186" s="11">
        <v>8.0893669849104108E-3</v>
      </c>
      <c r="P186" s="11">
        <v>9.5833551667459296E-3</v>
      </c>
      <c r="Q186" s="11">
        <v>1.7500710105366999E-2</v>
      </c>
      <c r="R186" s="11">
        <v>1.0114873836232101E-2</v>
      </c>
      <c r="S186" s="11">
        <v>2.91741667033945E-2</v>
      </c>
      <c r="T186" s="11">
        <v>1.8054095860162E-3</v>
      </c>
      <c r="U186" s="11">
        <v>1.8994277034778701E-2</v>
      </c>
      <c r="V186" s="11">
        <v>1.2672230538916401E-2</v>
      </c>
      <c r="W186" s="11">
        <v>2.2412439909940799E-2</v>
      </c>
      <c r="X186" s="11">
        <v>5.8434103267148299E-3</v>
      </c>
      <c r="Y186" s="11"/>
      <c r="Z186" s="11">
        <v>1.408653127118E-2</v>
      </c>
      <c r="AA186" s="11">
        <v>1.02099159168867E-2</v>
      </c>
      <c r="AB186" s="11">
        <v>1.95447217555288E-2</v>
      </c>
      <c r="AC186" s="11">
        <v>2.5302702403147199E-2</v>
      </c>
      <c r="AD186" s="11"/>
      <c r="AE186" s="11">
        <v>9.1425651760271304E-3</v>
      </c>
      <c r="AF186" s="11">
        <v>2.6596070339675301E-2</v>
      </c>
      <c r="AG186" s="11">
        <v>9.0062043788974103E-3</v>
      </c>
      <c r="AH186" s="11">
        <v>3.0142250972868299E-2</v>
      </c>
      <c r="AI186" s="11">
        <v>3.2305597923874899E-2</v>
      </c>
      <c r="AJ186" s="11"/>
      <c r="AK186" s="11">
        <v>1.1633823996105099E-2</v>
      </c>
      <c r="AL186" s="11">
        <v>1.1780803272594301E-2</v>
      </c>
      <c r="AM186" s="11">
        <v>3.3397150246479698E-2</v>
      </c>
      <c r="AN186" s="11">
        <v>4.2350845332355398E-2</v>
      </c>
      <c r="AO186" s="11">
        <v>1.5951929663449101E-2</v>
      </c>
      <c r="AP186" s="11">
        <v>1.9884079189257799E-2</v>
      </c>
      <c r="AQ186" s="11"/>
      <c r="AR186" s="11">
        <v>1.3389189291839401E-2</v>
      </c>
      <c r="AS186" s="11">
        <v>1.7748281292898099E-2</v>
      </c>
      <c r="AT186" s="11">
        <v>1.89117828479703E-2</v>
      </c>
      <c r="AU186" s="11"/>
      <c r="AV186" s="11">
        <v>1.27342646990383E-2</v>
      </c>
      <c r="AW186" s="11">
        <v>2.5573805560108399E-2</v>
      </c>
      <c r="AX186" s="11">
        <v>1.8369256653618399E-2</v>
      </c>
      <c r="AY186" s="11">
        <v>0</v>
      </c>
      <c r="AZ186" s="11">
        <v>8.3366711470075697E-3</v>
      </c>
      <c r="BA186" s="11"/>
      <c r="BB186" s="11">
        <v>1.318999951273E-2</v>
      </c>
      <c r="BC186" s="11">
        <v>2.2692359384838202E-2</v>
      </c>
      <c r="BD186" s="11">
        <v>3.33721541863575E-2</v>
      </c>
      <c r="BE186" s="11"/>
      <c r="BF186" s="11">
        <v>3.2941366015867897E-2</v>
      </c>
      <c r="BG186" s="11">
        <v>1.3718576450664301E-2</v>
      </c>
      <c r="BH186" s="11">
        <v>3.0344123619718701E-2</v>
      </c>
      <c r="BI186" s="11">
        <v>7.6286458808393397E-3</v>
      </c>
      <c r="BJ186" s="11">
        <v>3.7211325505037102E-3</v>
      </c>
      <c r="BK186" s="11">
        <v>3.4804869971180701E-3</v>
      </c>
    </row>
    <row r="187" spans="2:63" x14ac:dyDescent="0.35">
      <c r="B187" t="s">
        <v>148</v>
      </c>
      <c r="C187" s="11">
        <v>1.53227376333146E-2</v>
      </c>
      <c r="D187" s="11">
        <v>1.6167308207172201E-2</v>
      </c>
      <c r="E187" s="11">
        <v>1.4695023862044399E-2</v>
      </c>
      <c r="F187" s="11"/>
      <c r="G187" s="11">
        <v>3.2735738496534099E-2</v>
      </c>
      <c r="H187" s="11">
        <v>2.93027105249156E-2</v>
      </c>
      <c r="I187" s="11">
        <v>1.32832944459684E-2</v>
      </c>
      <c r="J187" s="11">
        <v>8.1660110326285899E-3</v>
      </c>
      <c r="K187" s="11">
        <v>3.7134478576998499E-3</v>
      </c>
      <c r="L187" s="11">
        <v>7.3642609948441498E-3</v>
      </c>
      <c r="M187" s="11"/>
      <c r="N187" s="11">
        <v>3.3685550705960299E-2</v>
      </c>
      <c r="O187" s="11">
        <v>1.25036848037303E-2</v>
      </c>
      <c r="P187" s="11">
        <v>1.9760777336979701E-3</v>
      </c>
      <c r="Q187" s="11">
        <v>1.03262646798177E-2</v>
      </c>
      <c r="R187" s="11">
        <v>1.4462621719015099E-2</v>
      </c>
      <c r="S187" s="11">
        <v>1.8399801107354299E-2</v>
      </c>
      <c r="T187" s="11">
        <v>1.8050794915439702E-2</v>
      </c>
      <c r="U187" s="11">
        <v>1.09817783147865E-2</v>
      </c>
      <c r="V187" s="11">
        <v>1.2971567726590701E-2</v>
      </c>
      <c r="W187" s="11">
        <v>1.30271292579978E-2</v>
      </c>
      <c r="X187" s="11">
        <v>5.6236197589125004E-3</v>
      </c>
      <c r="Y187" s="11"/>
      <c r="Z187" s="11">
        <v>1.4207216415073999E-2</v>
      </c>
      <c r="AA187" s="11">
        <v>7.092903091301E-3</v>
      </c>
      <c r="AB187" s="11">
        <v>2.3888760844548902E-2</v>
      </c>
      <c r="AC187" s="11">
        <v>1.6844377515632499E-2</v>
      </c>
      <c r="AD187" s="11"/>
      <c r="AE187" s="11">
        <v>1.0615745210121499E-2</v>
      </c>
      <c r="AF187" s="11">
        <v>1.2799388008831999E-2</v>
      </c>
      <c r="AG187" s="11">
        <v>1.2534659706413501E-2</v>
      </c>
      <c r="AH187" s="11">
        <v>3.49270637383753E-2</v>
      </c>
      <c r="AI187" s="11">
        <v>5.1817555284292702E-2</v>
      </c>
      <c r="AJ187" s="11"/>
      <c r="AK187" s="11">
        <v>1.0109648962454599E-2</v>
      </c>
      <c r="AL187" s="11">
        <v>1.43284883099642E-2</v>
      </c>
      <c r="AM187" s="11">
        <v>3.1156787200728502E-2</v>
      </c>
      <c r="AN187" s="11">
        <v>3.1391673099717403E-2</v>
      </c>
      <c r="AO187" s="11">
        <v>1.4711466564557799E-2</v>
      </c>
      <c r="AP187" s="11">
        <v>0</v>
      </c>
      <c r="AQ187" s="11"/>
      <c r="AR187" s="11">
        <v>1.49979016636733E-2</v>
      </c>
      <c r="AS187" s="11">
        <v>1.39847335952238E-2</v>
      </c>
      <c r="AT187" s="11">
        <v>1.0011700408782701E-2</v>
      </c>
      <c r="AU187" s="11"/>
      <c r="AV187" s="11">
        <v>1.27936538627536E-2</v>
      </c>
      <c r="AW187" s="11">
        <v>1.69913616618231E-2</v>
      </c>
      <c r="AX187" s="11">
        <v>1.7065937103297402E-2</v>
      </c>
      <c r="AY187" s="11">
        <v>7.6088144613410805E-2</v>
      </c>
      <c r="AZ187" s="11">
        <v>7.7397023847813199E-3</v>
      </c>
      <c r="BA187" s="11"/>
      <c r="BB187" s="11">
        <v>1.37733882229455E-2</v>
      </c>
      <c r="BC187" s="11">
        <v>1.3288637645966399E-2</v>
      </c>
      <c r="BD187" s="11">
        <v>3.2645570169938701E-2</v>
      </c>
      <c r="BE187" s="11"/>
      <c r="BF187" s="11">
        <v>2.3803455896299699E-2</v>
      </c>
      <c r="BG187" s="11">
        <v>1.1620176385932501E-2</v>
      </c>
      <c r="BH187" s="11">
        <v>1.1353308934620899E-2</v>
      </c>
      <c r="BI187" s="11">
        <v>1.7372711079785299E-2</v>
      </c>
      <c r="BJ187" s="11">
        <v>1.0819891233198599E-2</v>
      </c>
      <c r="BK187" s="11">
        <v>1.35402975206528E-2</v>
      </c>
    </row>
    <row r="188" spans="2:63" x14ac:dyDescent="0.35">
      <c r="B188" t="s">
        <v>170</v>
      </c>
      <c r="C188" s="11">
        <v>7.49293583342502E-3</v>
      </c>
      <c r="D188" s="11">
        <v>1.03243207429354E-2</v>
      </c>
      <c r="E188" s="11">
        <v>4.8292042074358204E-3</v>
      </c>
      <c r="F188" s="11"/>
      <c r="G188" s="11">
        <v>2.2703328471617299E-2</v>
      </c>
      <c r="H188" s="11">
        <v>1.48330849391391E-2</v>
      </c>
      <c r="I188" s="11">
        <v>5.3454248462692904E-3</v>
      </c>
      <c r="J188" s="11">
        <v>3.8204842026683498E-3</v>
      </c>
      <c r="K188" s="11">
        <v>1.3997270255284701E-3</v>
      </c>
      <c r="L188" s="11">
        <v>0</v>
      </c>
      <c r="M188" s="11"/>
      <c r="N188" s="11">
        <v>1.4420357888490699E-2</v>
      </c>
      <c r="O188" s="11">
        <v>4.0056647468751198E-3</v>
      </c>
      <c r="P188" s="11">
        <v>6.02584945315563E-3</v>
      </c>
      <c r="Q188" s="11">
        <v>0</v>
      </c>
      <c r="R188" s="11">
        <v>1.60537425978254E-2</v>
      </c>
      <c r="S188" s="11">
        <v>5.01470616439196E-3</v>
      </c>
      <c r="T188" s="11">
        <v>2.2146511248656402E-3</v>
      </c>
      <c r="U188" s="11">
        <v>6.8475496076785703E-3</v>
      </c>
      <c r="V188" s="11">
        <v>6.2755356465712103E-3</v>
      </c>
      <c r="W188" s="11">
        <v>8.0875673126217101E-3</v>
      </c>
      <c r="X188" s="11">
        <v>1.60242010953816E-2</v>
      </c>
      <c r="Y188" s="11"/>
      <c r="Z188" s="11">
        <v>4.31815205682005E-3</v>
      </c>
      <c r="AA188" s="11">
        <v>3.3538041886762601E-3</v>
      </c>
      <c r="AB188" s="11">
        <v>9.5182635856321807E-3</v>
      </c>
      <c r="AC188" s="11">
        <v>1.3617938157305699E-2</v>
      </c>
      <c r="AD188" s="11"/>
      <c r="AE188" s="11">
        <v>7.1179069579393201E-3</v>
      </c>
      <c r="AF188" s="11">
        <v>3.7155354586865599E-3</v>
      </c>
      <c r="AG188" s="11">
        <v>9.0130440604440504E-3</v>
      </c>
      <c r="AH188" s="11">
        <v>1.28912766681931E-2</v>
      </c>
      <c r="AI188" s="11">
        <v>2.73249925139715E-2</v>
      </c>
      <c r="AJ188" s="11"/>
      <c r="AK188" s="11">
        <v>5.5065190244735903E-3</v>
      </c>
      <c r="AL188" s="11">
        <v>3.4563646151183698E-3</v>
      </c>
      <c r="AM188" s="11">
        <v>2.09005904088122E-2</v>
      </c>
      <c r="AN188" s="11">
        <v>4.1069028344132901E-3</v>
      </c>
      <c r="AO188" s="11">
        <v>9.5104677630922195E-3</v>
      </c>
      <c r="AP188" s="11">
        <v>2.3492361128322699E-2</v>
      </c>
      <c r="AQ188" s="11"/>
      <c r="AR188" s="11">
        <v>9.4740195646070995E-4</v>
      </c>
      <c r="AS188" s="11">
        <v>1.1278420733535801E-2</v>
      </c>
      <c r="AT188" s="11">
        <v>9.2133017390982098E-3</v>
      </c>
      <c r="AU188" s="11"/>
      <c r="AV188" s="11">
        <v>5.9069430297512002E-3</v>
      </c>
      <c r="AW188" s="11">
        <v>1.3917278784954501E-2</v>
      </c>
      <c r="AX188" s="11">
        <v>3.6167413575148898E-3</v>
      </c>
      <c r="AY188" s="11">
        <v>0</v>
      </c>
      <c r="AZ188" s="11">
        <v>0</v>
      </c>
      <c r="BA188" s="11"/>
      <c r="BB188" s="11">
        <v>6.4953454380365398E-3</v>
      </c>
      <c r="BC188" s="11">
        <v>9.9170702223118599E-3</v>
      </c>
      <c r="BD188" s="11">
        <v>0</v>
      </c>
      <c r="BE188" s="11"/>
      <c r="BF188" s="11">
        <v>1.7322377480203599E-2</v>
      </c>
      <c r="BG188" s="11">
        <v>4.1959754560285199E-3</v>
      </c>
      <c r="BH188" s="11">
        <v>1.1119115456786699E-2</v>
      </c>
      <c r="BI188" s="11">
        <v>1.69590870866928E-3</v>
      </c>
      <c r="BJ188" s="11">
        <v>5.9188798957484799E-3</v>
      </c>
      <c r="BK188" s="11">
        <v>3.1089701640128402E-3</v>
      </c>
    </row>
    <row r="189" spans="2:63" x14ac:dyDescent="0.35">
      <c r="B189" t="s">
        <v>171</v>
      </c>
      <c r="C189" s="11">
        <v>0.33546728307298901</v>
      </c>
      <c r="D189" s="11">
        <v>0.36527446611289</v>
      </c>
      <c r="E189" s="11">
        <v>0.30664324583255598</v>
      </c>
      <c r="F189" s="11"/>
      <c r="G189" s="11">
        <v>0.21740000101391599</v>
      </c>
      <c r="H189" s="11">
        <v>0.24226370563260699</v>
      </c>
      <c r="I189" s="11">
        <v>0.26110897748033901</v>
      </c>
      <c r="J189" s="11">
        <v>0.38324855762938098</v>
      </c>
      <c r="K189" s="11">
        <v>0.42155603201040598</v>
      </c>
      <c r="L189" s="11">
        <v>0.455512941352675</v>
      </c>
      <c r="M189" s="11"/>
      <c r="N189" s="11">
        <v>0.28879087993651598</v>
      </c>
      <c r="O189" s="11">
        <v>0.35712966379053201</v>
      </c>
      <c r="P189" s="11">
        <v>0.367732468604824</v>
      </c>
      <c r="Q189" s="11">
        <v>0.37654277054962398</v>
      </c>
      <c r="R189" s="11">
        <v>0.32143521309142498</v>
      </c>
      <c r="S189" s="11">
        <v>0.29734972494887502</v>
      </c>
      <c r="T189" s="11">
        <v>0.345066400674723</v>
      </c>
      <c r="U189" s="11">
        <v>0.23843316810222401</v>
      </c>
      <c r="V189" s="11">
        <v>0.32153629620129498</v>
      </c>
      <c r="W189" s="11">
        <v>0.38501221423329102</v>
      </c>
      <c r="X189" s="11">
        <v>0.37653171183415701</v>
      </c>
      <c r="Y189" s="11"/>
      <c r="Z189" s="11">
        <v>0.40481883461104901</v>
      </c>
      <c r="AA189" s="11">
        <v>0.36582808584868098</v>
      </c>
      <c r="AB189" s="11">
        <v>0.28921697837530103</v>
      </c>
      <c r="AC189" s="11">
        <v>0.26991657306740302</v>
      </c>
      <c r="AD189" s="11"/>
      <c r="AE189" s="11">
        <v>0.28518118617149801</v>
      </c>
      <c r="AF189" s="11">
        <v>0.31621607278981001</v>
      </c>
      <c r="AG189" s="11">
        <v>0.396274055413736</v>
      </c>
      <c r="AH189" s="11">
        <v>0.35149590225864902</v>
      </c>
      <c r="AI189" s="11">
        <v>0.34489692118171</v>
      </c>
      <c r="AJ189" s="11"/>
      <c r="AK189" s="11">
        <v>0.41595019238708297</v>
      </c>
      <c r="AL189" s="11">
        <v>0.30775170238875699</v>
      </c>
      <c r="AM189" s="11">
        <v>0.26656809545156501</v>
      </c>
      <c r="AN189" s="11">
        <v>0.29233953506453803</v>
      </c>
      <c r="AO189" s="11">
        <v>0.28405783941978102</v>
      </c>
      <c r="AP189" s="11">
        <v>0.28720368044928601</v>
      </c>
      <c r="AQ189" s="11"/>
      <c r="AR189" s="11">
        <v>0.36373711302115802</v>
      </c>
      <c r="AS189" s="11">
        <v>0.35463690970885497</v>
      </c>
      <c r="AT189" s="11">
        <v>0.224863170590474</v>
      </c>
      <c r="AU189" s="11"/>
      <c r="AV189" s="11">
        <v>0.36596904473358999</v>
      </c>
      <c r="AW189" s="11">
        <v>0.32639419441740097</v>
      </c>
      <c r="AX189" s="11">
        <v>0.39797903683951902</v>
      </c>
      <c r="AY189" s="11">
        <v>0.39482196977252199</v>
      </c>
      <c r="AZ189" s="11">
        <v>0.24855408812324101</v>
      </c>
      <c r="BA189" s="11"/>
      <c r="BB189" s="11">
        <v>0.36553063875484099</v>
      </c>
      <c r="BC189" s="11">
        <v>0.319426571105831</v>
      </c>
      <c r="BD189" s="11">
        <v>0.35288827960811903</v>
      </c>
      <c r="BE189" s="11"/>
      <c r="BF189" s="11">
        <v>0.27545535449584402</v>
      </c>
      <c r="BG189" s="11">
        <v>0.36553581693053799</v>
      </c>
      <c r="BH189" s="11">
        <v>0.30469079686101802</v>
      </c>
      <c r="BI189" s="11">
        <v>0.33626712090386801</v>
      </c>
      <c r="BJ189" s="11">
        <v>0.39588756047935802</v>
      </c>
      <c r="BK189" s="11">
        <v>0.35048585445923902</v>
      </c>
    </row>
    <row r="190" spans="2:63" x14ac:dyDescent="0.35">
      <c r="B190" t="s">
        <v>172</v>
      </c>
      <c r="C190" s="11">
        <v>0.34596400363454399</v>
      </c>
      <c r="D190" s="11">
        <v>0.347898155455103</v>
      </c>
      <c r="E190" s="11">
        <v>0.34397190498455998</v>
      </c>
      <c r="F190" s="11"/>
      <c r="G190" s="11">
        <v>0.248749040481724</v>
      </c>
      <c r="H190" s="11">
        <v>0.29976342039903803</v>
      </c>
      <c r="I190" s="11">
        <v>0.35656166784495402</v>
      </c>
      <c r="J190" s="11">
        <v>0.36072093436809899</v>
      </c>
      <c r="K190" s="11">
        <v>0.38219020479628701</v>
      </c>
      <c r="L190" s="11">
        <v>0.404742199272148</v>
      </c>
      <c r="M190" s="11"/>
      <c r="N190" s="11">
        <v>0.284579240607789</v>
      </c>
      <c r="O190" s="11">
        <v>0.37328457311791402</v>
      </c>
      <c r="P190" s="11">
        <v>0.343024168290398</v>
      </c>
      <c r="Q190" s="11">
        <v>0.35079848352249499</v>
      </c>
      <c r="R190" s="11">
        <v>0.35127419359901002</v>
      </c>
      <c r="S190" s="11">
        <v>0.28701476589515801</v>
      </c>
      <c r="T190" s="11">
        <v>0.36390489805692999</v>
      </c>
      <c r="U190" s="11">
        <v>0.38142823278163501</v>
      </c>
      <c r="V190" s="11">
        <v>0.36025743769252999</v>
      </c>
      <c r="W190" s="11">
        <v>0.407572949580916</v>
      </c>
      <c r="X190" s="11">
        <v>0.34222824998816498</v>
      </c>
      <c r="Y190" s="11"/>
      <c r="Z190" s="11">
        <v>0.37227062036154701</v>
      </c>
      <c r="AA190" s="11">
        <v>0.386806659597832</v>
      </c>
      <c r="AB190" s="11">
        <v>0.31584217983908902</v>
      </c>
      <c r="AC190" s="11">
        <v>0.30241647108634501</v>
      </c>
      <c r="AD190" s="11"/>
      <c r="AE190" s="11">
        <v>0.34048465763480101</v>
      </c>
      <c r="AF190" s="11">
        <v>0.34656905705947599</v>
      </c>
      <c r="AG190" s="11">
        <v>0.365256120504036</v>
      </c>
      <c r="AH190" s="11">
        <v>0.33844351982123499</v>
      </c>
      <c r="AI190" s="11">
        <v>0.30244340995237101</v>
      </c>
      <c r="AJ190" s="11"/>
      <c r="AK190" s="11">
        <v>0.36298347381836199</v>
      </c>
      <c r="AL190" s="11">
        <v>0.36640782206015698</v>
      </c>
      <c r="AM190" s="11">
        <v>0.24154398176486899</v>
      </c>
      <c r="AN190" s="11">
        <v>0.31667180442766502</v>
      </c>
      <c r="AO190" s="11">
        <v>0.35457992138393402</v>
      </c>
      <c r="AP190" s="11">
        <v>0.32455535562953702</v>
      </c>
      <c r="AQ190" s="11"/>
      <c r="AR190" s="11">
        <v>0.33977967740459097</v>
      </c>
      <c r="AS190" s="11">
        <v>0.38123806983564601</v>
      </c>
      <c r="AT190" s="11">
        <v>0.28719112422459397</v>
      </c>
      <c r="AU190" s="11"/>
      <c r="AV190" s="11">
        <v>0.369146081742112</v>
      </c>
      <c r="AW190" s="11">
        <v>0.32452463475444698</v>
      </c>
      <c r="AX190" s="11">
        <v>0.39655074534873203</v>
      </c>
      <c r="AY190" s="11">
        <v>0.30307169631567499</v>
      </c>
      <c r="AZ190" s="11">
        <v>0.31900821854976602</v>
      </c>
      <c r="BA190" s="11"/>
      <c r="BB190" s="11">
        <v>0.36208731627192903</v>
      </c>
      <c r="BC190" s="11">
        <v>0.34149590756516202</v>
      </c>
      <c r="BD190" s="11">
        <v>0.37730655827955301</v>
      </c>
      <c r="BE190" s="11"/>
      <c r="BF190" s="11">
        <v>0.30897433183404499</v>
      </c>
      <c r="BG190" s="11">
        <v>0.36858857776607301</v>
      </c>
      <c r="BH190" s="11">
        <v>0.33931679696349099</v>
      </c>
      <c r="BI190" s="11">
        <v>0.35676580215321702</v>
      </c>
      <c r="BJ190" s="11">
        <v>0.33484156658248698</v>
      </c>
      <c r="BK190" s="11">
        <v>0.38555550124570698</v>
      </c>
    </row>
    <row r="191" spans="2:63" x14ac:dyDescent="0.35">
      <c r="B191" t="s">
        <v>143</v>
      </c>
      <c r="C191" s="11">
        <v>2.3454233364622799E-2</v>
      </c>
      <c r="D191" s="11">
        <v>3.2384689092604002E-2</v>
      </c>
      <c r="E191" s="11">
        <v>1.50502874889425E-2</v>
      </c>
      <c r="F191" s="11"/>
      <c r="G191" s="11">
        <v>6.7972229097288006E-2</v>
      </c>
      <c r="H191" s="11">
        <v>3.7961816837279401E-2</v>
      </c>
      <c r="I191" s="11">
        <v>2.6671612362122701E-2</v>
      </c>
      <c r="J191" s="11">
        <v>1.0579278996773101E-2</v>
      </c>
      <c r="K191" s="11">
        <v>7.4545826134498399E-3</v>
      </c>
      <c r="L191" s="11">
        <v>0</v>
      </c>
      <c r="M191" s="11"/>
      <c r="N191" s="11">
        <v>5.7015751328872703E-2</v>
      </c>
      <c r="O191" s="11">
        <v>1.6549524863188701E-2</v>
      </c>
      <c r="P191" s="11">
        <v>1.4493699926663399E-2</v>
      </c>
      <c r="Q191" s="11">
        <v>1.40349217340438E-2</v>
      </c>
      <c r="R191" s="11">
        <v>1.26759313316934E-2</v>
      </c>
      <c r="S191" s="11">
        <v>3.14034323809892E-2</v>
      </c>
      <c r="T191" s="11">
        <v>1.3232000629992999E-2</v>
      </c>
      <c r="U191" s="11">
        <v>3.2358252617836397E-2</v>
      </c>
      <c r="V191" s="11">
        <v>1.8697404072897501E-2</v>
      </c>
      <c r="W191" s="11">
        <v>1.6017150408368899E-2</v>
      </c>
      <c r="X191" s="11">
        <v>1.2491115763119899E-2</v>
      </c>
      <c r="Y191" s="11"/>
      <c r="Z191" s="11">
        <v>1.9188452924686499E-2</v>
      </c>
      <c r="AA191" s="11">
        <v>1.05156240899898E-2</v>
      </c>
      <c r="AB191" s="11">
        <v>3.4757786529377901E-2</v>
      </c>
      <c r="AC191" s="11">
        <v>3.1304477066173397E-2</v>
      </c>
      <c r="AD191" s="11"/>
      <c r="AE191" s="11">
        <v>2.2618609662253701E-2</v>
      </c>
      <c r="AF191" s="11">
        <v>2.6148243740543201E-2</v>
      </c>
      <c r="AG191" s="11">
        <v>1.24709034481155E-2</v>
      </c>
      <c r="AH191" s="11">
        <v>3.6702680144819602E-2</v>
      </c>
      <c r="AI191" s="11">
        <v>7.1700859317314194E-2</v>
      </c>
      <c r="AJ191" s="11"/>
      <c r="AK191" s="11">
        <v>1.8276534619860899E-2</v>
      </c>
      <c r="AL191" s="11">
        <v>2.12353008647106E-2</v>
      </c>
      <c r="AM191" s="11">
        <v>4.2714502124200797E-2</v>
      </c>
      <c r="AN191" s="11">
        <v>2.9629435233793799E-2</v>
      </c>
      <c r="AO191" s="11">
        <v>2.4567214943929602E-2</v>
      </c>
      <c r="AP191" s="11">
        <v>3.2745808039962902E-2</v>
      </c>
      <c r="AQ191" s="11"/>
      <c r="AR191" s="11">
        <v>1.84217576528228E-2</v>
      </c>
      <c r="AS191" s="11">
        <v>2.5580486537053599E-2</v>
      </c>
      <c r="AT191" s="11">
        <v>2.9779444186746301E-2</v>
      </c>
      <c r="AU191" s="11"/>
      <c r="AV191" s="11">
        <v>1.89277168535288E-2</v>
      </c>
      <c r="AW191" s="11">
        <v>3.21607257591476E-2</v>
      </c>
      <c r="AX191" s="11">
        <v>2.6712409533596299E-2</v>
      </c>
      <c r="AY191" s="11">
        <v>3.0139895128732899E-2</v>
      </c>
      <c r="AZ191" s="11">
        <v>1.3663987741887601E-2</v>
      </c>
      <c r="BA191" s="11"/>
      <c r="BB191" s="11">
        <v>1.69921859485078E-2</v>
      </c>
      <c r="BC191" s="11">
        <v>3.3833740129538201E-2</v>
      </c>
      <c r="BD191" s="11">
        <v>2.17543105085478E-2</v>
      </c>
      <c r="BE191" s="11"/>
      <c r="BF191" s="11">
        <v>3.9581271986049701E-2</v>
      </c>
      <c r="BG191" s="11">
        <v>1.5624864566044399E-2</v>
      </c>
      <c r="BH191" s="11">
        <v>3.9217966119423402E-2</v>
      </c>
      <c r="BI191" s="11">
        <v>1.1331179186443399E-2</v>
      </c>
      <c r="BJ191" s="11">
        <v>1.8577655984007801E-2</v>
      </c>
      <c r="BK191" s="11">
        <v>1.9967431622038501E-2</v>
      </c>
    </row>
    <row r="192" spans="2:63" x14ac:dyDescent="0.35">
      <c r="B192" t="s">
        <v>173</v>
      </c>
      <c r="C192" s="11">
        <v>4.5223767577309802E-2</v>
      </c>
      <c r="D192" s="11">
        <v>4.2900893588428503E-2</v>
      </c>
      <c r="E192" s="11">
        <v>4.7141464919619999E-2</v>
      </c>
      <c r="F192" s="11"/>
      <c r="G192" s="11">
        <v>0.102555607049376</v>
      </c>
      <c r="H192" s="11">
        <v>7.6614396660673906E-2</v>
      </c>
      <c r="I192" s="11">
        <v>4.3935932519357297E-2</v>
      </c>
      <c r="J192" s="11">
        <v>3.5890970434054197E-2</v>
      </c>
      <c r="K192" s="11">
        <v>1.5385697520477699E-2</v>
      </c>
      <c r="L192" s="11">
        <v>9.3553822552431692E-3</v>
      </c>
      <c r="M192" s="11"/>
      <c r="N192" s="11">
        <v>7.3827374088985195E-2</v>
      </c>
      <c r="O192" s="11">
        <v>4.0705283123153198E-2</v>
      </c>
      <c r="P192" s="11">
        <v>4.7164746735187398E-2</v>
      </c>
      <c r="Q192" s="11">
        <v>3.9302133662452901E-2</v>
      </c>
      <c r="R192" s="11">
        <v>5.2978279910522001E-2</v>
      </c>
      <c r="S192" s="11">
        <v>4.0594761595090498E-2</v>
      </c>
      <c r="T192" s="11">
        <v>2.9981731195134202E-2</v>
      </c>
      <c r="U192" s="11">
        <v>4.0944508303187799E-2</v>
      </c>
      <c r="V192" s="11">
        <v>4.9886375636480101E-2</v>
      </c>
      <c r="W192" s="11">
        <v>2.40976759113589E-2</v>
      </c>
      <c r="X192" s="11">
        <v>3.7475389974239E-2</v>
      </c>
      <c r="Y192" s="11"/>
      <c r="Z192" s="11">
        <v>3.7682292906364899E-2</v>
      </c>
      <c r="AA192" s="11">
        <v>3.5653294954452699E-2</v>
      </c>
      <c r="AB192" s="11">
        <v>4.9732513193262599E-2</v>
      </c>
      <c r="AC192" s="11">
        <v>6.0422029343285499E-2</v>
      </c>
      <c r="AD192" s="11"/>
      <c r="AE192" s="11">
        <v>5.12708953469155E-2</v>
      </c>
      <c r="AF192" s="11">
        <v>4.2133984417180401E-2</v>
      </c>
      <c r="AG192" s="11">
        <v>4.0909766618593899E-2</v>
      </c>
      <c r="AH192" s="11">
        <v>5.4271555693051698E-2</v>
      </c>
      <c r="AI192" s="11">
        <v>4.6842761943130903E-2</v>
      </c>
      <c r="AJ192" s="11"/>
      <c r="AK192" s="11">
        <v>3.2790485002450902E-2</v>
      </c>
      <c r="AL192" s="11">
        <v>5.1855730079737497E-2</v>
      </c>
      <c r="AM192" s="11">
        <v>7.8417042179561594E-2</v>
      </c>
      <c r="AN192" s="11">
        <v>3.4035761552240001E-2</v>
      </c>
      <c r="AO192" s="11">
        <v>5.4664442524971303E-2</v>
      </c>
      <c r="AP192" s="11">
        <v>4.8173509038996698E-2</v>
      </c>
      <c r="AQ192" s="11"/>
      <c r="AR192" s="11">
        <v>3.6094549888795603E-2</v>
      </c>
      <c r="AS192" s="11">
        <v>4.6210561368469801E-2</v>
      </c>
      <c r="AT192" s="11">
        <v>6.5931138667458297E-2</v>
      </c>
      <c r="AU192" s="11"/>
      <c r="AV192" s="11">
        <v>3.6113438310068302E-2</v>
      </c>
      <c r="AW192" s="11">
        <v>5.7588386475742298E-2</v>
      </c>
      <c r="AX192" s="11">
        <v>4.1253776733330298E-2</v>
      </c>
      <c r="AY192" s="11">
        <v>2.07217334390387E-2</v>
      </c>
      <c r="AZ192" s="11">
        <v>5.0574922217592397E-2</v>
      </c>
      <c r="BA192" s="11"/>
      <c r="BB192" s="11">
        <v>3.1338738844001998E-2</v>
      </c>
      <c r="BC192" s="11">
        <v>6.0364553923231902E-2</v>
      </c>
      <c r="BD192" s="11">
        <v>5.2262173062091501E-2</v>
      </c>
      <c r="BE192" s="11"/>
      <c r="BF192" s="11">
        <v>7.1032720878521194E-2</v>
      </c>
      <c r="BG192" s="11">
        <v>4.2233333390384702E-2</v>
      </c>
      <c r="BH192" s="11">
        <v>4.3050185920917798E-2</v>
      </c>
      <c r="BI192" s="11">
        <v>4.3680865744433597E-2</v>
      </c>
      <c r="BJ192" s="11">
        <v>2.2658393455865199E-2</v>
      </c>
      <c r="BK192" s="11">
        <v>2.6911847495949701E-2</v>
      </c>
    </row>
    <row r="193" spans="2:63" x14ac:dyDescent="0.35">
      <c r="B193" t="s">
        <v>174</v>
      </c>
      <c r="C193" s="11">
        <v>8.6129724019547702E-2</v>
      </c>
      <c r="D193" s="11">
        <v>7.9668003013308397E-2</v>
      </c>
      <c r="E193" s="11">
        <v>9.2955515319651294E-2</v>
      </c>
      <c r="F193" s="11"/>
      <c r="G193" s="11">
        <v>9.3024832960874507E-2</v>
      </c>
      <c r="H193" s="11">
        <v>0.10540679092128</v>
      </c>
      <c r="I193" s="11">
        <v>0.112186202990686</v>
      </c>
      <c r="J193" s="11">
        <v>6.1759379436553297E-2</v>
      </c>
      <c r="K193" s="11">
        <v>8.8416485953170795E-2</v>
      </c>
      <c r="L193" s="11">
        <v>6.2757260206260407E-2</v>
      </c>
      <c r="M193" s="11"/>
      <c r="N193" s="11">
        <v>8.8963099032037196E-2</v>
      </c>
      <c r="O193" s="11">
        <v>8.0507511441760299E-2</v>
      </c>
      <c r="P193" s="11">
        <v>0.105978400153407</v>
      </c>
      <c r="Q193" s="11">
        <v>8.9129382222840295E-2</v>
      </c>
      <c r="R193" s="11">
        <v>9.6419611626003293E-2</v>
      </c>
      <c r="S193" s="11">
        <v>0.124196279723016</v>
      </c>
      <c r="T193" s="11">
        <v>8.1610424789677893E-2</v>
      </c>
      <c r="U193" s="11">
        <v>0.12525659717468199</v>
      </c>
      <c r="V193" s="11">
        <v>6.0482286566528598E-2</v>
      </c>
      <c r="W193" s="11">
        <v>4.8086511820995097E-2</v>
      </c>
      <c r="X193" s="11">
        <v>7.3374122184812707E-2</v>
      </c>
      <c r="Y193" s="11"/>
      <c r="Z193" s="11">
        <v>6.5701205291279902E-2</v>
      </c>
      <c r="AA193" s="11">
        <v>7.4947672048019803E-2</v>
      </c>
      <c r="AB193" s="11">
        <v>0.106590224101678</v>
      </c>
      <c r="AC193" s="11">
        <v>0.10214221798483999</v>
      </c>
      <c r="AD193" s="11"/>
      <c r="AE193" s="11">
        <v>9.9935904770268105E-2</v>
      </c>
      <c r="AF193" s="11">
        <v>0.100792011156543</v>
      </c>
      <c r="AG193" s="11">
        <v>6.85521910472493E-2</v>
      </c>
      <c r="AH193" s="11">
        <v>6.2236198845773402E-2</v>
      </c>
      <c r="AI193" s="11">
        <v>3.3893306630786997E-2</v>
      </c>
      <c r="AJ193" s="11"/>
      <c r="AK193" s="11">
        <v>6.0069923980203298E-2</v>
      </c>
      <c r="AL193" s="11">
        <v>0.107993216515058</v>
      </c>
      <c r="AM193" s="11">
        <v>0.12794846460412601</v>
      </c>
      <c r="AN193" s="11">
        <v>7.5836389565572093E-2</v>
      </c>
      <c r="AO193" s="11">
        <v>0.10113459388698599</v>
      </c>
      <c r="AP193" s="11">
        <v>6.0194850916694298E-2</v>
      </c>
      <c r="AQ193" s="11"/>
      <c r="AR193" s="11">
        <v>9.8417615461547203E-2</v>
      </c>
      <c r="AS193" s="11">
        <v>6.4717385720245602E-2</v>
      </c>
      <c r="AT193" s="11">
        <v>0.118953336657536</v>
      </c>
      <c r="AU193" s="11"/>
      <c r="AV193" s="11">
        <v>8.7767906838039395E-2</v>
      </c>
      <c r="AW193" s="11">
        <v>8.2481961513130905E-2</v>
      </c>
      <c r="AX193" s="11">
        <v>4.0423674987598801E-2</v>
      </c>
      <c r="AY193" s="11">
        <v>6.8146002643689196E-2</v>
      </c>
      <c r="AZ193" s="11">
        <v>0.122041855519849</v>
      </c>
      <c r="BA193" s="11"/>
      <c r="BB193" s="11">
        <v>9.4157948969566904E-2</v>
      </c>
      <c r="BC193" s="11">
        <v>8.3907096803371606E-2</v>
      </c>
      <c r="BD193" s="11">
        <v>7.8177876290440498E-2</v>
      </c>
      <c r="BE193" s="11"/>
      <c r="BF193" s="11">
        <v>8.7022866583531297E-2</v>
      </c>
      <c r="BG193" s="11">
        <v>7.3557262558696004E-2</v>
      </c>
      <c r="BH193" s="11">
        <v>0.102855676802284</v>
      </c>
      <c r="BI193" s="11">
        <v>8.9352930686957405E-2</v>
      </c>
      <c r="BJ193" s="11">
        <v>9.9502485543080194E-2</v>
      </c>
      <c r="BK193" s="11">
        <v>6.3085343487425893E-2</v>
      </c>
    </row>
    <row r="194" spans="2:63" x14ac:dyDescent="0.35">
      <c r="B194" t="s">
        <v>175</v>
      </c>
      <c r="C194" s="11">
        <v>3.5243284243171298E-3</v>
      </c>
      <c r="D194" s="11">
        <v>6.1197215750717002E-3</v>
      </c>
      <c r="E194" s="11">
        <v>1.0399830164699499E-3</v>
      </c>
      <c r="F194" s="11"/>
      <c r="G194" s="11">
        <v>0</v>
      </c>
      <c r="H194" s="11">
        <v>8.2008841628331795E-3</v>
      </c>
      <c r="I194" s="11">
        <v>2.0951954271335202E-3</v>
      </c>
      <c r="J194" s="11">
        <v>1.3011894687340699E-3</v>
      </c>
      <c r="K194" s="11">
        <v>9.1979587241849802E-3</v>
      </c>
      <c r="L194" s="11">
        <v>1.2334380631658E-3</v>
      </c>
      <c r="M194" s="11"/>
      <c r="N194" s="11">
        <v>6.4602966701311597E-3</v>
      </c>
      <c r="O194" s="11">
        <v>5.3725286298606997E-3</v>
      </c>
      <c r="P194" s="11">
        <v>0</v>
      </c>
      <c r="Q194" s="11">
        <v>0</v>
      </c>
      <c r="R194" s="11">
        <v>5.1342874380453001E-3</v>
      </c>
      <c r="S194" s="11">
        <v>1.9742735053020302E-3</v>
      </c>
      <c r="T194" s="11">
        <v>4.3370519625829697E-3</v>
      </c>
      <c r="U194" s="11">
        <v>0</v>
      </c>
      <c r="V194" s="11">
        <v>6.5330108218640999E-3</v>
      </c>
      <c r="W194" s="11">
        <v>2.37716846042021E-3</v>
      </c>
      <c r="X194" s="11">
        <v>0</v>
      </c>
      <c r="Y194" s="11"/>
      <c r="Z194" s="11">
        <v>2.0464176342487699E-3</v>
      </c>
      <c r="AA194" s="11">
        <v>3.3627429090431599E-3</v>
      </c>
      <c r="AB194" s="11">
        <v>7.8565025786885394E-3</v>
      </c>
      <c r="AC194" s="11">
        <v>6.9725652523412501E-4</v>
      </c>
      <c r="AD194" s="11"/>
      <c r="AE194" s="11">
        <v>0</v>
      </c>
      <c r="AF194" s="11">
        <v>5.3725973747237102E-3</v>
      </c>
      <c r="AG194" s="11">
        <v>4.2121268298502997E-3</v>
      </c>
      <c r="AH194" s="11">
        <v>3.0232501357295E-3</v>
      </c>
      <c r="AI194" s="11">
        <v>1.5639052589386498E-2</v>
      </c>
      <c r="AJ194" s="11"/>
      <c r="AK194" s="11">
        <v>3.71215232407077E-3</v>
      </c>
      <c r="AL194" s="11">
        <v>1.9162782404234899E-3</v>
      </c>
      <c r="AM194" s="11">
        <v>4.12156091350252E-3</v>
      </c>
      <c r="AN194" s="11">
        <v>6.8349911636357797E-3</v>
      </c>
      <c r="AO194" s="11">
        <v>4.6589454571463402E-3</v>
      </c>
      <c r="AP194" s="11">
        <v>0</v>
      </c>
      <c r="AQ194" s="11"/>
      <c r="AR194" s="11">
        <v>5.1644408731297197E-3</v>
      </c>
      <c r="AS194" s="11">
        <v>2.6966241518775001E-3</v>
      </c>
      <c r="AT194" s="11">
        <v>3.08722317279079E-3</v>
      </c>
      <c r="AU194" s="11"/>
      <c r="AV194" s="11">
        <v>3.35776596006779E-3</v>
      </c>
      <c r="AW194" s="11">
        <v>4.5995653127084398E-3</v>
      </c>
      <c r="AX194" s="11">
        <v>0</v>
      </c>
      <c r="AY194" s="11">
        <v>2.0222743881299101E-2</v>
      </c>
      <c r="AZ194" s="11">
        <v>1.5470538997987701E-3</v>
      </c>
      <c r="BA194" s="11"/>
      <c r="BB194" s="11">
        <v>3.5543105037373901E-3</v>
      </c>
      <c r="BC194" s="11">
        <v>2.0430596256332599E-3</v>
      </c>
      <c r="BD194" s="11">
        <v>0</v>
      </c>
      <c r="BE194" s="11"/>
      <c r="BF194" s="11">
        <v>1.2242656147309699E-3</v>
      </c>
      <c r="BG194" s="11">
        <v>3.28078148802318E-3</v>
      </c>
      <c r="BH194" s="11">
        <v>4.1852159218714602E-3</v>
      </c>
      <c r="BI194" s="11">
        <v>1.87855399967838E-3</v>
      </c>
      <c r="BJ194" s="11">
        <v>4.6957501875392804E-3</v>
      </c>
      <c r="BK194" s="11">
        <v>8.4902162481878905E-3</v>
      </c>
    </row>
    <row r="195" spans="2:63" x14ac:dyDescent="0.35">
      <c r="B195" t="s">
        <v>84</v>
      </c>
      <c r="C195" s="11">
        <v>0.106682978299513</v>
      </c>
      <c r="D195" s="11">
        <v>6.1768258540037799E-2</v>
      </c>
      <c r="E195" s="11">
        <v>0.15013447800232799</v>
      </c>
      <c r="F195" s="11"/>
      <c r="G195" s="11">
        <v>0.140258340806349</v>
      </c>
      <c r="H195" s="11">
        <v>0.122361136453895</v>
      </c>
      <c r="I195" s="11">
        <v>0.13850223193449401</v>
      </c>
      <c r="J195" s="11">
        <v>0.12593449917529401</v>
      </c>
      <c r="K195" s="11">
        <v>7.0685863498795604E-2</v>
      </c>
      <c r="L195" s="11">
        <v>5.3759905242955999E-2</v>
      </c>
      <c r="M195" s="11"/>
      <c r="N195" s="11">
        <v>8.0033828191621498E-2</v>
      </c>
      <c r="O195" s="11">
        <v>9.5211850702903403E-2</v>
      </c>
      <c r="P195" s="11">
        <v>9.4132467198992806E-2</v>
      </c>
      <c r="Q195" s="11">
        <v>0.102365333523359</v>
      </c>
      <c r="R195" s="11">
        <v>0.11079535750743399</v>
      </c>
      <c r="S195" s="11">
        <v>0.13695189026678201</v>
      </c>
      <c r="T195" s="11">
        <v>0.12415878620540199</v>
      </c>
      <c r="U195" s="11">
        <v>0.12945714836615599</v>
      </c>
      <c r="V195" s="11">
        <v>0.14397479842358801</v>
      </c>
      <c r="W195" s="11">
        <v>7.1075897536039198E-2</v>
      </c>
      <c r="X195" s="11">
        <v>0.114698568884082</v>
      </c>
      <c r="Y195" s="11"/>
      <c r="Z195" s="11">
        <v>5.5375851601812701E-2</v>
      </c>
      <c r="AA195" s="11">
        <v>9.3743509386297899E-2</v>
      </c>
      <c r="AB195" s="11">
        <v>0.12272852318105699</v>
      </c>
      <c r="AC195" s="11">
        <v>0.160771747294708</v>
      </c>
      <c r="AD195" s="11"/>
      <c r="AE195" s="11">
        <v>0.162324678284619</v>
      </c>
      <c r="AF195" s="11">
        <v>0.104830394290417</v>
      </c>
      <c r="AG195" s="11">
        <v>6.7671336010897004E-2</v>
      </c>
      <c r="AH195" s="11">
        <v>5.9404653690727498E-2</v>
      </c>
      <c r="AI195" s="11">
        <v>5.42769125967743E-2</v>
      </c>
      <c r="AJ195" s="11"/>
      <c r="AK195" s="11">
        <v>7.1671217431379705E-2</v>
      </c>
      <c r="AL195" s="11">
        <v>9.5010380271813494E-2</v>
      </c>
      <c r="AM195" s="11">
        <v>0.14067819782051899</v>
      </c>
      <c r="AN195" s="11">
        <v>0.14041956582572801</v>
      </c>
      <c r="AO195" s="11">
        <v>0.11900526119100199</v>
      </c>
      <c r="AP195" s="11">
        <v>0.19848658555964699</v>
      </c>
      <c r="AQ195" s="11"/>
      <c r="AR195" s="11">
        <v>9.9442656323283404E-2</v>
      </c>
      <c r="AS195" s="11">
        <v>6.6674963991807695E-2</v>
      </c>
      <c r="AT195" s="11">
        <v>0.206550974867965</v>
      </c>
      <c r="AU195" s="11"/>
      <c r="AV195" s="11">
        <v>8.0213464414600297E-2</v>
      </c>
      <c r="AW195" s="11">
        <v>9.4027615194495706E-2</v>
      </c>
      <c r="AX195" s="11">
        <v>3.1037604935086598E-2</v>
      </c>
      <c r="AY195" s="11">
        <v>4.0927536885054697E-2</v>
      </c>
      <c r="AZ195" s="11">
        <v>0.224433297351775</v>
      </c>
      <c r="BA195" s="11"/>
      <c r="BB195" s="11">
        <v>7.9785287326591403E-2</v>
      </c>
      <c r="BC195" s="11">
        <v>9.3238870705877497E-2</v>
      </c>
      <c r="BD195" s="11">
        <v>3.1284494465587301E-2</v>
      </c>
      <c r="BE195" s="11"/>
      <c r="BF195" s="11">
        <v>0.113458032958121</v>
      </c>
      <c r="BG195" s="11">
        <v>9.1942378938612804E-2</v>
      </c>
      <c r="BH195" s="11">
        <v>8.65176701938591E-2</v>
      </c>
      <c r="BI195" s="11">
        <v>0.12979946307554699</v>
      </c>
      <c r="BJ195" s="11">
        <v>0.101931331319064</v>
      </c>
      <c r="BK195" s="11">
        <v>0.121989524308784</v>
      </c>
    </row>
    <row r="196" spans="2:63" x14ac:dyDescent="0.35">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row>
    <row r="197" spans="2:63" x14ac:dyDescent="0.35">
      <c r="B197" s="2" t="s">
        <v>183</v>
      </c>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row>
    <row r="198" spans="2:63" x14ac:dyDescent="0.35">
      <c r="B198" s="20" t="s">
        <v>67</v>
      </c>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row>
    <row r="199" spans="2:63" x14ac:dyDescent="0.35">
      <c r="B199" t="s">
        <v>177</v>
      </c>
      <c r="C199" s="11">
        <v>0.20748936728204201</v>
      </c>
      <c r="D199" s="11">
        <v>0.24920338575509299</v>
      </c>
      <c r="E199" s="11">
        <v>0.167177892136603</v>
      </c>
      <c r="F199" s="11"/>
      <c r="G199" s="11">
        <v>0.24100115875287101</v>
      </c>
      <c r="H199" s="11">
        <v>0.224463393246877</v>
      </c>
      <c r="I199" s="11">
        <v>0.201329305094751</v>
      </c>
      <c r="J199" s="11">
        <v>0.168970156625638</v>
      </c>
      <c r="K199" s="11">
        <v>0.20434076392554801</v>
      </c>
      <c r="L199" s="11">
        <v>0.209327567484897</v>
      </c>
      <c r="M199" s="11"/>
      <c r="N199" s="11">
        <v>0.232379459634315</v>
      </c>
      <c r="O199" s="11">
        <v>0.19542497034106401</v>
      </c>
      <c r="P199" s="11">
        <v>0.22921724569455099</v>
      </c>
      <c r="Q199" s="11">
        <v>0.18791712739055699</v>
      </c>
      <c r="R199" s="11">
        <v>0.19490383639789</v>
      </c>
      <c r="S199" s="11">
        <v>0.22730894779112501</v>
      </c>
      <c r="T199" s="11">
        <v>0.17816161530726901</v>
      </c>
      <c r="U199" s="11">
        <v>0.171180492148163</v>
      </c>
      <c r="V199" s="11">
        <v>0.22277656167941201</v>
      </c>
      <c r="W199" s="11">
        <v>0.211408522450031</v>
      </c>
      <c r="X199" s="11">
        <v>0.186890716415163</v>
      </c>
      <c r="Y199" s="11"/>
      <c r="Z199" s="11">
        <v>0.23174823176628301</v>
      </c>
      <c r="AA199" s="11">
        <v>0.19300249196563701</v>
      </c>
      <c r="AB199" s="11">
        <v>0.198506205447881</v>
      </c>
      <c r="AC199" s="11">
        <v>0.204269355141493</v>
      </c>
      <c r="AD199" s="11"/>
      <c r="AE199" s="11">
        <v>0.178640672839562</v>
      </c>
      <c r="AF199" s="11">
        <v>0.16802793669200899</v>
      </c>
      <c r="AG199" s="11">
        <v>0.23203727014973999</v>
      </c>
      <c r="AH199" s="11">
        <v>0.26447055726744001</v>
      </c>
      <c r="AI199" s="11">
        <v>0.41006690536874202</v>
      </c>
      <c r="AJ199" s="11"/>
      <c r="AK199" s="11">
        <v>0.217998161875189</v>
      </c>
      <c r="AL199" s="11">
        <v>0.20755038606468099</v>
      </c>
      <c r="AM199" s="11">
        <v>0.19638504957689201</v>
      </c>
      <c r="AN199" s="11">
        <v>0.19233509798642501</v>
      </c>
      <c r="AO199" s="11">
        <v>0.20665964972828499</v>
      </c>
      <c r="AP199" s="11">
        <v>0.14582280739346101</v>
      </c>
      <c r="AQ199" s="11"/>
      <c r="AR199" s="11">
        <v>0.15318075009808499</v>
      </c>
      <c r="AS199" s="11">
        <v>0.27918222728476899</v>
      </c>
      <c r="AT199" s="11">
        <v>0.139979359650026</v>
      </c>
      <c r="AU199" s="11"/>
      <c r="AV199" s="11">
        <v>0.16560724892815801</v>
      </c>
      <c r="AW199" s="11">
        <v>0.25620963050930501</v>
      </c>
      <c r="AX199" s="11">
        <v>0.31654758779022601</v>
      </c>
      <c r="AY199" s="11">
        <v>0.187501522458453</v>
      </c>
      <c r="AZ199" s="11">
        <v>0.14035047812644999</v>
      </c>
      <c r="BA199" s="11"/>
      <c r="BB199" s="11">
        <v>0.170380806921792</v>
      </c>
      <c r="BC199" s="11">
        <v>0.25544573825259898</v>
      </c>
      <c r="BD199" s="11">
        <v>0.26333401370000697</v>
      </c>
      <c r="BE199" s="11"/>
      <c r="BF199" s="11">
        <v>0.26589547628089999</v>
      </c>
      <c r="BG199" s="11">
        <v>0.186339892178814</v>
      </c>
      <c r="BH199" s="11">
        <v>0.217906260594143</v>
      </c>
      <c r="BI199" s="11">
        <v>0.16522136662923601</v>
      </c>
      <c r="BJ199" s="11">
        <v>0.222699392029789</v>
      </c>
      <c r="BK199" s="11">
        <v>0.182520665928048</v>
      </c>
    </row>
    <row r="200" spans="2:63" x14ac:dyDescent="0.35">
      <c r="B200" t="s">
        <v>178</v>
      </c>
      <c r="C200" s="11">
        <v>0.49878131760989097</v>
      </c>
      <c r="D200" s="11">
        <v>0.45455541447743197</v>
      </c>
      <c r="E200" s="11">
        <v>0.53948211680729996</v>
      </c>
      <c r="F200" s="11"/>
      <c r="G200" s="11">
        <v>0.49287331715065502</v>
      </c>
      <c r="H200" s="11">
        <v>0.51464582037893403</v>
      </c>
      <c r="I200" s="11">
        <v>0.50697674537561399</v>
      </c>
      <c r="J200" s="11">
        <v>0.48999568404920502</v>
      </c>
      <c r="K200" s="11">
        <v>0.50438374434915401</v>
      </c>
      <c r="L200" s="11">
        <v>0.48650509876224901</v>
      </c>
      <c r="M200" s="11"/>
      <c r="N200" s="11">
        <v>0.51626112880412001</v>
      </c>
      <c r="O200" s="11">
        <v>0.51719705548622397</v>
      </c>
      <c r="P200" s="11">
        <v>0.47855723189265298</v>
      </c>
      <c r="Q200" s="11">
        <v>0.50284035486399303</v>
      </c>
      <c r="R200" s="11">
        <v>0.48852548969281501</v>
      </c>
      <c r="S200" s="11">
        <v>0.49338581013101601</v>
      </c>
      <c r="T200" s="11">
        <v>0.51637741806533699</v>
      </c>
      <c r="U200" s="11">
        <v>0.50906930480830803</v>
      </c>
      <c r="V200" s="11">
        <v>0.44758476261239899</v>
      </c>
      <c r="W200" s="11">
        <v>0.50691015790070004</v>
      </c>
      <c r="X200" s="11">
        <v>0.51253671608464801</v>
      </c>
      <c r="Y200" s="11"/>
      <c r="Z200" s="11">
        <v>0.53024563449232298</v>
      </c>
      <c r="AA200" s="11">
        <v>0.518977052751737</v>
      </c>
      <c r="AB200" s="11">
        <v>0.46315262371191102</v>
      </c>
      <c r="AC200" s="11">
        <v>0.47430811712346599</v>
      </c>
      <c r="AD200" s="11"/>
      <c r="AE200" s="11">
        <v>0.47271949645740702</v>
      </c>
      <c r="AF200" s="11">
        <v>0.51450167221161702</v>
      </c>
      <c r="AG200" s="11">
        <v>0.53258100886954096</v>
      </c>
      <c r="AH200" s="11">
        <v>0.50318618029259699</v>
      </c>
      <c r="AI200" s="11">
        <v>0.36591021272935598</v>
      </c>
      <c r="AJ200" s="11"/>
      <c r="AK200" s="11">
        <v>0.489511518738176</v>
      </c>
      <c r="AL200" s="11">
        <v>0.51490324597744597</v>
      </c>
      <c r="AM200" s="11">
        <v>0.49899220170051301</v>
      </c>
      <c r="AN200" s="11">
        <v>0.48962214914014102</v>
      </c>
      <c r="AO200" s="11">
        <v>0.52140542025936099</v>
      </c>
      <c r="AP200" s="11">
        <v>0.47407956308330101</v>
      </c>
      <c r="AQ200" s="11"/>
      <c r="AR200" s="11">
        <v>0.45949948788786799</v>
      </c>
      <c r="AS200" s="11">
        <v>0.53313338671241595</v>
      </c>
      <c r="AT200" s="11">
        <v>0.479515073359782</v>
      </c>
      <c r="AU200" s="11"/>
      <c r="AV200" s="11">
        <v>0.47953683643585598</v>
      </c>
      <c r="AW200" s="11">
        <v>0.53938610133236298</v>
      </c>
      <c r="AX200" s="11">
        <v>0.50295337189341505</v>
      </c>
      <c r="AY200" s="11">
        <v>0.32196948531146102</v>
      </c>
      <c r="AZ200" s="11">
        <v>0.48234916798265798</v>
      </c>
      <c r="BA200" s="11"/>
      <c r="BB200" s="11">
        <v>0.48097688063070398</v>
      </c>
      <c r="BC200" s="11">
        <v>0.55315089367452297</v>
      </c>
      <c r="BD200" s="11">
        <v>0.53944339704684896</v>
      </c>
      <c r="BE200" s="11"/>
      <c r="BF200" s="11">
        <v>0.46940984860631302</v>
      </c>
      <c r="BG200" s="11">
        <v>0.508566070491689</v>
      </c>
      <c r="BH200" s="11">
        <v>0.50198519191876201</v>
      </c>
      <c r="BI200" s="11">
        <v>0.50727262931808503</v>
      </c>
      <c r="BJ200" s="11">
        <v>0.504254569087212</v>
      </c>
      <c r="BK200" s="11">
        <v>0.52172228878927196</v>
      </c>
    </row>
    <row r="201" spans="2:63" x14ac:dyDescent="0.35">
      <c r="B201" t="s">
        <v>179</v>
      </c>
      <c r="C201" s="11">
        <v>0.20777748630713899</v>
      </c>
      <c r="D201" s="11">
        <v>0.198972648861582</v>
      </c>
      <c r="E201" s="11">
        <v>0.21802074213351899</v>
      </c>
      <c r="F201" s="11"/>
      <c r="G201" s="11">
        <v>0.18914455927256801</v>
      </c>
      <c r="H201" s="11">
        <v>0.17806513895638801</v>
      </c>
      <c r="I201" s="11">
        <v>0.19781709763108901</v>
      </c>
      <c r="J201" s="11">
        <v>0.22562166070953801</v>
      </c>
      <c r="K201" s="11">
        <v>0.207695720915994</v>
      </c>
      <c r="L201" s="11">
        <v>0.23839608444888599</v>
      </c>
      <c r="M201" s="11"/>
      <c r="N201" s="11">
        <v>0.17183777607881801</v>
      </c>
      <c r="O201" s="11">
        <v>0.207133125157621</v>
      </c>
      <c r="P201" s="11">
        <v>0.20432791250402099</v>
      </c>
      <c r="Q201" s="11">
        <v>0.21687048145336699</v>
      </c>
      <c r="R201" s="11">
        <v>0.25639638236538798</v>
      </c>
      <c r="S201" s="11">
        <v>0.18371320401204</v>
      </c>
      <c r="T201" s="11">
        <v>0.23075984790041201</v>
      </c>
      <c r="U201" s="11">
        <v>0.22593071456609201</v>
      </c>
      <c r="V201" s="11">
        <v>0.212581791510118</v>
      </c>
      <c r="W201" s="11">
        <v>0.20250812611725399</v>
      </c>
      <c r="X201" s="11">
        <v>0.22216379128612301</v>
      </c>
      <c r="Y201" s="11"/>
      <c r="Z201" s="11">
        <v>0.18110450943960699</v>
      </c>
      <c r="AA201" s="11">
        <v>0.213153670781315</v>
      </c>
      <c r="AB201" s="11">
        <v>0.22490874541799</v>
      </c>
      <c r="AC201" s="11">
        <v>0.21717021705060699</v>
      </c>
      <c r="AD201" s="11"/>
      <c r="AE201" s="11">
        <v>0.24782073434604801</v>
      </c>
      <c r="AF201" s="11">
        <v>0.221542662734909</v>
      </c>
      <c r="AG201" s="11">
        <v>0.16887514862409</v>
      </c>
      <c r="AH201" s="11">
        <v>0.17625106338690399</v>
      </c>
      <c r="AI201" s="11">
        <v>0.131588668587998</v>
      </c>
      <c r="AJ201" s="11"/>
      <c r="AK201" s="11">
        <v>0.22127856249101499</v>
      </c>
      <c r="AL201" s="11">
        <v>0.200366776598145</v>
      </c>
      <c r="AM201" s="11">
        <v>0.205209210216692</v>
      </c>
      <c r="AN201" s="11">
        <v>0.233467911341284</v>
      </c>
      <c r="AO201" s="11">
        <v>0.17160273696383799</v>
      </c>
      <c r="AP201" s="11">
        <v>0.207796876289567</v>
      </c>
      <c r="AQ201" s="11"/>
      <c r="AR201" s="11">
        <v>0.269086402337818</v>
      </c>
      <c r="AS201" s="11">
        <v>0.15131202040247599</v>
      </c>
      <c r="AT201" s="11">
        <v>0.23572573552568801</v>
      </c>
      <c r="AU201" s="11"/>
      <c r="AV201" s="11">
        <v>0.26209295061482801</v>
      </c>
      <c r="AW201" s="11">
        <v>0.14674724900675501</v>
      </c>
      <c r="AX201" s="11">
        <v>0.12704525519510501</v>
      </c>
      <c r="AY201" s="11">
        <v>0.29760288826408299</v>
      </c>
      <c r="AZ201" s="11">
        <v>0.23932887318823701</v>
      </c>
      <c r="BA201" s="11"/>
      <c r="BB201" s="11">
        <v>0.26473291163038098</v>
      </c>
      <c r="BC201" s="11">
        <v>0.13534532719603801</v>
      </c>
      <c r="BD201" s="11">
        <v>0.16042484208448801</v>
      </c>
      <c r="BE201" s="11"/>
      <c r="BF201" s="11">
        <v>0.185891688340102</v>
      </c>
      <c r="BG201" s="11">
        <v>0.21844835305882099</v>
      </c>
      <c r="BH201" s="11">
        <v>0.18592166024503301</v>
      </c>
      <c r="BI201" s="11">
        <v>0.25402885724278601</v>
      </c>
      <c r="BJ201" s="11">
        <v>0.18307424082812701</v>
      </c>
      <c r="BK201" s="11">
        <v>0.17421769850122601</v>
      </c>
    </row>
    <row r="202" spans="2:63" x14ac:dyDescent="0.35">
      <c r="B202" t="s">
        <v>180</v>
      </c>
      <c r="C202" s="11">
        <v>3.1148626152696E-2</v>
      </c>
      <c r="D202" s="11">
        <v>3.85948897394046E-2</v>
      </c>
      <c r="E202" s="11">
        <v>2.42891540507057E-2</v>
      </c>
      <c r="F202" s="11"/>
      <c r="G202" s="11">
        <v>3.5446743918045497E-2</v>
      </c>
      <c r="H202" s="11">
        <v>2.5481660406954699E-2</v>
      </c>
      <c r="I202" s="11">
        <v>3.2246777560920301E-2</v>
      </c>
      <c r="J202" s="11">
        <v>3.7485323000033301E-2</v>
      </c>
      <c r="K202" s="11">
        <v>2.60748578450305E-2</v>
      </c>
      <c r="L202" s="11">
        <v>3.0241388680353299E-2</v>
      </c>
      <c r="M202" s="11"/>
      <c r="N202" s="11">
        <v>3.9572112269239602E-2</v>
      </c>
      <c r="O202" s="11">
        <v>2.05649016963468E-2</v>
      </c>
      <c r="P202" s="11">
        <v>4.54514865965676E-2</v>
      </c>
      <c r="Q202" s="11">
        <v>3.2006329777411698E-2</v>
      </c>
      <c r="R202" s="11">
        <v>7.23569887699709E-3</v>
      </c>
      <c r="S202" s="11">
        <v>3.3702741399015503E-2</v>
      </c>
      <c r="T202" s="11">
        <v>2.13471259972349E-2</v>
      </c>
      <c r="U202" s="11">
        <v>5.47542751782902E-2</v>
      </c>
      <c r="V202" s="11">
        <v>3.5235234245080203E-2</v>
      </c>
      <c r="W202" s="11">
        <v>2.67849349853602E-2</v>
      </c>
      <c r="X202" s="11">
        <v>3.5159151576419599E-2</v>
      </c>
      <c r="Y202" s="11"/>
      <c r="Z202" s="11">
        <v>2.41979159472419E-2</v>
      </c>
      <c r="AA202" s="11">
        <v>2.47270896332757E-2</v>
      </c>
      <c r="AB202" s="11">
        <v>5.0830021028268099E-2</v>
      </c>
      <c r="AC202" s="11">
        <v>2.87542472020825E-2</v>
      </c>
      <c r="AD202" s="11"/>
      <c r="AE202" s="11">
        <v>2.2497987231621101E-2</v>
      </c>
      <c r="AF202" s="11">
        <v>3.6278014927149597E-2</v>
      </c>
      <c r="AG202" s="11">
        <v>2.98681525334436E-2</v>
      </c>
      <c r="AH202" s="11">
        <v>3.1045855646191899E-2</v>
      </c>
      <c r="AI202" s="11">
        <v>5.2479548674834502E-2</v>
      </c>
      <c r="AJ202" s="11"/>
      <c r="AK202" s="11">
        <v>2.7736997293433201E-2</v>
      </c>
      <c r="AL202" s="11">
        <v>2.7414892514697101E-2</v>
      </c>
      <c r="AM202" s="11">
        <v>3.3446608303022797E-2</v>
      </c>
      <c r="AN202" s="11">
        <v>3.7295176480482001E-2</v>
      </c>
      <c r="AO202" s="11">
        <v>3.3441224218634602E-2</v>
      </c>
      <c r="AP202" s="11">
        <v>8.3215765451057994E-2</v>
      </c>
      <c r="AQ202" s="11"/>
      <c r="AR202" s="11">
        <v>4.5903957117757799E-2</v>
      </c>
      <c r="AS202" s="11">
        <v>1.3040275675998201E-2</v>
      </c>
      <c r="AT202" s="11">
        <v>4.6506354474202503E-2</v>
      </c>
      <c r="AU202" s="11"/>
      <c r="AV202" s="11">
        <v>4.2347845433358997E-2</v>
      </c>
      <c r="AW202" s="11">
        <v>1.6580642014084601E-2</v>
      </c>
      <c r="AX202" s="11">
        <v>2.9922052444549301E-2</v>
      </c>
      <c r="AY202" s="11">
        <v>0.114630562167294</v>
      </c>
      <c r="AZ202" s="11">
        <v>3.7742944562140897E-2</v>
      </c>
      <c r="BA202" s="11"/>
      <c r="BB202" s="11">
        <v>4.0629921634890202E-2</v>
      </c>
      <c r="BC202" s="11">
        <v>1.27154481927145E-2</v>
      </c>
      <c r="BD202" s="11">
        <v>2.2517142984050501E-2</v>
      </c>
      <c r="BE202" s="11"/>
      <c r="BF202" s="11">
        <v>2.5403756378525301E-2</v>
      </c>
      <c r="BG202" s="11">
        <v>2.9490927385557902E-2</v>
      </c>
      <c r="BH202" s="11">
        <v>5.2400629855095603E-2</v>
      </c>
      <c r="BI202" s="11">
        <v>2.1631536814712402E-2</v>
      </c>
      <c r="BJ202" s="11">
        <v>3.1084868213686199E-2</v>
      </c>
      <c r="BK202" s="11">
        <v>4.0179895438977299E-2</v>
      </c>
    </row>
    <row r="203" spans="2:63" x14ac:dyDescent="0.35">
      <c r="B203" t="s">
        <v>181</v>
      </c>
      <c r="C203" s="11">
        <v>2.6168245118231199E-2</v>
      </c>
      <c r="D203" s="11">
        <v>3.6008680305850999E-2</v>
      </c>
      <c r="E203" s="11">
        <v>1.6212195140038101E-2</v>
      </c>
      <c r="F203" s="11"/>
      <c r="G203" s="11">
        <v>5.5323387711804697E-3</v>
      </c>
      <c r="H203" s="11">
        <v>2.06066399504421E-2</v>
      </c>
      <c r="I203" s="11">
        <v>2.6571616248201799E-2</v>
      </c>
      <c r="J203" s="11">
        <v>4.48692457453247E-2</v>
      </c>
      <c r="K203" s="11">
        <v>3.8732664544761097E-2</v>
      </c>
      <c r="L203" s="11">
        <v>2.0708888172634499E-2</v>
      </c>
      <c r="M203" s="11"/>
      <c r="N203" s="11">
        <v>2.0109851508219999E-2</v>
      </c>
      <c r="O203" s="11">
        <v>2.7429095286661001E-2</v>
      </c>
      <c r="P203" s="11">
        <v>1.6313124514261E-2</v>
      </c>
      <c r="Q203" s="11">
        <v>3.7904861919649001E-2</v>
      </c>
      <c r="R203" s="11">
        <v>1.8375367411839601E-2</v>
      </c>
      <c r="S203" s="11">
        <v>1.8340764186355499E-2</v>
      </c>
      <c r="T203" s="11">
        <v>2.64788396795867E-2</v>
      </c>
      <c r="U203" s="11">
        <v>2.69787614136031E-2</v>
      </c>
      <c r="V203" s="11">
        <v>3.0628677476497699E-2</v>
      </c>
      <c r="W203" s="11">
        <v>3.4739305032413799E-2</v>
      </c>
      <c r="X203" s="11">
        <v>3.3119738167786399E-2</v>
      </c>
      <c r="Y203" s="11"/>
      <c r="Z203" s="11">
        <v>1.9666341192515101E-2</v>
      </c>
      <c r="AA203" s="11">
        <v>2.4876100114449101E-2</v>
      </c>
      <c r="AB203" s="11">
        <v>2.55354173595276E-2</v>
      </c>
      <c r="AC203" s="11">
        <v>3.4644694620689399E-2</v>
      </c>
      <c r="AD203" s="11"/>
      <c r="AE203" s="11">
        <v>3.1499874355453802E-2</v>
      </c>
      <c r="AF203" s="11">
        <v>3.3012159562728002E-2</v>
      </c>
      <c r="AG203" s="11">
        <v>2.2090319840280301E-2</v>
      </c>
      <c r="AH203" s="11">
        <v>9.4989018421586992E-3</v>
      </c>
      <c r="AI203" s="11">
        <v>3.0714434457047399E-2</v>
      </c>
      <c r="AJ203" s="11"/>
      <c r="AK203" s="11">
        <v>2.56069396433127E-2</v>
      </c>
      <c r="AL203" s="11">
        <v>2.20399407624704E-2</v>
      </c>
      <c r="AM203" s="11">
        <v>4.47516948272354E-2</v>
      </c>
      <c r="AN203" s="11">
        <v>2.7836048021927198E-2</v>
      </c>
      <c r="AO203" s="11">
        <v>2.6174482465189899E-2</v>
      </c>
      <c r="AP203" s="11">
        <v>1.6076693962499201E-2</v>
      </c>
      <c r="AQ203" s="11"/>
      <c r="AR203" s="11">
        <v>4.9281524143061799E-2</v>
      </c>
      <c r="AS203" s="11">
        <v>9.96287891722503E-3</v>
      </c>
      <c r="AT203" s="11">
        <v>2.2520337170580901E-2</v>
      </c>
      <c r="AU203" s="11"/>
      <c r="AV203" s="11">
        <v>3.4406160113966598E-2</v>
      </c>
      <c r="AW203" s="11">
        <v>1.57256238677515E-2</v>
      </c>
      <c r="AX203" s="11">
        <v>1.5387759769976601E-2</v>
      </c>
      <c r="AY203" s="11">
        <v>7.8295541798709095E-2</v>
      </c>
      <c r="AZ203" s="11">
        <v>2.5171370397996998E-2</v>
      </c>
      <c r="BA203" s="11"/>
      <c r="BB203" s="11">
        <v>2.94550641556004E-2</v>
      </c>
      <c r="BC203" s="11">
        <v>1.3434199714745999E-2</v>
      </c>
      <c r="BD203" s="11">
        <v>1.1250779818171099E-2</v>
      </c>
      <c r="BE203" s="11"/>
      <c r="BF203" s="11">
        <v>2.0357195808344601E-2</v>
      </c>
      <c r="BG203" s="11">
        <v>2.6698941860976402E-2</v>
      </c>
      <c r="BH203" s="11">
        <v>1.9605243403332299E-2</v>
      </c>
      <c r="BI203" s="11">
        <v>2.74966480583144E-2</v>
      </c>
      <c r="BJ203" s="11">
        <v>3.45404049783666E-2</v>
      </c>
      <c r="BK203" s="11">
        <v>3.6844697544970099E-2</v>
      </c>
    </row>
    <row r="204" spans="2:63" x14ac:dyDescent="0.35">
      <c r="B204" t="s">
        <v>182</v>
      </c>
      <c r="C204" s="11">
        <v>2.86349575300004E-2</v>
      </c>
      <c r="D204" s="11">
        <v>2.2664980860637202E-2</v>
      </c>
      <c r="E204" s="11">
        <v>3.4817899731833801E-2</v>
      </c>
      <c r="F204" s="11"/>
      <c r="G204" s="11">
        <v>3.6001882134680502E-2</v>
      </c>
      <c r="H204" s="11">
        <v>3.6737347060404303E-2</v>
      </c>
      <c r="I204" s="11">
        <v>3.5058458089423199E-2</v>
      </c>
      <c r="J204" s="11">
        <v>3.3057929870260697E-2</v>
      </c>
      <c r="K204" s="11">
        <v>1.8772248419512499E-2</v>
      </c>
      <c r="L204" s="11">
        <v>1.4820972450980499E-2</v>
      </c>
      <c r="M204" s="11"/>
      <c r="N204" s="11">
        <v>1.9839671705286999E-2</v>
      </c>
      <c r="O204" s="11">
        <v>3.2250852032083298E-2</v>
      </c>
      <c r="P204" s="11">
        <v>2.61329987979468E-2</v>
      </c>
      <c r="Q204" s="11">
        <v>2.2460844595023399E-2</v>
      </c>
      <c r="R204" s="11">
        <v>3.4563225255070502E-2</v>
      </c>
      <c r="S204" s="11">
        <v>4.3548532480447898E-2</v>
      </c>
      <c r="T204" s="11">
        <v>2.6875153050160801E-2</v>
      </c>
      <c r="U204" s="11">
        <v>1.2086451885543499E-2</v>
      </c>
      <c r="V204" s="11">
        <v>5.1192972476493299E-2</v>
      </c>
      <c r="W204" s="11">
        <v>1.7648953514240999E-2</v>
      </c>
      <c r="X204" s="11">
        <v>1.0129886469859101E-2</v>
      </c>
      <c r="Y204" s="11"/>
      <c r="Z204" s="11">
        <v>1.3037367162029899E-2</v>
      </c>
      <c r="AA204" s="11">
        <v>2.52635947535861E-2</v>
      </c>
      <c r="AB204" s="11">
        <v>3.7066987034422301E-2</v>
      </c>
      <c r="AC204" s="11">
        <v>4.0853368861662201E-2</v>
      </c>
      <c r="AD204" s="11"/>
      <c r="AE204" s="11">
        <v>4.6821234769908203E-2</v>
      </c>
      <c r="AF204" s="11">
        <v>2.6637553871586901E-2</v>
      </c>
      <c r="AG204" s="11">
        <v>1.45480999829058E-2</v>
      </c>
      <c r="AH204" s="11">
        <v>1.55474415647087E-2</v>
      </c>
      <c r="AI204" s="11">
        <v>9.2402301820223506E-3</v>
      </c>
      <c r="AJ204" s="11"/>
      <c r="AK204" s="11">
        <v>1.7867819958874501E-2</v>
      </c>
      <c r="AL204" s="11">
        <v>2.7724758082559899E-2</v>
      </c>
      <c r="AM204" s="11">
        <v>2.1215235375644601E-2</v>
      </c>
      <c r="AN204" s="11">
        <v>1.9443617029740599E-2</v>
      </c>
      <c r="AO204" s="11">
        <v>4.07164863646923E-2</v>
      </c>
      <c r="AP204" s="11">
        <v>7.3008293820113104E-2</v>
      </c>
      <c r="AQ204" s="11"/>
      <c r="AR204" s="11">
        <v>2.3047878415409999E-2</v>
      </c>
      <c r="AS204" s="11">
        <v>1.3369211007115399E-2</v>
      </c>
      <c r="AT204" s="11">
        <v>7.5753139819720205E-2</v>
      </c>
      <c r="AU204" s="11"/>
      <c r="AV204" s="11">
        <v>1.6008958473833299E-2</v>
      </c>
      <c r="AW204" s="11">
        <v>2.5350753269741299E-2</v>
      </c>
      <c r="AX204" s="11">
        <v>8.1439729067277304E-3</v>
      </c>
      <c r="AY204" s="11">
        <v>0</v>
      </c>
      <c r="AZ204" s="11">
        <v>7.5057165742517695E-2</v>
      </c>
      <c r="BA204" s="11"/>
      <c r="BB204" s="11">
        <v>1.3824415026632101E-2</v>
      </c>
      <c r="BC204" s="11">
        <v>2.9908392969378798E-2</v>
      </c>
      <c r="BD204" s="11">
        <v>3.0298243664344899E-3</v>
      </c>
      <c r="BE204" s="11"/>
      <c r="BF204" s="11">
        <v>3.3042034585815901E-2</v>
      </c>
      <c r="BG204" s="11">
        <v>3.04558150241428E-2</v>
      </c>
      <c r="BH204" s="11">
        <v>2.2181013983634E-2</v>
      </c>
      <c r="BI204" s="11">
        <v>2.4348961936866299E-2</v>
      </c>
      <c r="BJ204" s="11">
        <v>2.4346524862819699E-2</v>
      </c>
      <c r="BK204" s="11">
        <v>4.4514753797507502E-2</v>
      </c>
    </row>
    <row r="205" spans="2:63" x14ac:dyDescent="0.35">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row>
    <row r="206" spans="2:63" x14ac:dyDescent="0.35">
      <c r="B206" s="2" t="s">
        <v>193</v>
      </c>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row>
    <row r="207" spans="2:63" x14ac:dyDescent="0.35">
      <c r="B207" s="20" t="s">
        <v>67</v>
      </c>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row>
    <row r="208" spans="2:63" x14ac:dyDescent="0.35">
      <c r="B208" t="s">
        <v>184</v>
      </c>
      <c r="C208" s="11">
        <v>0.371438118614491</v>
      </c>
      <c r="D208" s="11">
        <v>0.37534228277064602</v>
      </c>
      <c r="E208" s="11">
        <v>0.36297311908375302</v>
      </c>
      <c r="F208" s="11"/>
      <c r="G208" s="11">
        <v>0.42866010282391498</v>
      </c>
      <c r="H208" s="11">
        <v>0.43823388164065302</v>
      </c>
      <c r="I208" s="11">
        <v>0.37298342415594099</v>
      </c>
      <c r="J208" s="11">
        <v>0.327345262314713</v>
      </c>
      <c r="K208" s="11">
        <v>0.362572459097595</v>
      </c>
      <c r="L208" s="11">
        <v>0.318495917716211</v>
      </c>
      <c r="M208" s="11"/>
      <c r="N208" s="11">
        <v>0.41305699401817297</v>
      </c>
      <c r="O208" s="11">
        <v>0.36123053183431397</v>
      </c>
      <c r="P208" s="11">
        <v>0.38283061631524101</v>
      </c>
      <c r="Q208" s="11">
        <v>0.31243655142212201</v>
      </c>
      <c r="R208" s="11">
        <v>0.36790879873537402</v>
      </c>
      <c r="S208" s="11">
        <v>0.35914679386863801</v>
      </c>
      <c r="T208" s="11">
        <v>0.36603261363564998</v>
      </c>
      <c r="U208" s="11">
        <v>0.35181047970658003</v>
      </c>
      <c r="V208" s="11">
        <v>0.38590564868376798</v>
      </c>
      <c r="W208" s="11">
        <v>0.37469790157942101</v>
      </c>
      <c r="X208" s="11">
        <v>0.38324947523133901</v>
      </c>
      <c r="Y208" s="11"/>
      <c r="Z208" s="11">
        <v>0.38670543783168698</v>
      </c>
      <c r="AA208" s="11">
        <v>0.391395060538692</v>
      </c>
      <c r="AB208" s="11">
        <v>0.36288493813896999</v>
      </c>
      <c r="AC208" s="11">
        <v>0.34015094914177801</v>
      </c>
      <c r="AD208" s="11"/>
      <c r="AE208" s="11">
        <v>0.32390472213035398</v>
      </c>
      <c r="AF208" s="11">
        <v>0.34374667366834299</v>
      </c>
      <c r="AG208" s="11">
        <v>0.41313104499180298</v>
      </c>
      <c r="AH208" s="11">
        <v>0.46253813971824198</v>
      </c>
      <c r="AI208" s="11">
        <v>0.46949217301794399</v>
      </c>
      <c r="AJ208" s="11"/>
      <c r="AK208" s="11">
        <v>0.360844283505242</v>
      </c>
      <c r="AL208" s="11">
        <v>0.38452866742788999</v>
      </c>
      <c r="AM208" s="11">
        <v>0.36220727597258801</v>
      </c>
      <c r="AN208" s="11">
        <v>0.32606866183970501</v>
      </c>
      <c r="AO208" s="11">
        <v>0.39483927680369202</v>
      </c>
      <c r="AP208" s="11">
        <v>0.427762541322117</v>
      </c>
      <c r="AQ208" s="11"/>
      <c r="AR208" s="11">
        <v>0.282655616769597</v>
      </c>
      <c r="AS208" s="11">
        <v>0.46401911165112503</v>
      </c>
      <c r="AT208" s="11">
        <v>0.310075588287685</v>
      </c>
      <c r="AU208" s="11"/>
      <c r="AV208" s="11">
        <v>0.29174823685857798</v>
      </c>
      <c r="AW208" s="11">
        <v>0.46325279936859998</v>
      </c>
      <c r="AX208" s="11">
        <v>0.41918511478631698</v>
      </c>
      <c r="AY208" s="11">
        <v>0.38461517141722401</v>
      </c>
      <c r="AZ208" s="11">
        <v>0.30762718153494001</v>
      </c>
      <c r="BA208" s="11"/>
      <c r="BB208" s="11">
        <v>0.302779988765081</v>
      </c>
      <c r="BC208" s="11">
        <v>0.47276731152651003</v>
      </c>
      <c r="BD208" s="11">
        <v>0.42295801324606402</v>
      </c>
      <c r="BE208" s="11"/>
      <c r="BF208" s="11">
        <v>0.415127660025017</v>
      </c>
      <c r="BG208" s="11">
        <v>0.35534771414018601</v>
      </c>
      <c r="BH208" s="11">
        <v>0.35965092308025498</v>
      </c>
      <c r="BI208" s="11">
        <v>0.337165681689784</v>
      </c>
      <c r="BJ208" s="11">
        <v>0.38544264876872403</v>
      </c>
      <c r="BK208" s="11">
        <v>0.405026640894526</v>
      </c>
    </row>
    <row r="209" spans="2:63" x14ac:dyDescent="0.35">
      <c r="B209" t="s">
        <v>185</v>
      </c>
      <c r="C209" s="11">
        <v>0.36268619311329697</v>
      </c>
      <c r="D209" s="11">
        <v>0.36145069422927201</v>
      </c>
      <c r="E209" s="11">
        <v>0.367059827818905</v>
      </c>
      <c r="F209" s="11"/>
      <c r="G209" s="11">
        <v>0.31196998320560998</v>
      </c>
      <c r="H209" s="11">
        <v>0.33054594320249803</v>
      </c>
      <c r="I209" s="11">
        <v>0.37582407089820302</v>
      </c>
      <c r="J209" s="11">
        <v>0.36201437144304699</v>
      </c>
      <c r="K209" s="11">
        <v>0.36767840527208101</v>
      </c>
      <c r="L209" s="11">
        <v>0.40993456587080601</v>
      </c>
      <c r="M209" s="11"/>
      <c r="N209" s="11">
        <v>0.34767395068137302</v>
      </c>
      <c r="O209" s="11">
        <v>0.392737812958251</v>
      </c>
      <c r="P209" s="11">
        <v>0.338531145676363</v>
      </c>
      <c r="Q209" s="11">
        <v>0.35640031537773498</v>
      </c>
      <c r="R209" s="11">
        <v>0.37229829350298499</v>
      </c>
      <c r="S209" s="11">
        <v>0.35234428985149902</v>
      </c>
      <c r="T209" s="11">
        <v>0.38413518871262797</v>
      </c>
      <c r="U209" s="11">
        <v>0.40708861466250001</v>
      </c>
      <c r="V209" s="11">
        <v>0.34056304059595999</v>
      </c>
      <c r="W209" s="11">
        <v>0.38136710358467801</v>
      </c>
      <c r="X209" s="11">
        <v>0.32683109668451699</v>
      </c>
      <c r="Y209" s="11"/>
      <c r="Z209" s="11">
        <v>0.39307852334180399</v>
      </c>
      <c r="AA209" s="11">
        <v>0.36004169532764302</v>
      </c>
      <c r="AB209" s="11">
        <v>0.34270700545041199</v>
      </c>
      <c r="AC209" s="11">
        <v>0.35049941573642202</v>
      </c>
      <c r="AD209" s="11"/>
      <c r="AE209" s="11">
        <v>0.35577110529976202</v>
      </c>
      <c r="AF209" s="11">
        <v>0.37687475685615601</v>
      </c>
      <c r="AG209" s="11">
        <v>0.37030070018351402</v>
      </c>
      <c r="AH209" s="11">
        <v>0.350300356188394</v>
      </c>
      <c r="AI209" s="11">
        <v>0.30093866081631199</v>
      </c>
      <c r="AJ209" s="11"/>
      <c r="AK209" s="11">
        <v>0.38700876313457599</v>
      </c>
      <c r="AL209" s="11">
        <v>0.35914059395018799</v>
      </c>
      <c r="AM209" s="11">
        <v>0.35047846913763298</v>
      </c>
      <c r="AN209" s="11">
        <v>0.35758393543918499</v>
      </c>
      <c r="AO209" s="11">
        <v>0.34619101186815099</v>
      </c>
      <c r="AP209" s="11">
        <v>0.30458087851453802</v>
      </c>
      <c r="AQ209" s="11"/>
      <c r="AR209" s="11">
        <v>0.38127940930034998</v>
      </c>
      <c r="AS209" s="11">
        <v>0.37101586977845102</v>
      </c>
      <c r="AT209" s="11">
        <v>0.32217130282628598</v>
      </c>
      <c r="AU209" s="11"/>
      <c r="AV209" s="11">
        <v>0.40090428823853003</v>
      </c>
      <c r="AW209" s="11">
        <v>0.36774812815354302</v>
      </c>
      <c r="AX209" s="11">
        <v>0.39325317015730599</v>
      </c>
      <c r="AY209" s="11">
        <v>0.165702296805468</v>
      </c>
      <c r="AZ209" s="11">
        <v>0.312519240512803</v>
      </c>
      <c r="BA209" s="11"/>
      <c r="BB209" s="11">
        <v>0.412970215640101</v>
      </c>
      <c r="BC209" s="11">
        <v>0.351869634402391</v>
      </c>
      <c r="BD209" s="11">
        <v>0.40412284937197401</v>
      </c>
      <c r="BE209" s="11"/>
      <c r="BF209" s="11">
        <v>0.33668553135377499</v>
      </c>
      <c r="BG209" s="11">
        <v>0.37468748633747101</v>
      </c>
      <c r="BH209" s="11">
        <v>0.39349673290450399</v>
      </c>
      <c r="BI209" s="11">
        <v>0.37578369826892999</v>
      </c>
      <c r="BJ209" s="11">
        <v>0.35832098631114101</v>
      </c>
      <c r="BK209" s="11">
        <v>0.30270483096041201</v>
      </c>
    </row>
    <row r="210" spans="2:63" x14ac:dyDescent="0.35">
      <c r="B210" t="s">
        <v>186</v>
      </c>
      <c r="C210" s="11">
        <v>0.14428176852114799</v>
      </c>
      <c r="D210" s="11">
        <v>0.14700014403199599</v>
      </c>
      <c r="E210" s="11">
        <v>0.14309544597481499</v>
      </c>
      <c r="F210" s="11"/>
      <c r="G210" s="11">
        <v>0.13953624691094199</v>
      </c>
      <c r="H210" s="11">
        <v>0.12478220105973301</v>
      </c>
      <c r="I210" s="11">
        <v>0.12877642653883201</v>
      </c>
      <c r="J210" s="11">
        <v>0.172187907026606</v>
      </c>
      <c r="K210" s="11">
        <v>0.13893318354522399</v>
      </c>
      <c r="L210" s="11">
        <v>0.15697884462949699</v>
      </c>
      <c r="M210" s="11"/>
      <c r="N210" s="11">
        <v>0.131455850834411</v>
      </c>
      <c r="O210" s="11">
        <v>0.14812240147854699</v>
      </c>
      <c r="P210" s="11">
        <v>0.151567010130367</v>
      </c>
      <c r="Q210" s="11">
        <v>0.184812669706793</v>
      </c>
      <c r="R210" s="11">
        <v>0.126964905694119</v>
      </c>
      <c r="S210" s="11">
        <v>0.15321620234748001</v>
      </c>
      <c r="T210" s="11">
        <v>0.15919175627635199</v>
      </c>
      <c r="U210" s="11">
        <v>0.13155047476592099</v>
      </c>
      <c r="V210" s="11">
        <v>0.13523849135233801</v>
      </c>
      <c r="W210" s="11">
        <v>0.13217439824473801</v>
      </c>
      <c r="X210" s="11">
        <v>0.121775949724269</v>
      </c>
      <c r="Y210" s="11"/>
      <c r="Z210" s="11">
        <v>0.125744812942402</v>
      </c>
      <c r="AA210" s="11">
        <v>0.11447585903136499</v>
      </c>
      <c r="AB210" s="11">
        <v>0.16928101534257201</v>
      </c>
      <c r="AC210" s="11">
        <v>0.17502398923561099</v>
      </c>
      <c r="AD210" s="11"/>
      <c r="AE210" s="11">
        <v>0.170983044359241</v>
      </c>
      <c r="AF210" s="11">
        <v>0.153463405296904</v>
      </c>
      <c r="AG210" s="11">
        <v>0.124584705690053</v>
      </c>
      <c r="AH210" s="11">
        <v>0.10206664698371801</v>
      </c>
      <c r="AI210" s="11">
        <v>0.10123676112348801</v>
      </c>
      <c r="AJ210" s="11"/>
      <c r="AK210" s="11">
        <v>0.138287495690844</v>
      </c>
      <c r="AL210" s="11">
        <v>0.150756078170657</v>
      </c>
      <c r="AM210" s="11">
        <v>0.15580460438834801</v>
      </c>
      <c r="AN210" s="11">
        <v>0.178352145036028</v>
      </c>
      <c r="AO210" s="11">
        <v>0.12977500312542201</v>
      </c>
      <c r="AP210" s="11">
        <v>0.12864303272701499</v>
      </c>
      <c r="AQ210" s="11"/>
      <c r="AR210" s="11">
        <v>0.18375844377990899</v>
      </c>
      <c r="AS210" s="11">
        <v>9.89324430688963E-2</v>
      </c>
      <c r="AT210" s="11">
        <v>0.18221226121734299</v>
      </c>
      <c r="AU210" s="11"/>
      <c r="AV210" s="11">
        <v>0.17351392261794699</v>
      </c>
      <c r="AW210" s="11">
        <v>0.100540694237595</v>
      </c>
      <c r="AX210" s="11">
        <v>0.11774377703611</v>
      </c>
      <c r="AY210" s="11">
        <v>0.26183720879626499</v>
      </c>
      <c r="AZ210" s="11">
        <v>0.170070660482605</v>
      </c>
      <c r="BA210" s="11"/>
      <c r="BB210" s="11">
        <v>0.17698437038235501</v>
      </c>
      <c r="BC210" s="11">
        <v>0.107157093108219</v>
      </c>
      <c r="BD210" s="11">
        <v>0.102604741197678</v>
      </c>
      <c r="BE210" s="11"/>
      <c r="BF210" s="11">
        <v>0.14762885201655099</v>
      </c>
      <c r="BG210" s="11">
        <v>0.15662279337423199</v>
      </c>
      <c r="BH210" s="11">
        <v>0.13467282217777601</v>
      </c>
      <c r="BI210" s="11">
        <v>0.14595942761619499</v>
      </c>
      <c r="BJ210" s="11">
        <v>0.12085379264774</v>
      </c>
      <c r="BK210" s="11">
        <v>0.139126615702242</v>
      </c>
    </row>
    <row r="211" spans="2:63" x14ac:dyDescent="0.35">
      <c r="B211" t="s">
        <v>187</v>
      </c>
      <c r="C211" s="11">
        <v>2.54715206129273E-2</v>
      </c>
      <c r="D211" s="11">
        <v>3.1007075396813601E-2</v>
      </c>
      <c r="E211" s="11">
        <v>1.9805286997155998E-2</v>
      </c>
      <c r="F211" s="11"/>
      <c r="G211" s="11">
        <v>7.6378433789417201E-3</v>
      </c>
      <c r="H211" s="11">
        <v>2.32366394197667E-2</v>
      </c>
      <c r="I211" s="11">
        <v>2.4134042342871798E-2</v>
      </c>
      <c r="J211" s="11">
        <v>3.14663198833426E-2</v>
      </c>
      <c r="K211" s="11">
        <v>3.2623459336043603E-2</v>
      </c>
      <c r="L211" s="11">
        <v>3.07949180621198E-2</v>
      </c>
      <c r="M211" s="11"/>
      <c r="N211" s="11">
        <v>2.7412583838101301E-2</v>
      </c>
      <c r="O211" s="11">
        <v>2.1003787675404801E-2</v>
      </c>
      <c r="P211" s="11">
        <v>1.9999005333397501E-2</v>
      </c>
      <c r="Q211" s="11">
        <v>2.7185774452493799E-2</v>
      </c>
      <c r="R211" s="11">
        <v>2.08187465930042E-2</v>
      </c>
      <c r="S211" s="11">
        <v>3.6734944178967097E-2</v>
      </c>
      <c r="T211" s="11">
        <v>1.17355844225578E-2</v>
      </c>
      <c r="U211" s="11">
        <v>9.1091914141729399E-3</v>
      </c>
      <c r="V211" s="11">
        <v>3.8174039914083302E-2</v>
      </c>
      <c r="W211" s="11">
        <v>2.41626819272685E-2</v>
      </c>
      <c r="X211" s="11">
        <v>3.3058612042374799E-2</v>
      </c>
      <c r="Y211" s="11"/>
      <c r="Z211" s="11">
        <v>2.9938268251700501E-2</v>
      </c>
      <c r="AA211" s="11">
        <v>2.2861577001707E-2</v>
      </c>
      <c r="AB211" s="11">
        <v>3.0172711984339799E-2</v>
      </c>
      <c r="AC211" s="11">
        <v>1.98355937547097E-2</v>
      </c>
      <c r="AD211" s="11"/>
      <c r="AE211" s="11">
        <v>2.44437388554785E-2</v>
      </c>
      <c r="AF211" s="11">
        <v>3.0343307876514999E-2</v>
      </c>
      <c r="AG211" s="11">
        <v>2.1245292952654302E-2</v>
      </c>
      <c r="AH211" s="11">
        <v>1.8777662933870998E-2</v>
      </c>
      <c r="AI211" s="11">
        <v>4.5629267590133998E-2</v>
      </c>
      <c r="AJ211" s="11"/>
      <c r="AK211" s="11">
        <v>3.3648322204784302E-2</v>
      </c>
      <c r="AL211" s="11">
        <v>2.60338973880553E-2</v>
      </c>
      <c r="AM211" s="11">
        <v>2.49166374305708E-2</v>
      </c>
      <c r="AN211" s="11">
        <v>1.4112944609820301E-2</v>
      </c>
      <c r="AO211" s="11">
        <v>1.5368463476178601E-2</v>
      </c>
      <c r="AP211" s="11">
        <v>5.8841153130340697E-3</v>
      </c>
      <c r="AQ211" s="11"/>
      <c r="AR211" s="11">
        <v>4.3832682290433501E-2</v>
      </c>
      <c r="AS211" s="11">
        <v>1.24669259861997E-2</v>
      </c>
      <c r="AT211" s="11">
        <v>2.3278813448019301E-2</v>
      </c>
      <c r="AU211" s="11"/>
      <c r="AV211" s="11">
        <v>4.5307704657042397E-2</v>
      </c>
      <c r="AW211" s="11">
        <v>7.60865171376019E-3</v>
      </c>
      <c r="AX211" s="11">
        <v>1.27099102228691E-2</v>
      </c>
      <c r="AY211" s="11">
        <v>3.0407630915922201E-2</v>
      </c>
      <c r="AZ211" s="11">
        <v>1.63910796720565E-2</v>
      </c>
      <c r="BA211" s="11"/>
      <c r="BB211" s="11">
        <v>3.1752134012379397E-2</v>
      </c>
      <c r="BC211" s="11">
        <v>1.02586922945485E-2</v>
      </c>
      <c r="BD211" s="11">
        <v>1.8959789140377398E-2</v>
      </c>
      <c r="BE211" s="11"/>
      <c r="BF211" s="11">
        <v>2.0758192816169498E-2</v>
      </c>
      <c r="BG211" s="11">
        <v>1.9607385728522699E-2</v>
      </c>
      <c r="BH211" s="11">
        <v>2.77927864276825E-2</v>
      </c>
      <c r="BI211" s="11">
        <v>3.3860475118707101E-2</v>
      </c>
      <c r="BJ211" s="11">
        <v>2.6978337834185202E-2</v>
      </c>
      <c r="BK211" s="11">
        <v>2.5072162653243801E-2</v>
      </c>
    </row>
    <row r="212" spans="2:63" x14ac:dyDescent="0.35">
      <c r="B212" t="s">
        <v>188</v>
      </c>
      <c r="C212" s="11">
        <v>2.6859431596479098E-2</v>
      </c>
      <c r="D212" s="11">
        <v>3.8674433262087998E-2</v>
      </c>
      <c r="E212" s="11">
        <v>1.53313403412498E-2</v>
      </c>
      <c r="F212" s="11"/>
      <c r="G212" s="11">
        <v>2.1392939253898399E-2</v>
      </c>
      <c r="H212" s="11">
        <v>1.6519356502669599E-2</v>
      </c>
      <c r="I212" s="11">
        <v>2.4808551530271099E-2</v>
      </c>
      <c r="J212" s="11">
        <v>3.2415117317454799E-2</v>
      </c>
      <c r="K212" s="11">
        <v>4.2800276292600102E-2</v>
      </c>
      <c r="L212" s="11">
        <v>2.54362722428885E-2</v>
      </c>
      <c r="M212" s="11"/>
      <c r="N212" s="11">
        <v>2.9447354157780398E-2</v>
      </c>
      <c r="O212" s="11">
        <v>1.9768393521534498E-2</v>
      </c>
      <c r="P212" s="11">
        <v>2.8603584407612799E-2</v>
      </c>
      <c r="Q212" s="11">
        <v>4.0701695733830701E-2</v>
      </c>
      <c r="R212" s="11">
        <v>2.03632717117408E-2</v>
      </c>
      <c r="S212" s="11">
        <v>1.5798905944031001E-2</v>
      </c>
      <c r="T212" s="11">
        <v>2.4494870688628999E-2</v>
      </c>
      <c r="U212" s="11">
        <v>2.7715311234289702E-2</v>
      </c>
      <c r="V212" s="11">
        <v>2.6032575116223901E-2</v>
      </c>
      <c r="W212" s="11">
        <v>3.1836027647147602E-2</v>
      </c>
      <c r="X212" s="11">
        <v>3.5289440500731899E-2</v>
      </c>
      <c r="Y212" s="11"/>
      <c r="Z212" s="11">
        <v>2.2528565397541798E-2</v>
      </c>
      <c r="AA212" s="11">
        <v>3.1172757617321401E-2</v>
      </c>
      <c r="AB212" s="11">
        <v>2.6483799322927201E-2</v>
      </c>
      <c r="AC212" s="11">
        <v>2.8023159588815301E-2</v>
      </c>
      <c r="AD212" s="11"/>
      <c r="AE212" s="11">
        <v>2.7211774082869799E-2</v>
      </c>
      <c r="AF212" s="11">
        <v>2.3281593269913602E-2</v>
      </c>
      <c r="AG212" s="11">
        <v>2.5375736488376099E-2</v>
      </c>
      <c r="AH212" s="11">
        <v>3.5446502176570201E-2</v>
      </c>
      <c r="AI212" s="11">
        <v>3.1005838730232198E-2</v>
      </c>
      <c r="AJ212" s="11"/>
      <c r="AK212" s="11">
        <v>2.87582898635096E-2</v>
      </c>
      <c r="AL212" s="11">
        <v>2.2459603273757602E-2</v>
      </c>
      <c r="AM212" s="11">
        <v>3.5917274141255798E-2</v>
      </c>
      <c r="AN212" s="11">
        <v>2.0621033914596298E-2</v>
      </c>
      <c r="AO212" s="11">
        <v>3.2205557301713102E-2</v>
      </c>
      <c r="AP212" s="11">
        <v>2.0624979385124299E-2</v>
      </c>
      <c r="AQ212" s="11"/>
      <c r="AR212" s="11">
        <v>4.6591212284055702E-2</v>
      </c>
      <c r="AS212" s="11">
        <v>1.36339606323885E-2</v>
      </c>
      <c r="AT212" s="11">
        <v>1.8910394965289401E-2</v>
      </c>
      <c r="AU212" s="11"/>
      <c r="AV212" s="11">
        <v>3.8303802595860102E-2</v>
      </c>
      <c r="AW212" s="11">
        <v>1.18627701075537E-2</v>
      </c>
      <c r="AX212" s="11">
        <v>2.0674597081384399E-2</v>
      </c>
      <c r="AY212" s="11">
        <v>0.106376270253194</v>
      </c>
      <c r="AZ212" s="11">
        <v>2.98193813239108E-2</v>
      </c>
      <c r="BA212" s="11"/>
      <c r="BB212" s="11">
        <v>2.9673034102287499E-2</v>
      </c>
      <c r="BC212" s="11">
        <v>9.7161116971560008E-3</v>
      </c>
      <c r="BD212" s="11">
        <v>2.5136378544934002E-2</v>
      </c>
      <c r="BE212" s="11"/>
      <c r="BF212" s="11">
        <v>1.8905540211460101E-2</v>
      </c>
      <c r="BG212" s="11">
        <v>3.1360273244968297E-2</v>
      </c>
      <c r="BH212" s="11">
        <v>1.9811027649159599E-2</v>
      </c>
      <c r="BI212" s="11">
        <v>2.3982825598977901E-2</v>
      </c>
      <c r="BJ212" s="11">
        <v>3.3953702029465099E-2</v>
      </c>
      <c r="BK212" s="11">
        <v>4.6168125428708601E-2</v>
      </c>
    </row>
    <row r="213" spans="2:63" x14ac:dyDescent="0.35">
      <c r="B213" t="s">
        <v>189</v>
      </c>
      <c r="C213" s="11">
        <v>3.9256404744747501E-2</v>
      </c>
      <c r="D213" s="11">
        <v>2.5602181141093899E-2</v>
      </c>
      <c r="E213" s="11">
        <v>5.2493906189928101E-2</v>
      </c>
      <c r="F213" s="11"/>
      <c r="G213" s="11">
        <v>3.1822570049448599E-2</v>
      </c>
      <c r="H213" s="11">
        <v>3.7930360256758403E-2</v>
      </c>
      <c r="I213" s="11">
        <v>4.4995458291763497E-2</v>
      </c>
      <c r="J213" s="11">
        <v>4.3587057137690899E-2</v>
      </c>
      <c r="K213" s="11">
        <v>3.6144325774118302E-2</v>
      </c>
      <c r="L213" s="11">
        <v>3.9293253119402703E-2</v>
      </c>
      <c r="M213" s="11"/>
      <c r="N213" s="11">
        <v>2.98218833238874E-2</v>
      </c>
      <c r="O213" s="11">
        <v>3.08499711270806E-2</v>
      </c>
      <c r="P213" s="11">
        <v>5.0633830894466901E-2</v>
      </c>
      <c r="Q213" s="11">
        <v>4.93444093689464E-2</v>
      </c>
      <c r="R213" s="11">
        <v>4.93849548105217E-2</v>
      </c>
      <c r="S213" s="11">
        <v>3.7182462162790503E-2</v>
      </c>
      <c r="T213" s="11">
        <v>2.7123090415637E-2</v>
      </c>
      <c r="U213" s="11">
        <v>3.4209529683182402E-2</v>
      </c>
      <c r="V213" s="11">
        <v>4.0921940285440397E-2</v>
      </c>
      <c r="W213" s="11">
        <v>4.0840015182947602E-2</v>
      </c>
      <c r="X213" s="11">
        <v>5.76502648342756E-2</v>
      </c>
      <c r="Y213" s="11"/>
      <c r="Z213" s="11">
        <v>2.8608606798851199E-2</v>
      </c>
      <c r="AA213" s="11">
        <v>5.0212725962589598E-2</v>
      </c>
      <c r="AB213" s="11">
        <v>3.6731169924217197E-2</v>
      </c>
      <c r="AC213" s="11">
        <v>4.1456483557885802E-2</v>
      </c>
      <c r="AD213" s="11"/>
      <c r="AE213" s="11">
        <v>4.6918042706074303E-2</v>
      </c>
      <c r="AF213" s="11">
        <v>4.5560599977228999E-2</v>
      </c>
      <c r="AG213" s="11">
        <v>2.9609508910234599E-2</v>
      </c>
      <c r="AH213" s="11">
        <v>1.74816945419498E-2</v>
      </c>
      <c r="AI213" s="11">
        <v>3.1978999226903303E-2</v>
      </c>
      <c r="AJ213" s="11"/>
      <c r="AK213" s="11">
        <v>3.7780027264272903E-2</v>
      </c>
      <c r="AL213" s="11">
        <v>3.6168112467361499E-2</v>
      </c>
      <c r="AM213" s="11">
        <v>3.1612240449613298E-2</v>
      </c>
      <c r="AN213" s="11">
        <v>5.6628319343241001E-2</v>
      </c>
      <c r="AO213" s="11">
        <v>4.0315123004619403E-2</v>
      </c>
      <c r="AP213" s="11">
        <v>4.3028941672179598E-2</v>
      </c>
      <c r="AQ213" s="11"/>
      <c r="AR213" s="11">
        <v>3.6715690838698398E-2</v>
      </c>
      <c r="AS213" s="11">
        <v>2.75881431002446E-2</v>
      </c>
      <c r="AT213" s="11">
        <v>6.9566210590141203E-2</v>
      </c>
      <c r="AU213" s="11"/>
      <c r="AV213" s="11">
        <v>3.2362784033164303E-2</v>
      </c>
      <c r="AW213" s="11">
        <v>2.92339713462847E-2</v>
      </c>
      <c r="AX213" s="11">
        <v>3.0619349889303701E-2</v>
      </c>
      <c r="AY213" s="11">
        <v>5.1061421811927001E-2</v>
      </c>
      <c r="AZ213" s="11">
        <v>8.5210026025330704E-2</v>
      </c>
      <c r="BA213" s="11"/>
      <c r="BB213" s="11">
        <v>2.9607401685632799E-2</v>
      </c>
      <c r="BC213" s="11">
        <v>2.85333684258945E-2</v>
      </c>
      <c r="BD213" s="11">
        <v>2.29452864004141E-2</v>
      </c>
      <c r="BE213" s="11"/>
      <c r="BF213" s="11">
        <v>2.93376766866053E-2</v>
      </c>
      <c r="BG213" s="11">
        <v>3.6058255073093098E-2</v>
      </c>
      <c r="BH213" s="11">
        <v>2.4860228206549401E-2</v>
      </c>
      <c r="BI213" s="11">
        <v>6.4007442609266801E-2</v>
      </c>
      <c r="BJ213" s="11">
        <v>3.3903530352701702E-2</v>
      </c>
      <c r="BK213" s="11">
        <v>4.6886691718935398E-2</v>
      </c>
    </row>
    <row r="214" spans="2:63" x14ac:dyDescent="0.35">
      <c r="B214" t="s">
        <v>182</v>
      </c>
      <c r="C214" s="11">
        <v>3.0006562796910101E-2</v>
      </c>
      <c r="D214" s="11">
        <v>2.0923189168089999E-2</v>
      </c>
      <c r="E214" s="11">
        <v>3.9241073594193897E-2</v>
      </c>
      <c r="F214" s="11"/>
      <c r="G214" s="11">
        <v>5.8980314377244297E-2</v>
      </c>
      <c r="H214" s="11">
        <v>2.8751617917921801E-2</v>
      </c>
      <c r="I214" s="11">
        <v>2.8478026242117999E-2</v>
      </c>
      <c r="J214" s="11">
        <v>3.0983964877145002E-2</v>
      </c>
      <c r="K214" s="11">
        <v>1.9247890682338099E-2</v>
      </c>
      <c r="L214" s="11">
        <v>1.9066228359075399E-2</v>
      </c>
      <c r="M214" s="11"/>
      <c r="N214" s="11">
        <v>2.1131383146273702E-2</v>
      </c>
      <c r="O214" s="11">
        <v>2.62871014048685E-2</v>
      </c>
      <c r="P214" s="11">
        <v>2.7834807242551399E-2</v>
      </c>
      <c r="Q214" s="11">
        <v>2.9118583938079201E-2</v>
      </c>
      <c r="R214" s="11">
        <v>4.2261028952255399E-2</v>
      </c>
      <c r="S214" s="11">
        <v>4.5576401646595002E-2</v>
      </c>
      <c r="T214" s="11">
        <v>2.7286895848546201E-2</v>
      </c>
      <c r="U214" s="11">
        <v>3.8516398533354201E-2</v>
      </c>
      <c r="V214" s="11">
        <v>3.3164264052186899E-2</v>
      </c>
      <c r="W214" s="11">
        <v>1.4921871833798599E-2</v>
      </c>
      <c r="X214" s="11">
        <v>4.2145160982493303E-2</v>
      </c>
      <c r="Y214" s="11"/>
      <c r="Z214" s="11">
        <v>1.33957854360124E-2</v>
      </c>
      <c r="AA214" s="11">
        <v>2.98403245206816E-2</v>
      </c>
      <c r="AB214" s="11">
        <v>3.17393598365623E-2</v>
      </c>
      <c r="AC214" s="11">
        <v>4.5010408984778601E-2</v>
      </c>
      <c r="AD214" s="11"/>
      <c r="AE214" s="11">
        <v>5.0767572566220998E-2</v>
      </c>
      <c r="AF214" s="11">
        <v>2.67296630549393E-2</v>
      </c>
      <c r="AG214" s="11">
        <v>1.5753010783364201E-2</v>
      </c>
      <c r="AH214" s="11">
        <v>1.33889974572552E-2</v>
      </c>
      <c r="AI214" s="11">
        <v>1.9718299494986501E-2</v>
      </c>
      <c r="AJ214" s="11"/>
      <c r="AK214" s="11">
        <v>1.36728183367713E-2</v>
      </c>
      <c r="AL214" s="11">
        <v>2.0913047322091101E-2</v>
      </c>
      <c r="AM214" s="11">
        <v>3.9063498479990202E-2</v>
      </c>
      <c r="AN214" s="11">
        <v>4.6632959817423401E-2</v>
      </c>
      <c r="AO214" s="11">
        <v>4.1305564420223803E-2</v>
      </c>
      <c r="AP214" s="11">
        <v>6.9475511065991702E-2</v>
      </c>
      <c r="AQ214" s="11"/>
      <c r="AR214" s="11">
        <v>2.51669447369571E-2</v>
      </c>
      <c r="AS214" s="11">
        <v>1.23435457826953E-2</v>
      </c>
      <c r="AT214" s="11">
        <v>7.3785428665236602E-2</v>
      </c>
      <c r="AU214" s="11"/>
      <c r="AV214" s="11">
        <v>1.7859260998878398E-2</v>
      </c>
      <c r="AW214" s="11">
        <v>1.97529850726634E-2</v>
      </c>
      <c r="AX214" s="11">
        <v>5.81408082670883E-3</v>
      </c>
      <c r="AY214" s="11">
        <v>0</v>
      </c>
      <c r="AZ214" s="11">
        <v>7.8362430448354101E-2</v>
      </c>
      <c r="BA214" s="11"/>
      <c r="BB214" s="11">
        <v>1.6232855412164199E-2</v>
      </c>
      <c r="BC214" s="11">
        <v>1.96977885452807E-2</v>
      </c>
      <c r="BD214" s="11">
        <v>3.2729420985579899E-3</v>
      </c>
      <c r="BE214" s="11"/>
      <c r="BF214" s="11">
        <v>3.1556546890422102E-2</v>
      </c>
      <c r="BG214" s="11">
        <v>2.63160921015267E-2</v>
      </c>
      <c r="BH214" s="11">
        <v>3.9715479554073903E-2</v>
      </c>
      <c r="BI214" s="11">
        <v>1.9240449098139399E-2</v>
      </c>
      <c r="BJ214" s="11">
        <v>4.0547002056042399E-2</v>
      </c>
      <c r="BK214" s="11">
        <v>3.5014932641932298E-2</v>
      </c>
    </row>
    <row r="215" spans="2:63" x14ac:dyDescent="0.35">
      <c r="B215" t="s">
        <v>190</v>
      </c>
      <c r="C215" s="11">
        <v>0.73412431172778803</v>
      </c>
      <c r="D215" s="11">
        <v>0.73679297699991897</v>
      </c>
      <c r="E215" s="11">
        <v>0.73003294690265697</v>
      </c>
      <c r="F215" s="11"/>
      <c r="G215" s="11">
        <v>0.74063008602952496</v>
      </c>
      <c r="H215" s="11">
        <v>0.76877982484315099</v>
      </c>
      <c r="I215" s="11">
        <v>0.74880749505414401</v>
      </c>
      <c r="J215" s="11">
        <v>0.68935963375775999</v>
      </c>
      <c r="K215" s="11">
        <v>0.73025086436967501</v>
      </c>
      <c r="L215" s="11">
        <v>0.72843048358701701</v>
      </c>
      <c r="M215" s="11"/>
      <c r="N215" s="11">
        <v>0.76073094469954605</v>
      </c>
      <c r="O215" s="11">
        <v>0.75396834479256503</v>
      </c>
      <c r="P215" s="11">
        <v>0.72136176199160396</v>
      </c>
      <c r="Q215" s="11">
        <v>0.66883686679985699</v>
      </c>
      <c r="R215" s="11">
        <v>0.74020709223835901</v>
      </c>
      <c r="S215" s="11">
        <v>0.71149108372013703</v>
      </c>
      <c r="T215" s="11">
        <v>0.75016780234827796</v>
      </c>
      <c r="U215" s="11">
        <v>0.75889909436907999</v>
      </c>
      <c r="V215" s="11">
        <v>0.72646868927972796</v>
      </c>
      <c r="W215" s="11">
        <v>0.75606500516409902</v>
      </c>
      <c r="X215" s="11">
        <v>0.71008057191585605</v>
      </c>
      <c r="Y215" s="11"/>
      <c r="Z215" s="11">
        <v>0.77978396117349202</v>
      </c>
      <c r="AA215" s="11">
        <v>0.75143675586633496</v>
      </c>
      <c r="AB215" s="11">
        <v>0.70559194358938204</v>
      </c>
      <c r="AC215" s="11">
        <v>0.69065036487819997</v>
      </c>
      <c r="AD215" s="11"/>
      <c r="AE215" s="11">
        <v>0.67967582743011601</v>
      </c>
      <c r="AF215" s="11">
        <v>0.72062143052449901</v>
      </c>
      <c r="AG215" s="11">
        <v>0.783431745175318</v>
      </c>
      <c r="AH215" s="11">
        <v>0.81283849590663604</v>
      </c>
      <c r="AI215" s="11">
        <v>0.77043083383425603</v>
      </c>
      <c r="AJ215" s="11"/>
      <c r="AK215" s="11">
        <v>0.747853046639818</v>
      </c>
      <c r="AL215" s="11">
        <v>0.74366926137807798</v>
      </c>
      <c r="AM215" s="11">
        <v>0.71268574511022198</v>
      </c>
      <c r="AN215" s="11">
        <v>0.68365259727889105</v>
      </c>
      <c r="AO215" s="11">
        <v>0.74103028867184295</v>
      </c>
      <c r="AP215" s="11">
        <v>0.73234341983665496</v>
      </c>
      <c r="AQ215" s="11"/>
      <c r="AR215" s="11">
        <v>0.66393502606994603</v>
      </c>
      <c r="AS215" s="11">
        <v>0.835034981429576</v>
      </c>
      <c r="AT215" s="11">
        <v>0.63224689111397103</v>
      </c>
      <c r="AU215" s="11"/>
      <c r="AV215" s="11">
        <v>0.69265252509710795</v>
      </c>
      <c r="AW215" s="11">
        <v>0.83100092752214305</v>
      </c>
      <c r="AX215" s="11">
        <v>0.81243828494362402</v>
      </c>
      <c r="AY215" s="11">
        <v>0.55031746822269201</v>
      </c>
      <c r="AZ215" s="11">
        <v>0.62014642204774295</v>
      </c>
      <c r="BA215" s="11"/>
      <c r="BB215" s="11">
        <v>0.715750204405182</v>
      </c>
      <c r="BC215" s="11">
        <v>0.82463694592890102</v>
      </c>
      <c r="BD215" s="11">
        <v>0.82708086261803804</v>
      </c>
      <c r="BE215" s="11"/>
      <c r="BF215" s="11">
        <v>0.75181319137879199</v>
      </c>
      <c r="BG215" s="11">
        <v>0.73003520047765702</v>
      </c>
      <c r="BH215" s="11">
        <v>0.75314765598475797</v>
      </c>
      <c r="BI215" s="11">
        <v>0.71294937995871399</v>
      </c>
      <c r="BJ215" s="11">
        <v>0.74376363507986498</v>
      </c>
      <c r="BK215" s="11">
        <v>0.70773147185493801</v>
      </c>
    </row>
    <row r="216" spans="2:63" x14ac:dyDescent="0.35">
      <c r="B216" t="s">
        <v>191</v>
      </c>
      <c r="C216" s="11">
        <v>5.2330952209406402E-2</v>
      </c>
      <c r="D216" s="11">
        <v>6.9681508658901603E-2</v>
      </c>
      <c r="E216" s="11">
        <v>3.51366273384058E-2</v>
      </c>
      <c r="F216" s="11"/>
      <c r="G216" s="11">
        <v>2.9030782632840101E-2</v>
      </c>
      <c r="H216" s="11">
        <v>3.9755995922436303E-2</v>
      </c>
      <c r="I216" s="11">
        <v>4.8942593873142898E-2</v>
      </c>
      <c r="J216" s="11">
        <v>6.3881437200797406E-2</v>
      </c>
      <c r="K216" s="11">
        <v>7.5423735628643698E-2</v>
      </c>
      <c r="L216" s="11">
        <v>5.6231190305008297E-2</v>
      </c>
      <c r="M216" s="11"/>
      <c r="N216" s="11">
        <v>5.6859937995881703E-2</v>
      </c>
      <c r="O216" s="11">
        <v>4.0772181196939303E-2</v>
      </c>
      <c r="P216" s="11">
        <v>4.8602589741010303E-2</v>
      </c>
      <c r="Q216" s="11">
        <v>6.7887470186324503E-2</v>
      </c>
      <c r="R216" s="11">
        <v>4.1182018304745001E-2</v>
      </c>
      <c r="S216" s="11">
        <v>5.2533850122998098E-2</v>
      </c>
      <c r="T216" s="11">
        <v>3.62304551111867E-2</v>
      </c>
      <c r="U216" s="11">
        <v>3.6824502648462598E-2</v>
      </c>
      <c r="V216" s="11">
        <v>6.4206615030307196E-2</v>
      </c>
      <c r="W216" s="11">
        <v>5.5998709574416099E-2</v>
      </c>
      <c r="X216" s="11">
        <v>6.8348052543106705E-2</v>
      </c>
      <c r="Y216" s="11"/>
      <c r="Z216" s="11">
        <v>5.2466833649242303E-2</v>
      </c>
      <c r="AA216" s="11">
        <v>5.4034334619028498E-2</v>
      </c>
      <c r="AB216" s="11">
        <v>5.66565113072671E-2</v>
      </c>
      <c r="AC216" s="11">
        <v>4.7858753343524997E-2</v>
      </c>
      <c r="AD216" s="11"/>
      <c r="AE216" s="11">
        <v>5.1655512938348302E-2</v>
      </c>
      <c r="AF216" s="11">
        <v>5.3624901146428698E-2</v>
      </c>
      <c r="AG216" s="11">
        <v>4.6621029441030401E-2</v>
      </c>
      <c r="AH216" s="11">
        <v>5.4224165110441098E-2</v>
      </c>
      <c r="AI216" s="11">
        <v>7.66351063203662E-2</v>
      </c>
      <c r="AJ216" s="11"/>
      <c r="AK216" s="11">
        <v>6.2406612068293899E-2</v>
      </c>
      <c r="AL216" s="11">
        <v>4.8493500661812898E-2</v>
      </c>
      <c r="AM216" s="11">
        <v>6.0833911571826597E-2</v>
      </c>
      <c r="AN216" s="11">
        <v>3.4733978524416599E-2</v>
      </c>
      <c r="AO216" s="11">
        <v>4.7574020777891697E-2</v>
      </c>
      <c r="AP216" s="11">
        <v>2.6509094698158299E-2</v>
      </c>
      <c r="AQ216" s="11"/>
      <c r="AR216" s="11">
        <v>9.0423894574489197E-2</v>
      </c>
      <c r="AS216" s="11">
        <v>2.6100886618588101E-2</v>
      </c>
      <c r="AT216" s="11">
        <v>4.2189208413308699E-2</v>
      </c>
      <c r="AU216" s="11"/>
      <c r="AV216" s="11">
        <v>8.3611507252902506E-2</v>
      </c>
      <c r="AW216" s="11">
        <v>1.9471421821313901E-2</v>
      </c>
      <c r="AX216" s="11">
        <v>3.3384507304253602E-2</v>
      </c>
      <c r="AY216" s="11">
        <v>0.13678390116911601</v>
      </c>
      <c r="AZ216" s="11">
        <v>4.6210460995967401E-2</v>
      </c>
      <c r="BA216" s="11"/>
      <c r="BB216" s="11">
        <v>6.1425168114666903E-2</v>
      </c>
      <c r="BC216" s="11">
        <v>1.9974803991704499E-2</v>
      </c>
      <c r="BD216" s="11">
        <v>4.4096167685311403E-2</v>
      </c>
      <c r="BE216" s="11"/>
      <c r="BF216" s="11">
        <v>3.96637330276296E-2</v>
      </c>
      <c r="BG216" s="11">
        <v>5.0967658973491002E-2</v>
      </c>
      <c r="BH216" s="11">
        <v>4.7603814076842103E-2</v>
      </c>
      <c r="BI216" s="11">
        <v>5.7843300717685099E-2</v>
      </c>
      <c r="BJ216" s="11">
        <v>6.0932039863650297E-2</v>
      </c>
      <c r="BK216" s="11">
        <v>7.1240288081952305E-2</v>
      </c>
    </row>
    <row r="217" spans="2:63" x14ac:dyDescent="0.35">
      <c r="B217" t="s">
        <v>192</v>
      </c>
      <c r="C217" s="11">
        <v>0.68179335951838105</v>
      </c>
      <c r="D217" s="11">
        <v>0.66711146834101698</v>
      </c>
      <c r="E217" s="11">
        <v>0.69489631956425202</v>
      </c>
      <c r="F217" s="11"/>
      <c r="G217" s="11">
        <v>0.71159930339668498</v>
      </c>
      <c r="H217" s="11">
        <v>0.72902382892071504</v>
      </c>
      <c r="I217" s="11">
        <v>0.69986490118100098</v>
      </c>
      <c r="J217" s="11">
        <v>0.62547819655696302</v>
      </c>
      <c r="K217" s="11">
        <v>0.65482712874103199</v>
      </c>
      <c r="L217" s="11">
        <v>0.672199293282009</v>
      </c>
      <c r="M217" s="11"/>
      <c r="N217" s="11">
        <v>0.70387100670366498</v>
      </c>
      <c r="O217" s="11">
        <v>0.71319616359562599</v>
      </c>
      <c r="P217" s="11">
        <v>0.67275917225059401</v>
      </c>
      <c r="Q217" s="11">
        <v>0.60094939661353297</v>
      </c>
      <c r="R217" s="11">
        <v>0.69902507393361402</v>
      </c>
      <c r="S217" s="11">
        <v>0.65895723359713898</v>
      </c>
      <c r="T217" s="11">
        <v>0.71393734723709101</v>
      </c>
      <c r="U217" s="11">
        <v>0.72207459172061705</v>
      </c>
      <c r="V217" s="11">
        <v>0.66226207424942096</v>
      </c>
      <c r="W217" s="11">
        <v>0.70006629558968303</v>
      </c>
      <c r="X217" s="11">
        <v>0.641732519372749</v>
      </c>
      <c r="Y217" s="11"/>
      <c r="Z217" s="11">
        <v>0.72731712752424904</v>
      </c>
      <c r="AA217" s="11">
        <v>0.697402421247306</v>
      </c>
      <c r="AB217" s="11">
        <v>0.64893543228211503</v>
      </c>
      <c r="AC217" s="11">
        <v>0.64279161153467501</v>
      </c>
      <c r="AD217" s="11"/>
      <c r="AE217" s="11">
        <v>0.62802031449176798</v>
      </c>
      <c r="AF217" s="11">
        <v>0.66699652937807097</v>
      </c>
      <c r="AG217" s="11">
        <v>0.73681071573428703</v>
      </c>
      <c r="AH217" s="11">
        <v>0.758614330796195</v>
      </c>
      <c r="AI217" s="11">
        <v>0.69379572751388896</v>
      </c>
      <c r="AJ217" s="11"/>
      <c r="AK217" s="11">
        <v>0.68544643457152399</v>
      </c>
      <c r="AL217" s="11">
        <v>0.69517576071626497</v>
      </c>
      <c r="AM217" s="11">
        <v>0.65185183353839504</v>
      </c>
      <c r="AN217" s="11">
        <v>0.64891861875447399</v>
      </c>
      <c r="AO217" s="11">
        <v>0.69345626789395098</v>
      </c>
      <c r="AP217" s="11">
        <v>0.70583432513849698</v>
      </c>
      <c r="AQ217" s="11"/>
      <c r="AR217" s="11">
        <v>0.57351113149545696</v>
      </c>
      <c r="AS217" s="11">
        <v>0.80893409481098799</v>
      </c>
      <c r="AT217" s="11">
        <v>0.59005768270066195</v>
      </c>
      <c r="AU217" s="11"/>
      <c r="AV217" s="11">
        <v>0.60904101784420495</v>
      </c>
      <c r="AW217" s="11">
        <v>0.81152950570082905</v>
      </c>
      <c r="AX217" s="11">
        <v>0.77905377763937</v>
      </c>
      <c r="AY217" s="11">
        <v>0.41353356705357602</v>
      </c>
      <c r="AZ217" s="11">
        <v>0.57393596105177602</v>
      </c>
      <c r="BA217" s="11"/>
      <c r="BB217" s="11">
        <v>0.65432503629051497</v>
      </c>
      <c r="BC217" s="11">
        <v>0.80466214193719698</v>
      </c>
      <c r="BD217" s="11">
        <v>0.78298469493272704</v>
      </c>
      <c r="BE217" s="11"/>
      <c r="BF217" s="11">
        <v>0.71214945835116295</v>
      </c>
      <c r="BG217" s="11">
        <v>0.67906754150416604</v>
      </c>
      <c r="BH217" s="11">
        <v>0.70554384190791597</v>
      </c>
      <c r="BI217" s="11">
        <v>0.65510607924102904</v>
      </c>
      <c r="BJ217" s="11">
        <v>0.68283159521621495</v>
      </c>
      <c r="BK217" s="11">
        <v>0.63649118377298597</v>
      </c>
    </row>
    <row r="218" spans="2:63" x14ac:dyDescent="0.35">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row>
    <row r="219" spans="2:63" x14ac:dyDescent="0.35">
      <c r="B219" s="2" t="s">
        <v>203</v>
      </c>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row>
    <row r="220" spans="2:63" x14ac:dyDescent="0.35">
      <c r="B220" s="20" t="s">
        <v>67</v>
      </c>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row>
    <row r="221" spans="2:63" x14ac:dyDescent="0.35">
      <c r="B221" t="s">
        <v>194</v>
      </c>
      <c r="C221" s="11">
        <v>0.41765303872503101</v>
      </c>
      <c r="D221" s="11">
        <v>0.442562364586429</v>
      </c>
      <c r="E221" s="11">
        <v>0.39229913150435602</v>
      </c>
      <c r="F221" s="11"/>
      <c r="G221" s="11">
        <v>0.41904053664357099</v>
      </c>
      <c r="H221" s="11">
        <v>0.42424282998179302</v>
      </c>
      <c r="I221" s="11">
        <v>0.44631181822814397</v>
      </c>
      <c r="J221" s="11">
        <v>0.39070214920334601</v>
      </c>
      <c r="K221" s="11">
        <v>0.41472270964154501</v>
      </c>
      <c r="L221" s="11">
        <v>0.411912861412294</v>
      </c>
      <c r="M221" s="11"/>
      <c r="N221" s="11">
        <v>0.46622405382645898</v>
      </c>
      <c r="O221" s="11">
        <v>0.39616528492939901</v>
      </c>
      <c r="P221" s="11">
        <v>0.40533503881911098</v>
      </c>
      <c r="Q221" s="11">
        <v>0.43669261176637703</v>
      </c>
      <c r="R221" s="11">
        <v>0.42623045605246002</v>
      </c>
      <c r="S221" s="11">
        <v>0.39055160218538898</v>
      </c>
      <c r="T221" s="11">
        <v>0.45524816537479101</v>
      </c>
      <c r="U221" s="11">
        <v>0.34874218502993498</v>
      </c>
      <c r="V221" s="11">
        <v>0.41672711316400002</v>
      </c>
      <c r="W221" s="11">
        <v>0.37672816142855098</v>
      </c>
      <c r="X221" s="11">
        <v>0.43052431535513602</v>
      </c>
      <c r="Y221" s="11"/>
      <c r="Z221" s="11">
        <v>0.46018896003033</v>
      </c>
      <c r="AA221" s="11">
        <v>0.42233425600208102</v>
      </c>
      <c r="AB221" s="11">
        <v>0.40104768107282601</v>
      </c>
      <c r="AC221" s="11">
        <v>0.38060741797710701</v>
      </c>
      <c r="AD221" s="11"/>
      <c r="AE221" s="11">
        <v>0.37169744882175598</v>
      </c>
      <c r="AF221" s="11">
        <v>0.42047247010650601</v>
      </c>
      <c r="AG221" s="11">
        <v>0.453484516674101</v>
      </c>
      <c r="AH221" s="11">
        <v>0.453971136099241</v>
      </c>
      <c r="AI221" s="11">
        <v>0.38778677809906698</v>
      </c>
      <c r="AJ221" s="11"/>
      <c r="AK221" s="11">
        <v>0.41577696100318601</v>
      </c>
      <c r="AL221" s="11">
        <v>0.43294805661934999</v>
      </c>
      <c r="AM221" s="11">
        <v>0.41473351411933901</v>
      </c>
      <c r="AN221" s="11">
        <v>0.41173783220386501</v>
      </c>
      <c r="AO221" s="11">
        <v>0.40210982336731999</v>
      </c>
      <c r="AP221" s="11">
        <v>0.44804290918453299</v>
      </c>
      <c r="AQ221" s="11"/>
      <c r="AR221" s="11">
        <v>0.40703993813296102</v>
      </c>
      <c r="AS221" s="11">
        <v>0.43871211741458199</v>
      </c>
      <c r="AT221" s="11">
        <v>0.380023164622172</v>
      </c>
      <c r="AU221" s="11"/>
      <c r="AV221" s="11">
        <v>0.39875296261447102</v>
      </c>
      <c r="AW221" s="11">
        <v>0.46689716175606999</v>
      </c>
      <c r="AX221" s="11">
        <v>0.47885737062405498</v>
      </c>
      <c r="AY221" s="11">
        <v>0.35983820781986398</v>
      </c>
      <c r="AZ221" s="11">
        <v>0.35699388006405097</v>
      </c>
      <c r="BA221" s="11"/>
      <c r="BB221" s="11">
        <v>0.39909764757153099</v>
      </c>
      <c r="BC221" s="11">
        <v>0.479870186936592</v>
      </c>
      <c r="BD221" s="11">
        <v>0.46783957832029499</v>
      </c>
      <c r="BE221" s="11"/>
      <c r="BF221" s="11">
        <v>0.41482854075972098</v>
      </c>
      <c r="BG221" s="11">
        <v>0.43827250070800799</v>
      </c>
      <c r="BH221" s="11">
        <v>0.46219233880497301</v>
      </c>
      <c r="BI221" s="11">
        <v>0.40246507588734298</v>
      </c>
      <c r="BJ221" s="11">
        <v>0.36921262722138598</v>
      </c>
      <c r="BK221" s="11">
        <v>0.39668043295162497</v>
      </c>
    </row>
    <row r="222" spans="2:63" x14ac:dyDescent="0.35">
      <c r="B222" t="s">
        <v>196</v>
      </c>
      <c r="C222" s="11">
        <v>0.28729860844301403</v>
      </c>
      <c r="D222" s="11">
        <v>0.28445455052114499</v>
      </c>
      <c r="E222" s="11">
        <v>0.28705015357830799</v>
      </c>
      <c r="F222" s="11"/>
      <c r="G222" s="11">
        <v>0.291534326650917</v>
      </c>
      <c r="H222" s="11">
        <v>0.28280443342511102</v>
      </c>
      <c r="I222" s="11">
        <v>0.304916485128992</v>
      </c>
      <c r="J222" s="11">
        <v>0.28015408293959299</v>
      </c>
      <c r="K222" s="11">
        <v>0.26888809955823301</v>
      </c>
      <c r="L222" s="11">
        <v>0.29200072158518697</v>
      </c>
      <c r="M222" s="11"/>
      <c r="N222" s="11">
        <v>0.311931745702274</v>
      </c>
      <c r="O222" s="11">
        <v>0.24048971860467799</v>
      </c>
      <c r="P222" s="11">
        <v>0.30465542138977503</v>
      </c>
      <c r="Q222" s="11">
        <v>0.35966102039015901</v>
      </c>
      <c r="R222" s="11">
        <v>0.306044664740655</v>
      </c>
      <c r="S222" s="11">
        <v>0.31531615198766</v>
      </c>
      <c r="T222" s="11">
        <v>0.25748123031123998</v>
      </c>
      <c r="U222" s="11">
        <v>0.22876520772661099</v>
      </c>
      <c r="V222" s="11">
        <v>0.29393374348997903</v>
      </c>
      <c r="W222" s="11">
        <v>0.23111071567764599</v>
      </c>
      <c r="X222" s="11">
        <v>0.28629054434531098</v>
      </c>
      <c r="Y222" s="11"/>
      <c r="Z222" s="11">
        <v>0.27350340502085702</v>
      </c>
      <c r="AA222" s="11">
        <v>0.31143357142768802</v>
      </c>
      <c r="AB222" s="11">
        <v>0.31921842679869999</v>
      </c>
      <c r="AC222" s="11">
        <v>0.25312400422327702</v>
      </c>
      <c r="AD222" s="11"/>
      <c r="AE222" s="11">
        <v>0.27405851006076998</v>
      </c>
      <c r="AF222" s="11">
        <v>0.31002264429869603</v>
      </c>
      <c r="AG222" s="11">
        <v>0.28584644388706498</v>
      </c>
      <c r="AH222" s="11">
        <v>0.28622531246977601</v>
      </c>
      <c r="AI222" s="11">
        <v>0.25003123348633299</v>
      </c>
      <c r="AJ222" s="11"/>
      <c r="AK222" s="11">
        <v>0.289038999538411</v>
      </c>
      <c r="AL222" s="11">
        <v>0.29766940344475901</v>
      </c>
      <c r="AM222" s="11">
        <v>0.29177316356086802</v>
      </c>
      <c r="AN222" s="11">
        <v>0.27429809224639601</v>
      </c>
      <c r="AO222" s="11">
        <v>0.27437610673837198</v>
      </c>
      <c r="AP222" s="11">
        <v>0.26767555580232899</v>
      </c>
      <c r="AQ222" s="11"/>
      <c r="AR222" s="11">
        <v>0.30885220283253201</v>
      </c>
      <c r="AS222" s="11">
        <v>0.27986843082350599</v>
      </c>
      <c r="AT222" s="11">
        <v>0.236545410204545</v>
      </c>
      <c r="AU222" s="11"/>
      <c r="AV222" s="11">
        <v>0.31185202727056799</v>
      </c>
      <c r="AW222" s="11">
        <v>0.30405457555138699</v>
      </c>
      <c r="AX222" s="11">
        <v>0.28404845284993702</v>
      </c>
      <c r="AY222" s="11">
        <v>0.26184520732793698</v>
      </c>
      <c r="AZ222" s="11">
        <v>0.214623690175471</v>
      </c>
      <c r="BA222" s="11"/>
      <c r="BB222" s="11">
        <v>0.31765766993772399</v>
      </c>
      <c r="BC222" s="11">
        <v>0.29575783431393399</v>
      </c>
      <c r="BD222" s="11">
        <v>0.30480084624232701</v>
      </c>
      <c r="BE222" s="11"/>
      <c r="BF222" s="11">
        <v>0.28640368742347899</v>
      </c>
      <c r="BG222" s="11">
        <v>0.28283660632720897</v>
      </c>
      <c r="BH222" s="11">
        <v>0.34115192917410903</v>
      </c>
      <c r="BI222" s="11">
        <v>0.30417993183692699</v>
      </c>
      <c r="BJ222" s="11">
        <v>0.22803467303879699</v>
      </c>
      <c r="BK222" s="11">
        <v>0.26395510189171301</v>
      </c>
    </row>
    <row r="223" spans="2:63" x14ac:dyDescent="0.35">
      <c r="B223" t="s">
        <v>197</v>
      </c>
      <c r="C223" s="11">
        <v>0.28259724803815101</v>
      </c>
      <c r="D223" s="11">
        <v>0.306120810556192</v>
      </c>
      <c r="E223" s="11">
        <v>0.25676633472990101</v>
      </c>
      <c r="F223" s="11"/>
      <c r="G223" s="11">
        <v>0.35156713147260399</v>
      </c>
      <c r="H223" s="11">
        <v>0.29139325936427302</v>
      </c>
      <c r="I223" s="11">
        <v>0.29432401569356997</v>
      </c>
      <c r="J223" s="11">
        <v>0.26212503267550102</v>
      </c>
      <c r="K223" s="11">
        <v>0.25344847728581699</v>
      </c>
      <c r="L223" s="11">
        <v>0.25534835365416803</v>
      </c>
      <c r="M223" s="11"/>
      <c r="N223" s="11">
        <v>0.29410974069578399</v>
      </c>
      <c r="O223" s="11">
        <v>0.26399829679984399</v>
      </c>
      <c r="P223" s="11">
        <v>0.307476236669875</v>
      </c>
      <c r="Q223" s="11">
        <v>0.29079003784803698</v>
      </c>
      <c r="R223" s="11">
        <v>0.280476768688387</v>
      </c>
      <c r="S223" s="11">
        <v>0.27471212409708501</v>
      </c>
      <c r="T223" s="11">
        <v>0.274124425424282</v>
      </c>
      <c r="U223" s="11">
        <v>0.25041091221490103</v>
      </c>
      <c r="V223" s="11">
        <v>0.29398806323042698</v>
      </c>
      <c r="W223" s="11">
        <v>0.25924131062785699</v>
      </c>
      <c r="X223" s="11">
        <v>0.31771170346541799</v>
      </c>
      <c r="Y223" s="11"/>
      <c r="Z223" s="11">
        <v>0.29682115933272701</v>
      </c>
      <c r="AA223" s="11">
        <v>0.29938308070022701</v>
      </c>
      <c r="AB223" s="11">
        <v>0.29658363091019002</v>
      </c>
      <c r="AC223" s="11">
        <v>0.23702464881725499</v>
      </c>
      <c r="AD223" s="11"/>
      <c r="AE223" s="11">
        <v>0.23778059584552</v>
      </c>
      <c r="AF223" s="11">
        <v>0.295402503651162</v>
      </c>
      <c r="AG223" s="11">
        <v>0.32180667666306101</v>
      </c>
      <c r="AH223" s="11">
        <v>0.28827002320477502</v>
      </c>
      <c r="AI223" s="11">
        <v>0.23799238163776901</v>
      </c>
      <c r="AJ223" s="11"/>
      <c r="AK223" s="11">
        <v>0.27320176808819702</v>
      </c>
      <c r="AL223" s="11">
        <v>0.27624381681193999</v>
      </c>
      <c r="AM223" s="11">
        <v>0.28587696514634597</v>
      </c>
      <c r="AN223" s="11">
        <v>0.28475912349168198</v>
      </c>
      <c r="AO223" s="11">
        <v>0.29256214688929799</v>
      </c>
      <c r="AP223" s="11">
        <v>0.38636459126580802</v>
      </c>
      <c r="AQ223" s="11"/>
      <c r="AR223" s="11">
        <v>0.27543099118106701</v>
      </c>
      <c r="AS223" s="11">
        <v>0.28687282006074399</v>
      </c>
      <c r="AT223" s="11">
        <v>0.26385408757020201</v>
      </c>
      <c r="AU223" s="11"/>
      <c r="AV223" s="11">
        <v>0.27987925054514001</v>
      </c>
      <c r="AW223" s="11">
        <v>0.31008023449940098</v>
      </c>
      <c r="AX223" s="11">
        <v>0.25840542145170697</v>
      </c>
      <c r="AY223" s="11">
        <v>0.23944696883800701</v>
      </c>
      <c r="AZ223" s="11">
        <v>0.233733254343619</v>
      </c>
      <c r="BA223" s="11"/>
      <c r="BB223" s="11">
        <v>0.28405990298735301</v>
      </c>
      <c r="BC223" s="11">
        <v>0.31090072368611299</v>
      </c>
      <c r="BD223" s="11">
        <v>0.29158453091924502</v>
      </c>
      <c r="BE223" s="11"/>
      <c r="BF223" s="11">
        <v>0.27914984804988102</v>
      </c>
      <c r="BG223" s="11">
        <v>0.29825273097376698</v>
      </c>
      <c r="BH223" s="11">
        <v>0.34906093538045002</v>
      </c>
      <c r="BI223" s="11">
        <v>0.25168405075219102</v>
      </c>
      <c r="BJ223" s="11">
        <v>0.25948196788767303</v>
      </c>
      <c r="BK223" s="11">
        <v>0.23330351145853001</v>
      </c>
    </row>
    <row r="224" spans="2:63" x14ac:dyDescent="0.35">
      <c r="B224" t="s">
        <v>198</v>
      </c>
      <c r="C224" s="11">
        <v>0.22834492346916699</v>
      </c>
      <c r="D224" s="11">
        <v>0.23430818824954699</v>
      </c>
      <c r="E224" s="11">
        <v>0.22051569124430601</v>
      </c>
      <c r="F224" s="11"/>
      <c r="G224" s="11">
        <v>0.22317220988159001</v>
      </c>
      <c r="H224" s="11">
        <v>0.22311044639098301</v>
      </c>
      <c r="I224" s="11">
        <v>0.21651184084701999</v>
      </c>
      <c r="J224" s="11">
        <v>0.20901321921497401</v>
      </c>
      <c r="K224" s="11">
        <v>0.233511628492515</v>
      </c>
      <c r="L224" s="11">
        <v>0.25802504880997301</v>
      </c>
      <c r="M224" s="11"/>
      <c r="N224" s="11">
        <v>0.22874127717755999</v>
      </c>
      <c r="O224" s="11">
        <v>0.22224735214226099</v>
      </c>
      <c r="P224" s="11">
        <v>0.20179933569733</v>
      </c>
      <c r="Q224" s="11">
        <v>0.22422312202424799</v>
      </c>
      <c r="R224" s="11">
        <v>0.30639724967759202</v>
      </c>
      <c r="S224" s="11">
        <v>0.21059419063969101</v>
      </c>
      <c r="T224" s="11">
        <v>0.25972801688144298</v>
      </c>
      <c r="U224" s="11">
        <v>0.22170369057710401</v>
      </c>
      <c r="V224" s="11">
        <v>0.23497989394783</v>
      </c>
      <c r="W224" s="11">
        <v>0.21225429008698399</v>
      </c>
      <c r="X224" s="11">
        <v>0.185135519546237</v>
      </c>
      <c r="Y224" s="11"/>
      <c r="Z224" s="11">
        <v>0.25440636937706201</v>
      </c>
      <c r="AA224" s="11">
        <v>0.23721375794941699</v>
      </c>
      <c r="AB224" s="11">
        <v>0.211328253483305</v>
      </c>
      <c r="AC224" s="11">
        <v>0.20322498282248699</v>
      </c>
      <c r="AD224" s="11"/>
      <c r="AE224" s="11">
        <v>0.20473842572069301</v>
      </c>
      <c r="AF224" s="11">
        <v>0.23424555745985601</v>
      </c>
      <c r="AG224" s="11">
        <v>0.249319402390733</v>
      </c>
      <c r="AH224" s="11">
        <v>0.20823713738536501</v>
      </c>
      <c r="AI224" s="11">
        <v>0.30327457978114403</v>
      </c>
      <c r="AJ224" s="11"/>
      <c r="AK224" s="11">
        <v>0.263869852111558</v>
      </c>
      <c r="AL224" s="11">
        <v>0.21534869515952501</v>
      </c>
      <c r="AM224" s="11">
        <v>0.202033860242299</v>
      </c>
      <c r="AN224" s="11">
        <v>0.19634921055386501</v>
      </c>
      <c r="AO224" s="11">
        <v>0.200818845918427</v>
      </c>
      <c r="AP224" s="11">
        <v>0.24584101940778599</v>
      </c>
      <c r="AQ224" s="11"/>
      <c r="AR224" s="11">
        <v>0.24804303353438201</v>
      </c>
      <c r="AS224" s="11">
        <v>0.22349313383255501</v>
      </c>
      <c r="AT224" s="11">
        <v>0.18539228922152501</v>
      </c>
      <c r="AU224" s="11"/>
      <c r="AV224" s="11">
        <v>0.23754973223286499</v>
      </c>
      <c r="AW224" s="11">
        <v>0.234430225584768</v>
      </c>
      <c r="AX224" s="11">
        <v>0.241028659215164</v>
      </c>
      <c r="AY224" s="11">
        <v>0.25241789010934201</v>
      </c>
      <c r="AZ224" s="11">
        <v>0.16683390653076099</v>
      </c>
      <c r="BA224" s="11"/>
      <c r="BB224" s="11">
        <v>0.247311217303602</v>
      </c>
      <c r="BC224" s="11">
        <v>0.23105567085815401</v>
      </c>
      <c r="BD224" s="11">
        <v>0.18715809523188401</v>
      </c>
      <c r="BE224" s="11"/>
      <c r="BF224" s="11">
        <v>0.209027251742641</v>
      </c>
      <c r="BG224" s="11">
        <v>0.23196906310113899</v>
      </c>
      <c r="BH224" s="11">
        <v>0.26235532466557698</v>
      </c>
      <c r="BI224" s="11">
        <v>0.24803511077256299</v>
      </c>
      <c r="BJ224" s="11">
        <v>0.18509499291127501</v>
      </c>
      <c r="BK224" s="11">
        <v>0.23647888249508001</v>
      </c>
    </row>
    <row r="225" spans="2:63" x14ac:dyDescent="0.35">
      <c r="B225" t="s">
        <v>199</v>
      </c>
      <c r="C225" s="11">
        <v>0.19713901327314701</v>
      </c>
      <c r="D225" s="11">
        <v>0.19852948843177601</v>
      </c>
      <c r="E225" s="11">
        <v>0.19670992333406501</v>
      </c>
      <c r="F225" s="11"/>
      <c r="G225" s="11">
        <v>0.17038871049176499</v>
      </c>
      <c r="H225" s="11">
        <v>0.19276116296180201</v>
      </c>
      <c r="I225" s="11">
        <v>0.18193499970622201</v>
      </c>
      <c r="J225" s="11">
        <v>0.193724268691186</v>
      </c>
      <c r="K225" s="11">
        <v>0.21099967372856401</v>
      </c>
      <c r="L225" s="11">
        <v>0.22468946421074401</v>
      </c>
      <c r="M225" s="11"/>
      <c r="N225" s="11">
        <v>0.20101658548325699</v>
      </c>
      <c r="O225" s="11">
        <v>0.19723184978795999</v>
      </c>
      <c r="P225" s="11">
        <v>0.17599310793150999</v>
      </c>
      <c r="Q225" s="11">
        <v>0.19132796235573399</v>
      </c>
      <c r="R225" s="11">
        <v>0.179853411385474</v>
      </c>
      <c r="S225" s="11">
        <v>0.17269539943227699</v>
      </c>
      <c r="T225" s="11">
        <v>0.28367071232936403</v>
      </c>
      <c r="U225" s="11">
        <v>0.244416347544825</v>
      </c>
      <c r="V225" s="11">
        <v>0.215202016780766</v>
      </c>
      <c r="W225" s="11">
        <v>0.15596391946996799</v>
      </c>
      <c r="X225" s="11">
        <v>0.15679683848616099</v>
      </c>
      <c r="Y225" s="11"/>
      <c r="Z225" s="11">
        <v>0.21786724155291601</v>
      </c>
      <c r="AA225" s="11">
        <v>0.17300348551712899</v>
      </c>
      <c r="AB225" s="11">
        <v>0.200153079470826</v>
      </c>
      <c r="AC225" s="11">
        <v>0.197591610095607</v>
      </c>
      <c r="AD225" s="11"/>
      <c r="AE225" s="11">
        <v>0.20162498538239501</v>
      </c>
      <c r="AF225" s="11">
        <v>0.20776687727811199</v>
      </c>
      <c r="AG225" s="11">
        <v>0.186081880263682</v>
      </c>
      <c r="AH225" s="11">
        <v>0.17700122031849699</v>
      </c>
      <c r="AI225" s="11">
        <v>0.24960692221918901</v>
      </c>
      <c r="AJ225" s="11"/>
      <c r="AK225" s="11">
        <v>0.22095790668258999</v>
      </c>
      <c r="AL225" s="11">
        <v>0.20326696811596801</v>
      </c>
      <c r="AM225" s="11">
        <v>0.20146665472293099</v>
      </c>
      <c r="AN225" s="11">
        <v>0.177242022741675</v>
      </c>
      <c r="AO225" s="11">
        <v>0.16462473810387801</v>
      </c>
      <c r="AP225" s="11">
        <v>0.13666448966733399</v>
      </c>
      <c r="AQ225" s="11"/>
      <c r="AR225" s="11">
        <v>0.216179648030451</v>
      </c>
      <c r="AS225" s="11">
        <v>0.198885442764346</v>
      </c>
      <c r="AT225" s="11">
        <v>0.15985997482943101</v>
      </c>
      <c r="AU225" s="11"/>
      <c r="AV225" s="11">
        <v>0.22554932836847</v>
      </c>
      <c r="AW225" s="11">
        <v>0.185255150324798</v>
      </c>
      <c r="AX225" s="11">
        <v>0.210442123867881</v>
      </c>
      <c r="AY225" s="11">
        <v>0.19908775845896901</v>
      </c>
      <c r="AZ225" s="11">
        <v>0.13354996166309099</v>
      </c>
      <c r="BA225" s="11"/>
      <c r="BB225" s="11">
        <v>0.23514034536398501</v>
      </c>
      <c r="BC225" s="11">
        <v>0.18274256269421699</v>
      </c>
      <c r="BD225" s="11">
        <v>0.21502395694500001</v>
      </c>
      <c r="BE225" s="11"/>
      <c r="BF225" s="11">
        <v>0.20156513850510799</v>
      </c>
      <c r="BG225" s="11">
        <v>0.20398754511091699</v>
      </c>
      <c r="BH225" s="11">
        <v>0.170254381396269</v>
      </c>
      <c r="BI225" s="11">
        <v>0.19837792345168001</v>
      </c>
      <c r="BJ225" s="11">
        <v>0.190599821706252</v>
      </c>
      <c r="BK225" s="11">
        <v>0.22502281301042101</v>
      </c>
    </row>
    <row r="226" spans="2:63" x14ac:dyDescent="0.35">
      <c r="B226" t="s">
        <v>200</v>
      </c>
      <c r="C226" s="11">
        <v>9.9042464196548094E-2</v>
      </c>
      <c r="D226" s="11">
        <v>9.8823352577746104E-2</v>
      </c>
      <c r="E226" s="11">
        <v>0.10051863244647399</v>
      </c>
      <c r="F226" s="11"/>
      <c r="G226" s="11">
        <v>0.14590572488804901</v>
      </c>
      <c r="H226" s="11">
        <v>0.129402712324205</v>
      </c>
      <c r="I226" s="11">
        <v>9.95863783453316E-2</v>
      </c>
      <c r="J226" s="11">
        <v>6.8130355824192801E-2</v>
      </c>
      <c r="K226" s="11">
        <v>8.7852757098135795E-2</v>
      </c>
      <c r="L226" s="11">
        <v>7.4627221492699694E-2</v>
      </c>
      <c r="M226" s="11"/>
      <c r="N226" s="11">
        <v>0.15221139001213799</v>
      </c>
      <c r="O226" s="11">
        <v>9.2091311097595399E-2</v>
      </c>
      <c r="P226" s="11">
        <v>0.10000602458012101</v>
      </c>
      <c r="Q226" s="11">
        <v>6.9458772521877904E-2</v>
      </c>
      <c r="R226" s="11">
        <v>0.116263852610546</v>
      </c>
      <c r="S226" s="11">
        <v>0.100308179558766</v>
      </c>
      <c r="T226" s="11">
        <v>8.3879220182494094E-2</v>
      </c>
      <c r="U226" s="11">
        <v>5.9224678907928603E-2</v>
      </c>
      <c r="V226" s="11">
        <v>9.6213084421790301E-2</v>
      </c>
      <c r="W226" s="11">
        <v>7.3201761082414593E-2</v>
      </c>
      <c r="X226" s="11">
        <v>0.102420673681257</v>
      </c>
      <c r="Y226" s="11"/>
      <c r="Z226" s="11">
        <v>9.0903453483671404E-2</v>
      </c>
      <c r="AA226" s="11">
        <v>8.8006141854107503E-2</v>
      </c>
      <c r="AB226" s="11">
        <v>0.10991469588778301</v>
      </c>
      <c r="AC226" s="11">
        <v>0.108983841029897</v>
      </c>
      <c r="AD226" s="11"/>
      <c r="AE226" s="11">
        <v>9.2085196534816505E-2</v>
      </c>
      <c r="AF226" s="11">
        <v>9.5382741957646205E-2</v>
      </c>
      <c r="AG226" s="11">
        <v>0.101922303292142</v>
      </c>
      <c r="AH226" s="11">
        <v>0.114632426362426</v>
      </c>
      <c r="AI226" s="11">
        <v>0.13863477984346401</v>
      </c>
      <c r="AJ226" s="11"/>
      <c r="AK226" s="11">
        <v>8.2583600193515905E-2</v>
      </c>
      <c r="AL226" s="11">
        <v>0.108759107756637</v>
      </c>
      <c r="AM226" s="11">
        <v>0.14380252756863399</v>
      </c>
      <c r="AN226" s="11">
        <v>0.122624891967007</v>
      </c>
      <c r="AO226" s="11">
        <v>9.8933026208147007E-2</v>
      </c>
      <c r="AP226" s="11">
        <v>5.6461419159728299E-2</v>
      </c>
      <c r="AQ226" s="11"/>
      <c r="AR226" s="11">
        <v>8.6500837056868701E-2</v>
      </c>
      <c r="AS226" s="11">
        <v>0.105989426164994</v>
      </c>
      <c r="AT226" s="11">
        <v>0.11105283143511201</v>
      </c>
      <c r="AU226" s="11"/>
      <c r="AV226" s="11">
        <v>9.4372820005190206E-2</v>
      </c>
      <c r="AW226" s="11">
        <v>0.11528844097587899</v>
      </c>
      <c r="AX226" s="11">
        <v>9.42622875959334E-2</v>
      </c>
      <c r="AY226" s="11">
        <v>6.6706886366766097E-2</v>
      </c>
      <c r="AZ226" s="11">
        <v>8.3979661835134098E-2</v>
      </c>
      <c r="BA226" s="11"/>
      <c r="BB226" s="11">
        <v>9.7171849678020006E-2</v>
      </c>
      <c r="BC226" s="11">
        <v>0.121724006394312</v>
      </c>
      <c r="BD226" s="11">
        <v>0.13445478159777599</v>
      </c>
      <c r="BE226" s="11"/>
      <c r="BF226" s="11">
        <v>0.13017183202084601</v>
      </c>
      <c r="BG226" s="11">
        <v>9.8754766531706395E-2</v>
      </c>
      <c r="BH226" s="11">
        <v>8.7081807946854897E-2</v>
      </c>
      <c r="BI226" s="11">
        <v>8.9630174951593394E-2</v>
      </c>
      <c r="BJ226" s="11">
        <v>6.7664917479334202E-2</v>
      </c>
      <c r="BK226" s="11">
        <v>0.112899797996594</v>
      </c>
    </row>
    <row r="227" spans="2:63" x14ac:dyDescent="0.35">
      <c r="B227" t="s">
        <v>201</v>
      </c>
      <c r="C227" s="11">
        <v>5.6928565551772697E-2</v>
      </c>
      <c r="D227" s="11">
        <v>6.5404489628161103E-2</v>
      </c>
      <c r="E227" s="11">
        <v>4.7930516914188599E-2</v>
      </c>
      <c r="F227" s="11"/>
      <c r="G227" s="11">
        <v>0.11740639298453701</v>
      </c>
      <c r="H227" s="11">
        <v>8.9414111327054804E-2</v>
      </c>
      <c r="I227" s="11">
        <v>7.2579452837112396E-2</v>
      </c>
      <c r="J227" s="11">
        <v>3.5838396492579701E-2</v>
      </c>
      <c r="K227" s="11">
        <v>2.7891235138860399E-2</v>
      </c>
      <c r="L227" s="11">
        <v>1.3277512789805299E-2</v>
      </c>
      <c r="M227" s="11"/>
      <c r="N227" s="11">
        <v>0.103995118746306</v>
      </c>
      <c r="O227" s="11">
        <v>3.1514831902015303E-2</v>
      </c>
      <c r="P227" s="11">
        <v>4.8031118435370002E-2</v>
      </c>
      <c r="Q227" s="11">
        <v>3.4485886327995201E-2</v>
      </c>
      <c r="R227" s="11">
        <v>6.1107144705933598E-2</v>
      </c>
      <c r="S227" s="11">
        <v>7.1459646391813306E-2</v>
      </c>
      <c r="T227" s="11">
        <v>4.6271779757788602E-2</v>
      </c>
      <c r="U227" s="11">
        <v>7.1800205473651596E-2</v>
      </c>
      <c r="V227" s="11">
        <v>4.3201764246039401E-2</v>
      </c>
      <c r="W227" s="11">
        <v>4.1851817382919598E-2</v>
      </c>
      <c r="X227" s="11">
        <v>7.6155059818734494E-2</v>
      </c>
      <c r="Y227" s="11"/>
      <c r="Z227" s="11">
        <v>5.6487307195173503E-2</v>
      </c>
      <c r="AA227" s="11">
        <v>3.4776926759562898E-2</v>
      </c>
      <c r="AB227" s="11">
        <v>7.4505459342131999E-2</v>
      </c>
      <c r="AC227" s="11">
        <v>6.4567820066611104E-2</v>
      </c>
      <c r="AD227" s="11"/>
      <c r="AE227" s="11">
        <v>5.0707127461965297E-2</v>
      </c>
      <c r="AF227" s="11">
        <v>5.8332721888840498E-2</v>
      </c>
      <c r="AG227" s="11">
        <v>5.1808784450227699E-2</v>
      </c>
      <c r="AH227" s="11">
        <v>7.7973086827202401E-2</v>
      </c>
      <c r="AI227" s="11">
        <v>9.6460257523931503E-2</v>
      </c>
      <c r="AJ227" s="11"/>
      <c r="AK227" s="11">
        <v>5.1939778427575099E-2</v>
      </c>
      <c r="AL227" s="11">
        <v>4.9296052056426697E-2</v>
      </c>
      <c r="AM227" s="11">
        <v>8.1006890123842407E-2</v>
      </c>
      <c r="AN227" s="11">
        <v>6.2922444148405005E-2</v>
      </c>
      <c r="AO227" s="11">
        <v>5.66431135605453E-2</v>
      </c>
      <c r="AP227" s="11">
        <v>9.7668582441922905E-2</v>
      </c>
      <c r="AQ227" s="11"/>
      <c r="AR227" s="11">
        <v>5.2683640435075403E-2</v>
      </c>
      <c r="AS227" s="11">
        <v>6.10862658223243E-2</v>
      </c>
      <c r="AT227" s="11">
        <v>5.6218915089526901E-2</v>
      </c>
      <c r="AU227" s="11"/>
      <c r="AV227" s="11">
        <v>4.8778652514313903E-2</v>
      </c>
      <c r="AW227" s="11">
        <v>7.3108575151333996E-2</v>
      </c>
      <c r="AX227" s="11">
        <v>6.3615578577674303E-2</v>
      </c>
      <c r="AY227" s="11">
        <v>9.8863386171066797E-2</v>
      </c>
      <c r="AZ227" s="11">
        <v>4.5046863081116703E-2</v>
      </c>
      <c r="BA227" s="11"/>
      <c r="BB227" s="11">
        <v>4.9035763253207999E-2</v>
      </c>
      <c r="BC227" s="11">
        <v>7.7160258233987297E-2</v>
      </c>
      <c r="BD227" s="11">
        <v>7.7793556331231806E-2</v>
      </c>
      <c r="BE227" s="11"/>
      <c r="BF227" s="11">
        <v>9.4257369051495093E-2</v>
      </c>
      <c r="BG227" s="11">
        <v>4.67851930634521E-2</v>
      </c>
      <c r="BH227" s="11">
        <v>6.0491004892920502E-2</v>
      </c>
      <c r="BI227" s="11">
        <v>4.6813799665571101E-2</v>
      </c>
      <c r="BJ227" s="11">
        <v>3.2285138019096098E-2</v>
      </c>
      <c r="BK227" s="11">
        <v>5.2346410780391102E-2</v>
      </c>
    </row>
    <row r="228" spans="2:63" x14ac:dyDescent="0.35">
      <c r="B228" t="s">
        <v>202</v>
      </c>
      <c r="C228" s="11">
        <v>4.6691465532616702E-2</v>
      </c>
      <c r="D228" s="11">
        <v>5.6521192041513298E-2</v>
      </c>
      <c r="E228" s="11">
        <v>3.6748360283763597E-2</v>
      </c>
      <c r="F228" s="11"/>
      <c r="G228" s="11">
        <v>6.7450763189568705E-2</v>
      </c>
      <c r="H228" s="11">
        <v>6.5256777648752207E-2</v>
      </c>
      <c r="I228" s="11">
        <v>6.0956658315128899E-2</v>
      </c>
      <c r="J228" s="11">
        <v>3.4548544531099498E-2</v>
      </c>
      <c r="K228" s="11">
        <v>2.95313891621783E-2</v>
      </c>
      <c r="L228" s="11">
        <v>2.7242139399262399E-2</v>
      </c>
      <c r="M228" s="11"/>
      <c r="N228" s="11">
        <v>8.0541658211183406E-2</v>
      </c>
      <c r="O228" s="11">
        <v>3.8324879714832803E-2</v>
      </c>
      <c r="P228" s="11">
        <v>4.6219265111009697E-2</v>
      </c>
      <c r="Q228" s="11">
        <v>4.4438193754302101E-2</v>
      </c>
      <c r="R228" s="11">
        <v>5.27790777424181E-2</v>
      </c>
      <c r="S228" s="11">
        <v>3.1561236465684199E-2</v>
      </c>
      <c r="T228" s="11">
        <v>4.97415990888651E-2</v>
      </c>
      <c r="U228" s="11">
        <v>9.1834784566870494E-3</v>
      </c>
      <c r="V228" s="11">
        <v>4.4140920608604001E-2</v>
      </c>
      <c r="W228" s="11">
        <v>4.2099559502412599E-2</v>
      </c>
      <c r="X228" s="11">
        <v>3.6215893856086201E-2</v>
      </c>
      <c r="Y228" s="11"/>
      <c r="Z228" s="11">
        <v>4.8490571138877697E-2</v>
      </c>
      <c r="AA228" s="11">
        <v>4.09879594650783E-2</v>
      </c>
      <c r="AB228" s="11">
        <v>5.7015980525914903E-2</v>
      </c>
      <c r="AC228" s="11">
        <v>4.15725210015589E-2</v>
      </c>
      <c r="AD228" s="11"/>
      <c r="AE228" s="11">
        <v>3.9697495531109503E-2</v>
      </c>
      <c r="AF228" s="11">
        <v>3.6486218188621002E-2</v>
      </c>
      <c r="AG228" s="11">
        <v>5.1949091846098902E-2</v>
      </c>
      <c r="AH228" s="11">
        <v>7.4778481707469605E-2</v>
      </c>
      <c r="AI228" s="11">
        <v>4.6016547065827099E-2</v>
      </c>
      <c r="AJ228" s="11"/>
      <c r="AK228" s="11">
        <v>4.1891753076492601E-2</v>
      </c>
      <c r="AL228" s="11">
        <v>6.1111541713200497E-2</v>
      </c>
      <c r="AM228" s="11">
        <v>5.1108476218151802E-2</v>
      </c>
      <c r="AN228" s="11">
        <v>3.6363772881718902E-2</v>
      </c>
      <c r="AO228" s="11">
        <v>4.0700400171585299E-2</v>
      </c>
      <c r="AP228" s="11">
        <v>5.3996665169370003E-2</v>
      </c>
      <c r="AQ228" s="11"/>
      <c r="AR228" s="11">
        <v>4.9652529872122403E-2</v>
      </c>
      <c r="AS228" s="11">
        <v>4.8355088326433301E-2</v>
      </c>
      <c r="AT228" s="11">
        <v>3.1728496055576899E-2</v>
      </c>
      <c r="AU228" s="11"/>
      <c r="AV228" s="11">
        <v>4.9519068492219501E-2</v>
      </c>
      <c r="AW228" s="11">
        <v>4.8317727625678097E-2</v>
      </c>
      <c r="AX228" s="11">
        <v>5.1027943738721403E-2</v>
      </c>
      <c r="AY228" s="11">
        <v>9.8524960150348895E-2</v>
      </c>
      <c r="AZ228" s="11">
        <v>2.2263094158315701E-2</v>
      </c>
      <c r="BA228" s="11"/>
      <c r="BB228" s="11">
        <v>5.6004945000551497E-2</v>
      </c>
      <c r="BC228" s="11">
        <v>3.6471114051711398E-2</v>
      </c>
      <c r="BD228" s="11">
        <v>6.2592960938081102E-2</v>
      </c>
      <c r="BE228" s="11"/>
      <c r="BF228" s="11">
        <v>7.9218001611946295E-2</v>
      </c>
      <c r="BG228" s="11">
        <v>3.8836129886328903E-2</v>
      </c>
      <c r="BH228" s="11">
        <v>4.0305227310068699E-2</v>
      </c>
      <c r="BI228" s="11">
        <v>4.8449839294222002E-2</v>
      </c>
      <c r="BJ228" s="11">
        <v>2.09284238157008E-2</v>
      </c>
      <c r="BK228" s="11">
        <v>3.1239789570205501E-2</v>
      </c>
    </row>
    <row r="229" spans="2:63" x14ac:dyDescent="0.35">
      <c r="B229" t="s">
        <v>195</v>
      </c>
      <c r="C229" s="11">
        <v>0.335168979506201</v>
      </c>
      <c r="D229" s="11">
        <v>0.28987773165848602</v>
      </c>
      <c r="E229" s="11">
        <v>0.38101978534553599</v>
      </c>
      <c r="F229" s="11"/>
      <c r="G229" s="11">
        <v>0.23444261620993501</v>
      </c>
      <c r="H229" s="11">
        <v>0.29278817180497302</v>
      </c>
      <c r="I229" s="11">
        <v>0.30928835747400402</v>
      </c>
      <c r="J229" s="11">
        <v>0.36485164798088998</v>
      </c>
      <c r="K229" s="11">
        <v>0.40344948706065997</v>
      </c>
      <c r="L229" s="11">
        <v>0.38911570926634098</v>
      </c>
      <c r="M229" s="11"/>
      <c r="N229" s="11">
        <v>0.23899360936709499</v>
      </c>
      <c r="O229" s="11">
        <v>0.38353787760565</v>
      </c>
      <c r="P229" s="11">
        <v>0.37547492973017099</v>
      </c>
      <c r="Q229" s="11">
        <v>0.32192411130493098</v>
      </c>
      <c r="R229" s="11">
        <v>0.31019145830031097</v>
      </c>
      <c r="S229" s="11">
        <v>0.35168609444680798</v>
      </c>
      <c r="T229" s="11">
        <v>0.31310426285441001</v>
      </c>
      <c r="U229" s="11">
        <v>0.388411417369113</v>
      </c>
      <c r="V229" s="11">
        <v>0.32186497775079698</v>
      </c>
      <c r="W229" s="11">
        <v>0.404935929462234</v>
      </c>
      <c r="X229" s="11">
        <v>0.33972241512453499</v>
      </c>
      <c r="Y229" s="11"/>
      <c r="Z229" s="11">
        <v>0.33158819382257099</v>
      </c>
      <c r="AA229" s="11">
        <v>0.35457788656286998</v>
      </c>
      <c r="AB229" s="11">
        <v>0.30896613341103502</v>
      </c>
      <c r="AC229" s="11">
        <v>0.34079562950470199</v>
      </c>
      <c r="AD229" s="11"/>
      <c r="AE229" s="11">
        <v>0.36459465280033798</v>
      </c>
      <c r="AF229" s="11">
        <v>0.32133590826723402</v>
      </c>
      <c r="AG229" s="11">
        <v>0.33135108127715202</v>
      </c>
      <c r="AH229" s="11">
        <v>0.31964891286502001</v>
      </c>
      <c r="AI229" s="11">
        <v>0.29356426557827697</v>
      </c>
      <c r="AJ229" s="11"/>
      <c r="AK229" s="11">
        <v>0.34005849895500001</v>
      </c>
      <c r="AL229" s="11">
        <v>0.32992026438824401</v>
      </c>
      <c r="AM229" s="11">
        <v>0.31614105902433198</v>
      </c>
      <c r="AN229" s="11">
        <v>0.34113342736186397</v>
      </c>
      <c r="AO229" s="11">
        <v>0.356825812611061</v>
      </c>
      <c r="AP229" s="11">
        <v>0.248632140170893</v>
      </c>
      <c r="AQ229" s="11"/>
      <c r="AR229" s="11">
        <v>0.32098534312048199</v>
      </c>
      <c r="AS229" s="11">
        <v>0.352384040804887</v>
      </c>
      <c r="AT229" s="11">
        <v>0.34343990092738103</v>
      </c>
      <c r="AU229" s="11"/>
      <c r="AV229" s="11">
        <v>0.33048101396519403</v>
      </c>
      <c r="AW229" s="11">
        <v>0.30655672122954603</v>
      </c>
      <c r="AX229" s="11">
        <v>0.35773696041935099</v>
      </c>
      <c r="AY229" s="11">
        <v>0.26756472432567402</v>
      </c>
      <c r="AZ229" s="11">
        <v>0.41223489642505601</v>
      </c>
      <c r="BA229" s="11"/>
      <c r="BB229" s="11">
        <v>0.32719738290217898</v>
      </c>
      <c r="BC229" s="11">
        <v>0.30809826051879502</v>
      </c>
      <c r="BD229" s="11">
        <v>0.33088337898680797</v>
      </c>
      <c r="BE229" s="11"/>
      <c r="BF229" s="11">
        <v>0.28917766976415799</v>
      </c>
      <c r="BG229" s="11">
        <v>0.32468602856315398</v>
      </c>
      <c r="BH229" s="11">
        <v>0.28025107833790303</v>
      </c>
      <c r="BI229" s="11">
        <v>0.36732542856791001</v>
      </c>
      <c r="BJ229" s="11">
        <v>0.432935681297209</v>
      </c>
      <c r="BK229" s="11">
        <v>0.34161712350421702</v>
      </c>
    </row>
    <row r="230" spans="2:63" x14ac:dyDescent="0.35">
      <c r="B230" t="s">
        <v>84</v>
      </c>
      <c r="C230" s="11">
        <v>3.7686953096877397E-2</v>
      </c>
      <c r="D230" s="11">
        <v>3.07853826630929E-2</v>
      </c>
      <c r="E230" s="11">
        <v>4.4893155554604901E-2</v>
      </c>
      <c r="F230" s="11"/>
      <c r="G230" s="11">
        <v>5.5026057496140403E-2</v>
      </c>
      <c r="H230" s="11">
        <v>3.6911213509921201E-2</v>
      </c>
      <c r="I230" s="11">
        <v>3.9466767797871401E-2</v>
      </c>
      <c r="J230" s="11">
        <v>4.4351255231262099E-2</v>
      </c>
      <c r="K230" s="11">
        <v>1.9697524949399602E-2</v>
      </c>
      <c r="L230" s="11">
        <v>3.1807800400438999E-2</v>
      </c>
      <c r="M230" s="11"/>
      <c r="N230" s="11">
        <v>3.5255678092898798E-2</v>
      </c>
      <c r="O230" s="11">
        <v>4.4491722952890798E-2</v>
      </c>
      <c r="P230" s="11">
        <v>2.8261243342158199E-2</v>
      </c>
      <c r="Q230" s="11">
        <v>3.6889328728806903E-2</v>
      </c>
      <c r="R230" s="11">
        <v>4.4938970646236899E-2</v>
      </c>
      <c r="S230" s="11">
        <v>3.75504420208451E-2</v>
      </c>
      <c r="T230" s="11">
        <v>4.4372394993448701E-2</v>
      </c>
      <c r="U230" s="11">
        <v>6.0365713454094798E-2</v>
      </c>
      <c r="V230" s="11">
        <v>3.47164087021107E-2</v>
      </c>
      <c r="W230" s="11">
        <v>2.5151515745765098E-2</v>
      </c>
      <c r="X230" s="11">
        <v>3.3643283985995497E-2</v>
      </c>
      <c r="Y230" s="11"/>
      <c r="Z230" s="11">
        <v>1.8267206318177701E-2</v>
      </c>
      <c r="AA230" s="11">
        <v>3.9368857293471102E-2</v>
      </c>
      <c r="AB230" s="11">
        <v>3.9903935445187201E-2</v>
      </c>
      <c r="AC230" s="11">
        <v>5.5848113725974903E-2</v>
      </c>
      <c r="AD230" s="11"/>
      <c r="AE230" s="11">
        <v>4.9451356212489E-2</v>
      </c>
      <c r="AF230" s="11">
        <v>3.84239275575557E-2</v>
      </c>
      <c r="AG230" s="11">
        <v>2.5254562532764899E-2</v>
      </c>
      <c r="AH230" s="11">
        <v>2.2914355855641E-2</v>
      </c>
      <c r="AI230" s="11">
        <v>8.9823369540403802E-3</v>
      </c>
      <c r="AJ230" s="11"/>
      <c r="AK230" s="11">
        <v>2.7586403964673899E-2</v>
      </c>
      <c r="AL230" s="11">
        <v>2.8754695192335099E-2</v>
      </c>
      <c r="AM230" s="11">
        <v>2.6313079422492201E-2</v>
      </c>
      <c r="AN230" s="11">
        <v>6.3601404159069799E-2</v>
      </c>
      <c r="AO230" s="11">
        <v>4.27917843877057E-2</v>
      </c>
      <c r="AP230" s="11">
        <v>7.4886264196056498E-2</v>
      </c>
      <c r="AQ230" s="11"/>
      <c r="AR230" s="11">
        <v>3.4982872257759999E-2</v>
      </c>
      <c r="AS230" s="11">
        <v>2.0235362745347599E-2</v>
      </c>
      <c r="AT230" s="11">
        <v>8.3430230295890695E-2</v>
      </c>
      <c r="AU230" s="11"/>
      <c r="AV230" s="11">
        <v>2.6935172966524201E-2</v>
      </c>
      <c r="AW230" s="11">
        <v>2.7512627464903398E-2</v>
      </c>
      <c r="AX230" s="11">
        <v>1.40846794611583E-2</v>
      </c>
      <c r="AY230" s="11">
        <v>3.63357704517435E-2</v>
      </c>
      <c r="AZ230" s="11">
        <v>9.6323632287356006E-2</v>
      </c>
      <c r="BA230" s="11"/>
      <c r="BB230" s="11">
        <v>2.6664825507078199E-2</v>
      </c>
      <c r="BC230" s="11">
        <v>2.74410681331584E-2</v>
      </c>
      <c r="BD230" s="11">
        <v>6.3027664649924903E-3</v>
      </c>
      <c r="BE230" s="11"/>
      <c r="BF230" s="11">
        <v>4.0899272053068397E-2</v>
      </c>
      <c r="BG230" s="11">
        <v>3.8103457041993201E-2</v>
      </c>
      <c r="BH230" s="11">
        <v>3.7012459773489402E-2</v>
      </c>
      <c r="BI230" s="11">
        <v>3.0837159445948101E-2</v>
      </c>
      <c r="BJ230" s="11">
        <v>4.16788999539685E-2</v>
      </c>
      <c r="BK230" s="11">
        <v>4.20416125246761E-2</v>
      </c>
    </row>
    <row r="231" spans="2:63" x14ac:dyDescent="0.35">
      <c r="B231" t="s">
        <v>161</v>
      </c>
      <c r="C231" s="11">
        <v>1.4256468603191901E-2</v>
      </c>
      <c r="D231" s="11">
        <v>2.1459211827303998E-2</v>
      </c>
      <c r="E231" s="11">
        <v>7.4189642163785203E-3</v>
      </c>
      <c r="F231" s="11"/>
      <c r="G231" s="11">
        <v>1.33036920861515E-3</v>
      </c>
      <c r="H231" s="11">
        <v>4.6908190153549002E-3</v>
      </c>
      <c r="I231" s="11">
        <v>1.8145296700902602E-2</v>
      </c>
      <c r="J231" s="11">
        <v>3.3610113383041998E-2</v>
      </c>
      <c r="K231" s="11">
        <v>1.73454594390627E-2</v>
      </c>
      <c r="L231" s="11">
        <v>9.8646827083077801E-3</v>
      </c>
      <c r="M231" s="11"/>
      <c r="N231" s="11">
        <v>1.3719483997428601E-2</v>
      </c>
      <c r="O231" s="11">
        <v>9.6194801920321503E-3</v>
      </c>
      <c r="P231" s="11">
        <v>1.1435905137914299E-2</v>
      </c>
      <c r="Q231" s="11">
        <v>3.02379558822784E-2</v>
      </c>
      <c r="R231" s="11">
        <v>4.8556049887299299E-3</v>
      </c>
      <c r="S231" s="11">
        <v>1.28589643782772E-2</v>
      </c>
      <c r="T231" s="11">
        <v>7.0691155274453599E-3</v>
      </c>
      <c r="U231" s="11">
        <v>1.9650226782506199E-2</v>
      </c>
      <c r="V231" s="11">
        <v>1.1932200540353899E-2</v>
      </c>
      <c r="W231" s="11">
        <v>1.9064974735986499E-2</v>
      </c>
      <c r="X231" s="11">
        <v>2.2832318183652701E-2</v>
      </c>
      <c r="Y231" s="11"/>
      <c r="Z231" s="11">
        <v>1.7449338341063599E-2</v>
      </c>
      <c r="AA231" s="11">
        <v>1.2858730864489701E-2</v>
      </c>
      <c r="AB231" s="11">
        <v>1.14445513560817E-2</v>
      </c>
      <c r="AC231" s="11">
        <v>1.4011750638301301E-2</v>
      </c>
      <c r="AD231" s="11"/>
      <c r="AE231" s="11">
        <v>1.61381550562801E-2</v>
      </c>
      <c r="AF231" s="11">
        <v>1.38401739761078E-2</v>
      </c>
      <c r="AG231" s="11">
        <v>1.34309692420911E-2</v>
      </c>
      <c r="AH231" s="11">
        <v>9.1641673980057698E-3</v>
      </c>
      <c r="AI231" s="11">
        <v>3.3372603350828402E-2</v>
      </c>
      <c r="AJ231" s="11"/>
      <c r="AK231" s="11">
        <v>1.31823076938358E-2</v>
      </c>
      <c r="AL231" s="11">
        <v>1.5256177594038099E-2</v>
      </c>
      <c r="AM231" s="11">
        <v>2.0658581977283399E-2</v>
      </c>
      <c r="AN231" s="11">
        <v>7.4146531058950802E-3</v>
      </c>
      <c r="AO231" s="11">
        <v>1.8742663781737601E-2</v>
      </c>
      <c r="AP231" s="11">
        <v>0</v>
      </c>
      <c r="AQ231" s="11"/>
      <c r="AR231" s="11">
        <v>2.59456987616896E-2</v>
      </c>
      <c r="AS231" s="11">
        <v>6.2556950816485902E-3</v>
      </c>
      <c r="AT231" s="11">
        <v>1.08759666415774E-2</v>
      </c>
      <c r="AU231" s="11"/>
      <c r="AV231" s="11">
        <v>2.1473979519375699E-2</v>
      </c>
      <c r="AW231" s="11">
        <v>5.6989770459981099E-3</v>
      </c>
      <c r="AX231" s="11">
        <v>7.2826218379738201E-3</v>
      </c>
      <c r="AY231" s="11">
        <v>3.3611267543423397E-2</v>
      </c>
      <c r="AZ231" s="11">
        <v>1.8984621238513001E-2</v>
      </c>
      <c r="BA231" s="11"/>
      <c r="BB231" s="11">
        <v>1.9343437101072201E-2</v>
      </c>
      <c r="BC231" s="11">
        <v>3.48474342154742E-3</v>
      </c>
      <c r="BD231" s="11">
        <v>5.5324086448005697E-3</v>
      </c>
      <c r="BE231" s="11"/>
      <c r="BF231" s="11">
        <v>8.0025086070925205E-3</v>
      </c>
      <c r="BG231" s="11">
        <v>1.22440575610471E-2</v>
      </c>
      <c r="BH231" s="11">
        <v>6.1958389541293801E-3</v>
      </c>
      <c r="BI231" s="11">
        <v>1.8179895643103301E-2</v>
      </c>
      <c r="BJ231" s="11">
        <v>2.1953491545612599E-2</v>
      </c>
      <c r="BK231" s="11">
        <v>3.3659303842521797E-2</v>
      </c>
    </row>
    <row r="232" spans="2:63" x14ac:dyDescent="0.35">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row>
    <row r="233" spans="2:63" x14ac:dyDescent="0.35">
      <c r="B233" s="2" t="s">
        <v>211</v>
      </c>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row>
    <row r="234" spans="2:63" x14ac:dyDescent="0.35">
      <c r="B234" s="20" t="s">
        <v>67</v>
      </c>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row>
    <row r="235" spans="2:63" x14ac:dyDescent="0.35">
      <c r="B235" t="s">
        <v>204</v>
      </c>
      <c r="C235" s="11">
        <v>0.44076192463831998</v>
      </c>
      <c r="D235" s="11">
        <v>0.454601448607444</v>
      </c>
      <c r="E235" s="11">
        <v>0.42782997178844501</v>
      </c>
      <c r="F235" s="11"/>
      <c r="G235" s="11">
        <v>0.40336949422171298</v>
      </c>
      <c r="H235" s="11">
        <v>0.46955115196844099</v>
      </c>
      <c r="I235" s="11">
        <v>0.43619292216301803</v>
      </c>
      <c r="J235" s="11">
        <v>0.43159875565506101</v>
      </c>
      <c r="K235" s="11">
        <v>0.43253066036716198</v>
      </c>
      <c r="L235" s="11">
        <v>0.45929632593744102</v>
      </c>
      <c r="M235" s="11"/>
      <c r="N235" s="11">
        <v>0.38833410859334</v>
      </c>
      <c r="O235" s="11">
        <v>0.43906218265941499</v>
      </c>
      <c r="P235" s="11">
        <v>0.39912747525105202</v>
      </c>
      <c r="Q235" s="11">
        <v>0.44483909820053003</v>
      </c>
      <c r="R235" s="11">
        <v>0.47230093299790898</v>
      </c>
      <c r="S235" s="11">
        <v>0.44270259136560902</v>
      </c>
      <c r="T235" s="11">
        <v>0.44582607446321798</v>
      </c>
      <c r="U235" s="11">
        <v>0.51248220880694295</v>
      </c>
      <c r="V235" s="11">
        <v>0.50151514884926096</v>
      </c>
      <c r="W235" s="11">
        <v>0.39330995623992798</v>
      </c>
      <c r="X235" s="11">
        <v>0.49000581907288698</v>
      </c>
      <c r="Y235" s="11"/>
      <c r="Z235" s="11">
        <v>0.473527365245068</v>
      </c>
      <c r="AA235" s="11">
        <v>0.41888834547933301</v>
      </c>
      <c r="AB235" s="11">
        <v>0.45050939609940299</v>
      </c>
      <c r="AC235" s="11">
        <v>0.42173661033776599</v>
      </c>
      <c r="AD235" s="11"/>
      <c r="AE235" s="11">
        <v>0.44818744311205599</v>
      </c>
      <c r="AF235" s="11">
        <v>0.44628351791085102</v>
      </c>
      <c r="AG235" s="11">
        <v>0.43609091609635497</v>
      </c>
      <c r="AH235" s="11">
        <v>0.42858141961553797</v>
      </c>
      <c r="AI235" s="11">
        <v>0.377114311617463</v>
      </c>
      <c r="AJ235" s="11"/>
      <c r="AK235" s="11">
        <v>0.465312417557536</v>
      </c>
      <c r="AL235" s="11">
        <v>0.451246025399128</v>
      </c>
      <c r="AM235" s="11">
        <v>0.45792327662249199</v>
      </c>
      <c r="AN235" s="11">
        <v>0.48259100091017099</v>
      </c>
      <c r="AO235" s="11">
        <v>0.35126201964197201</v>
      </c>
      <c r="AP235" s="11">
        <v>0.398672184106446</v>
      </c>
      <c r="AQ235" s="11"/>
      <c r="AR235" s="11">
        <v>0.45120573175200701</v>
      </c>
      <c r="AS235" s="11">
        <v>0.45147717372350799</v>
      </c>
      <c r="AT235" s="11">
        <v>0.41170273628373899</v>
      </c>
      <c r="AU235" s="11"/>
      <c r="AV235" s="11">
        <v>0.46305014935882699</v>
      </c>
      <c r="AW235" s="11">
        <v>0.43504795679212899</v>
      </c>
      <c r="AX235" s="11">
        <v>0.48303155286449501</v>
      </c>
      <c r="AY235" s="11">
        <v>0.395950069834477</v>
      </c>
      <c r="AZ235" s="11">
        <v>0.416499994383835</v>
      </c>
      <c r="BA235" s="11"/>
      <c r="BB235" s="11">
        <v>0.46766742827807201</v>
      </c>
      <c r="BC235" s="11">
        <v>0.432488374091691</v>
      </c>
      <c r="BD235" s="11">
        <v>0.48866915226514901</v>
      </c>
      <c r="BE235" s="11"/>
      <c r="BF235" s="11">
        <v>0.41579007293079201</v>
      </c>
      <c r="BG235" s="11">
        <v>0.42865343969564101</v>
      </c>
      <c r="BH235" s="11">
        <v>0.473876422293877</v>
      </c>
      <c r="BI235" s="11">
        <v>0.47623602676036098</v>
      </c>
      <c r="BJ235" s="11">
        <v>0.46025247931281199</v>
      </c>
      <c r="BK235" s="11">
        <v>0.34279204146032899</v>
      </c>
    </row>
    <row r="236" spans="2:63" x14ac:dyDescent="0.35">
      <c r="B236" t="s">
        <v>205</v>
      </c>
      <c r="C236" s="11">
        <v>0.36926660418413598</v>
      </c>
      <c r="D236" s="11">
        <v>0.372827762028557</v>
      </c>
      <c r="E236" s="11">
        <v>0.36454898163341798</v>
      </c>
      <c r="F236" s="11"/>
      <c r="G236" s="11">
        <v>0.38365857445775198</v>
      </c>
      <c r="H236" s="11">
        <v>0.44257760196995599</v>
      </c>
      <c r="I236" s="11">
        <v>0.41062383730171798</v>
      </c>
      <c r="J236" s="11">
        <v>0.36644371308182599</v>
      </c>
      <c r="K236" s="11">
        <v>0.33443305300752002</v>
      </c>
      <c r="L236" s="11">
        <v>0.29158911023812201</v>
      </c>
      <c r="M236" s="11"/>
      <c r="N236" s="11">
        <v>0.31296395456470999</v>
      </c>
      <c r="O236" s="11">
        <v>0.35113728929572702</v>
      </c>
      <c r="P236" s="11">
        <v>0.40929822877963301</v>
      </c>
      <c r="Q236" s="11">
        <v>0.30984383058186099</v>
      </c>
      <c r="R236" s="11">
        <v>0.36312184369859302</v>
      </c>
      <c r="S236" s="11">
        <v>0.37562327075868301</v>
      </c>
      <c r="T236" s="11">
        <v>0.38379512801391502</v>
      </c>
      <c r="U236" s="11">
        <v>0.40931075969127101</v>
      </c>
      <c r="V236" s="11">
        <v>0.42633569776275498</v>
      </c>
      <c r="W236" s="11">
        <v>0.411520825816172</v>
      </c>
      <c r="X236" s="11">
        <v>0.35747311648000402</v>
      </c>
      <c r="Y236" s="11"/>
      <c r="Z236" s="11">
        <v>0.395447649411788</v>
      </c>
      <c r="AA236" s="11">
        <v>0.35988488290076198</v>
      </c>
      <c r="AB236" s="11">
        <v>0.41313397728537798</v>
      </c>
      <c r="AC236" s="11">
        <v>0.31549896409481398</v>
      </c>
      <c r="AD236" s="11"/>
      <c r="AE236" s="11">
        <v>0.344272035179924</v>
      </c>
      <c r="AF236" s="11">
        <v>0.38262431812340197</v>
      </c>
      <c r="AG236" s="11">
        <v>0.390882469134882</v>
      </c>
      <c r="AH236" s="11">
        <v>0.35604751199379903</v>
      </c>
      <c r="AI236" s="11">
        <v>0.35478066630471</v>
      </c>
      <c r="AJ236" s="11"/>
      <c r="AK236" s="11">
        <v>0.33896836762314603</v>
      </c>
      <c r="AL236" s="11">
        <v>0.44684321478987199</v>
      </c>
      <c r="AM236" s="11">
        <v>0.34015492680539899</v>
      </c>
      <c r="AN236" s="11">
        <v>0.35480597065978797</v>
      </c>
      <c r="AO236" s="11">
        <v>0.35162408996268002</v>
      </c>
      <c r="AP236" s="11">
        <v>0.28046406287736497</v>
      </c>
      <c r="AQ236" s="11"/>
      <c r="AR236" s="11">
        <v>0.37337871223144198</v>
      </c>
      <c r="AS236" s="11">
        <v>0.37750649755843502</v>
      </c>
      <c r="AT236" s="11">
        <v>0.32782247565294398</v>
      </c>
      <c r="AU236" s="11"/>
      <c r="AV236" s="11">
        <v>0.37895967192186403</v>
      </c>
      <c r="AW236" s="11">
        <v>0.38293112161717602</v>
      </c>
      <c r="AX236" s="11">
        <v>0.336899110989614</v>
      </c>
      <c r="AY236" s="11">
        <v>0.323387762015244</v>
      </c>
      <c r="AZ236" s="11">
        <v>0.27898049645057799</v>
      </c>
      <c r="BA236" s="11"/>
      <c r="BB236" s="11">
        <v>0.38856718624828102</v>
      </c>
      <c r="BC236" s="11">
        <v>0.39003112650273902</v>
      </c>
      <c r="BD236" s="11">
        <v>0.34068827364988402</v>
      </c>
      <c r="BE236" s="11"/>
      <c r="BF236" s="11">
        <v>0.34617336650091102</v>
      </c>
      <c r="BG236" s="11">
        <v>0.37919918981035999</v>
      </c>
      <c r="BH236" s="11">
        <v>0.36257748886696001</v>
      </c>
      <c r="BI236" s="11">
        <v>0.36905454817090899</v>
      </c>
      <c r="BJ236" s="11">
        <v>0.40608237340831299</v>
      </c>
      <c r="BK236" s="11">
        <v>0.34884701162883303</v>
      </c>
    </row>
    <row r="237" spans="2:63" x14ac:dyDescent="0.35">
      <c r="B237" t="s">
        <v>206</v>
      </c>
      <c r="C237" s="11">
        <v>0.20690535630405499</v>
      </c>
      <c r="D237" s="11">
        <v>0.219381783836747</v>
      </c>
      <c r="E237" s="11">
        <v>0.19014554195845801</v>
      </c>
      <c r="F237" s="11"/>
      <c r="G237" s="11">
        <v>0.29184470222939701</v>
      </c>
      <c r="H237" s="11">
        <v>0.32144699111710101</v>
      </c>
      <c r="I237" s="11">
        <v>0.22780355370178301</v>
      </c>
      <c r="J237" s="11">
        <v>0.15965836844696199</v>
      </c>
      <c r="K237" s="11">
        <v>0.16204842043069301</v>
      </c>
      <c r="L237" s="11">
        <v>0.107130990134057</v>
      </c>
      <c r="M237" s="11"/>
      <c r="N237" s="11">
        <v>0.25202511228447699</v>
      </c>
      <c r="O237" s="11">
        <v>0.201788604560699</v>
      </c>
      <c r="P237" s="11">
        <v>0.199371372492437</v>
      </c>
      <c r="Q237" s="11">
        <v>0.166870224336783</v>
      </c>
      <c r="R237" s="11">
        <v>0.16350951591278301</v>
      </c>
      <c r="S237" s="11">
        <v>0.233834812035254</v>
      </c>
      <c r="T237" s="11">
        <v>0.220199827782461</v>
      </c>
      <c r="U237" s="11">
        <v>0.25255381006333599</v>
      </c>
      <c r="V237" s="11">
        <v>0.208431424763655</v>
      </c>
      <c r="W237" s="11">
        <v>0.182461376813423</v>
      </c>
      <c r="X237" s="11">
        <v>0.17304675530636199</v>
      </c>
      <c r="Y237" s="11"/>
      <c r="Z237" s="11">
        <v>0.24236563135976399</v>
      </c>
      <c r="AA237" s="11">
        <v>0.180551580489794</v>
      </c>
      <c r="AB237" s="11">
        <v>0.234453850622244</v>
      </c>
      <c r="AC237" s="11">
        <v>0.172935050376681</v>
      </c>
      <c r="AD237" s="11"/>
      <c r="AE237" s="11">
        <v>0.15491868346357801</v>
      </c>
      <c r="AF237" s="11">
        <v>0.20418505391875399</v>
      </c>
      <c r="AG237" s="11">
        <v>0.230388375221067</v>
      </c>
      <c r="AH237" s="11">
        <v>0.27828941062805002</v>
      </c>
      <c r="AI237" s="11">
        <v>0.23245826446555601</v>
      </c>
      <c r="AJ237" s="11"/>
      <c r="AK237" s="11">
        <v>0.18739132461513899</v>
      </c>
      <c r="AL237" s="11">
        <v>0.27501005911902099</v>
      </c>
      <c r="AM237" s="11">
        <v>0.187384875691193</v>
      </c>
      <c r="AN237" s="11">
        <v>0.19054572140314299</v>
      </c>
      <c r="AO237" s="11">
        <v>0.17168037810075901</v>
      </c>
      <c r="AP237" s="11">
        <v>0.140573230100346</v>
      </c>
      <c r="AQ237" s="11"/>
      <c r="AR237" s="11">
        <v>0.169249410382316</v>
      </c>
      <c r="AS237" s="11">
        <v>0.23413694608015001</v>
      </c>
      <c r="AT237" s="11">
        <v>0.19450200758292399</v>
      </c>
      <c r="AU237" s="11"/>
      <c r="AV237" s="11">
        <v>0.19589481204633699</v>
      </c>
      <c r="AW237" s="11">
        <v>0.21538936530981001</v>
      </c>
      <c r="AX237" s="11">
        <v>0.247349021094356</v>
      </c>
      <c r="AY237" s="11">
        <v>0.24754164177875301</v>
      </c>
      <c r="AZ237" s="11">
        <v>0.153547720365979</v>
      </c>
      <c r="BA237" s="11"/>
      <c r="BB237" s="11">
        <v>0.209640249365392</v>
      </c>
      <c r="BC237" s="11">
        <v>0.21870937083282499</v>
      </c>
      <c r="BD237" s="11">
        <v>0.26524215099007098</v>
      </c>
      <c r="BE237" s="11"/>
      <c r="BF237" s="11">
        <v>0.27002813126950898</v>
      </c>
      <c r="BG237" s="11">
        <v>0.184742384964036</v>
      </c>
      <c r="BH237" s="11">
        <v>0.20860296460526001</v>
      </c>
      <c r="BI237" s="11">
        <v>0.18158333393133799</v>
      </c>
      <c r="BJ237" s="11">
        <v>0.18818021104504401</v>
      </c>
      <c r="BK237" s="11">
        <v>0.20467053584932199</v>
      </c>
    </row>
    <row r="238" spans="2:63" x14ac:dyDescent="0.35">
      <c r="B238" t="s">
        <v>207</v>
      </c>
      <c r="C238" s="11">
        <v>9.1235239575802304E-2</v>
      </c>
      <c r="D238" s="11">
        <v>0.110769788006828</v>
      </c>
      <c r="E238" s="11">
        <v>7.1441779222141302E-2</v>
      </c>
      <c r="F238" s="11"/>
      <c r="G238" s="11">
        <v>0.16955567239501601</v>
      </c>
      <c r="H238" s="11">
        <v>0.113560740604278</v>
      </c>
      <c r="I238" s="11">
        <v>8.3159082047514293E-2</v>
      </c>
      <c r="J238" s="11">
        <v>4.2358875180697503E-2</v>
      </c>
      <c r="K238" s="11">
        <v>5.0525089332842499E-2</v>
      </c>
      <c r="L238" s="11">
        <v>9.3587894653737805E-2</v>
      </c>
      <c r="M238" s="11"/>
      <c r="N238" s="11">
        <v>0.11124061866219</v>
      </c>
      <c r="O238" s="11">
        <v>6.8165774394488399E-2</v>
      </c>
      <c r="P238" s="11">
        <v>6.8004025555987196E-2</v>
      </c>
      <c r="Q238" s="11">
        <v>9.5220523436632398E-2</v>
      </c>
      <c r="R238" s="11">
        <v>0.120684597039564</v>
      </c>
      <c r="S238" s="11">
        <v>0.109233370817596</v>
      </c>
      <c r="T238" s="11">
        <v>8.5105468244149995E-2</v>
      </c>
      <c r="U238" s="11">
        <v>8.7841562406822796E-2</v>
      </c>
      <c r="V238" s="11">
        <v>8.1039296818380402E-2</v>
      </c>
      <c r="W238" s="11">
        <v>6.3915438665626795E-2</v>
      </c>
      <c r="X238" s="11">
        <v>0.135552605352214</v>
      </c>
      <c r="Y238" s="11"/>
      <c r="Z238" s="11">
        <v>0.105115531444606</v>
      </c>
      <c r="AA238" s="11">
        <v>6.2306703194767901E-2</v>
      </c>
      <c r="AB238" s="11">
        <v>0.118347973196125</v>
      </c>
      <c r="AC238" s="11">
        <v>8.1956073500998303E-2</v>
      </c>
      <c r="AD238" s="11"/>
      <c r="AE238" s="11">
        <v>6.8243283317054204E-2</v>
      </c>
      <c r="AF238" s="11">
        <v>8.4429090860747194E-2</v>
      </c>
      <c r="AG238" s="11">
        <v>8.9869873572588202E-2</v>
      </c>
      <c r="AH238" s="11">
        <v>0.14336326976649699</v>
      </c>
      <c r="AI238" s="11">
        <v>0.145939395419766</v>
      </c>
      <c r="AJ238" s="11"/>
      <c r="AK238" s="11">
        <v>0.112294197434262</v>
      </c>
      <c r="AL238" s="11">
        <v>8.2195021370275095E-2</v>
      </c>
      <c r="AM238" s="11">
        <v>9.5488234977054304E-2</v>
      </c>
      <c r="AN238" s="11">
        <v>9.1650577163011102E-2</v>
      </c>
      <c r="AO238" s="11">
        <v>5.2904798165747099E-2</v>
      </c>
      <c r="AP238" s="11">
        <v>4.1779166021047399E-2</v>
      </c>
      <c r="AQ238" s="11"/>
      <c r="AR238" s="11">
        <v>9.2066035020314796E-2</v>
      </c>
      <c r="AS238" s="11">
        <v>9.6441180554628095E-2</v>
      </c>
      <c r="AT238" s="11">
        <v>6.4048470275157393E-2</v>
      </c>
      <c r="AU238" s="11"/>
      <c r="AV238" s="11">
        <v>8.2506097063772904E-2</v>
      </c>
      <c r="AW238" s="11">
        <v>0.10014711875040599</v>
      </c>
      <c r="AX238" s="11">
        <v>0.122431894284693</v>
      </c>
      <c r="AY238" s="11">
        <v>0.17816487934993899</v>
      </c>
      <c r="AZ238" s="11">
        <v>5.5231837148970502E-2</v>
      </c>
      <c r="BA238" s="11"/>
      <c r="BB238" s="11">
        <v>8.2976001553673601E-2</v>
      </c>
      <c r="BC238" s="11">
        <v>0.103292017221708</v>
      </c>
      <c r="BD238" s="11">
        <v>0.13742732172587899</v>
      </c>
      <c r="BE238" s="11"/>
      <c r="BF238" s="11">
        <v>0.12147703933838901</v>
      </c>
      <c r="BG238" s="11">
        <v>7.8163351774930306E-2</v>
      </c>
      <c r="BH238" s="11">
        <v>8.7971332538355498E-2</v>
      </c>
      <c r="BI238" s="11">
        <v>7.7581610936899706E-2</v>
      </c>
      <c r="BJ238" s="11">
        <v>8.8266389575856002E-2</v>
      </c>
      <c r="BK238" s="11">
        <v>9.8516257902615104E-2</v>
      </c>
    </row>
    <row r="239" spans="2:63" x14ac:dyDescent="0.35">
      <c r="B239" t="s">
        <v>208</v>
      </c>
      <c r="C239" s="11">
        <v>5.3502236019154298E-2</v>
      </c>
      <c r="D239" s="11">
        <v>7.3096685440261294E-2</v>
      </c>
      <c r="E239" s="11">
        <v>3.4176280006524298E-2</v>
      </c>
      <c r="F239" s="11"/>
      <c r="G239" s="11">
        <v>0.143703912028429</v>
      </c>
      <c r="H239" s="11">
        <v>8.3606399767234593E-2</v>
      </c>
      <c r="I239" s="11">
        <v>6.5100489378030604E-2</v>
      </c>
      <c r="J239" s="11">
        <v>1.34842257418934E-2</v>
      </c>
      <c r="K239" s="11">
        <v>1.46581534535023E-2</v>
      </c>
      <c r="L239" s="11">
        <v>1.69403498785945E-2</v>
      </c>
      <c r="M239" s="11"/>
      <c r="N239" s="11">
        <v>0.104689292636235</v>
      </c>
      <c r="O239" s="11">
        <v>2.8886073741111799E-2</v>
      </c>
      <c r="P239" s="11">
        <v>3.0907521793762799E-2</v>
      </c>
      <c r="Q239" s="11">
        <v>3.4912579056867198E-2</v>
      </c>
      <c r="R239" s="11">
        <v>3.8857565673241501E-2</v>
      </c>
      <c r="S239" s="11">
        <v>7.5266683508200594E-2</v>
      </c>
      <c r="T239" s="11">
        <v>4.2098642999639703E-2</v>
      </c>
      <c r="U239" s="11">
        <v>5.9911447506311201E-2</v>
      </c>
      <c r="V239" s="11">
        <v>4.2969263502067499E-2</v>
      </c>
      <c r="W239" s="11">
        <v>4.8916926631496403E-2</v>
      </c>
      <c r="X239" s="11">
        <v>6.9475273282122399E-2</v>
      </c>
      <c r="Y239" s="11"/>
      <c r="Z239" s="11">
        <v>5.9929917779205803E-2</v>
      </c>
      <c r="AA239" s="11">
        <v>2.9957994766180301E-2</v>
      </c>
      <c r="AB239" s="11">
        <v>7.8430926538794896E-2</v>
      </c>
      <c r="AC239" s="11">
        <v>4.8554950800643898E-2</v>
      </c>
      <c r="AD239" s="11"/>
      <c r="AE239" s="11">
        <v>2.8363018968070999E-2</v>
      </c>
      <c r="AF239" s="11">
        <v>5.2874426328713503E-2</v>
      </c>
      <c r="AG239" s="11">
        <v>4.4102178521492202E-2</v>
      </c>
      <c r="AH239" s="11">
        <v>0.110702225068485</v>
      </c>
      <c r="AI239" s="11">
        <v>0.14094295177892699</v>
      </c>
      <c r="AJ239" s="11"/>
      <c r="AK239" s="11">
        <v>5.4910493694099199E-2</v>
      </c>
      <c r="AL239" s="11">
        <v>5.6038698224492201E-2</v>
      </c>
      <c r="AM239" s="11">
        <v>5.2800648803590797E-2</v>
      </c>
      <c r="AN239" s="11">
        <v>3.5658221020738699E-2</v>
      </c>
      <c r="AO239" s="11">
        <v>5.0712177163006203E-2</v>
      </c>
      <c r="AP239" s="11">
        <v>5.4731180322011103E-2</v>
      </c>
      <c r="AQ239" s="11"/>
      <c r="AR239" s="11">
        <v>3.2235114924715501E-2</v>
      </c>
      <c r="AS239" s="11">
        <v>6.6199435362564604E-2</v>
      </c>
      <c r="AT239" s="11">
        <v>4.36205194446053E-2</v>
      </c>
      <c r="AU239" s="11"/>
      <c r="AV239" s="11">
        <v>4.5915734917574301E-2</v>
      </c>
      <c r="AW239" s="11">
        <v>6.4389939475183802E-2</v>
      </c>
      <c r="AX239" s="11">
        <v>6.0349657352178399E-2</v>
      </c>
      <c r="AY239" s="11">
        <v>0.107827938076911</v>
      </c>
      <c r="AZ239" s="11">
        <v>4.14137013557501E-2</v>
      </c>
      <c r="BA239" s="11"/>
      <c r="BB239" s="11">
        <v>4.2780242544601402E-2</v>
      </c>
      <c r="BC239" s="11">
        <v>6.8952475897158805E-2</v>
      </c>
      <c r="BD239" s="11">
        <v>7.7812367264843196E-2</v>
      </c>
      <c r="BE239" s="11"/>
      <c r="BF239" s="11">
        <v>9.4033082506590801E-2</v>
      </c>
      <c r="BG239" s="11">
        <v>3.4160229520075802E-2</v>
      </c>
      <c r="BH239" s="11">
        <v>5.9778544581133998E-2</v>
      </c>
      <c r="BI239" s="11">
        <v>5.0437639853573801E-2</v>
      </c>
      <c r="BJ239" s="11">
        <v>3.2770875985909297E-2</v>
      </c>
      <c r="BK239" s="11">
        <v>3.92909977065274E-2</v>
      </c>
    </row>
    <row r="240" spans="2:63" x14ac:dyDescent="0.35">
      <c r="B240" t="s">
        <v>209</v>
      </c>
      <c r="C240" s="11">
        <v>3.5795865845479197E-2</v>
      </c>
      <c r="D240" s="11">
        <v>4.4358899870418203E-2</v>
      </c>
      <c r="E240" s="11">
        <v>2.7907318317367698E-2</v>
      </c>
      <c r="F240" s="11"/>
      <c r="G240" s="11">
        <v>8.2203844223133204E-2</v>
      </c>
      <c r="H240" s="11">
        <v>7.1180900874063396E-2</v>
      </c>
      <c r="I240" s="11">
        <v>3.0048779869131102E-2</v>
      </c>
      <c r="J240" s="11">
        <v>1.5800993594844201E-2</v>
      </c>
      <c r="K240" s="11">
        <v>9.6871605559422092E-3</v>
      </c>
      <c r="L240" s="11">
        <v>1.38653889862863E-2</v>
      </c>
      <c r="M240" s="11"/>
      <c r="N240" s="11">
        <v>6.94757474564619E-2</v>
      </c>
      <c r="O240" s="11">
        <v>2.2894357829272599E-2</v>
      </c>
      <c r="P240" s="11">
        <v>1.2634993674970001E-2</v>
      </c>
      <c r="Q240" s="11">
        <v>4.8199274566363901E-2</v>
      </c>
      <c r="R240" s="11">
        <v>4.5823009995868899E-2</v>
      </c>
      <c r="S240" s="11">
        <v>2.5267337726019499E-2</v>
      </c>
      <c r="T240" s="11">
        <v>1.3557117119711999E-2</v>
      </c>
      <c r="U240" s="11">
        <v>1.7474792499294001E-2</v>
      </c>
      <c r="V240" s="11">
        <v>2.5161424030967799E-2</v>
      </c>
      <c r="W240" s="11">
        <v>4.3160853792283398E-2</v>
      </c>
      <c r="X240" s="11">
        <v>5.4924028831436801E-2</v>
      </c>
      <c r="Y240" s="11"/>
      <c r="Z240" s="11">
        <v>3.6732659108684E-2</v>
      </c>
      <c r="AA240" s="11">
        <v>2.0966614585128999E-2</v>
      </c>
      <c r="AB240" s="11">
        <v>4.3163802432842097E-2</v>
      </c>
      <c r="AC240" s="11">
        <v>4.4568240280068901E-2</v>
      </c>
      <c r="AD240" s="11"/>
      <c r="AE240" s="11">
        <v>3.0907012169604901E-2</v>
      </c>
      <c r="AF240" s="11">
        <v>2.40367379656268E-2</v>
      </c>
      <c r="AG240" s="11">
        <v>3.6037270393440402E-2</v>
      </c>
      <c r="AH240" s="11">
        <v>6.6538975622397106E-2</v>
      </c>
      <c r="AI240" s="11">
        <v>0.12737901208299299</v>
      </c>
      <c r="AJ240" s="11"/>
      <c r="AK240" s="11">
        <v>3.7066524894237902E-2</v>
      </c>
      <c r="AL240" s="11">
        <v>3.3721754778478101E-2</v>
      </c>
      <c r="AM240" s="11">
        <v>3.2441426619482801E-2</v>
      </c>
      <c r="AN240" s="11">
        <v>3.9225969361605502E-2</v>
      </c>
      <c r="AO240" s="11">
        <v>3.5394547638771E-2</v>
      </c>
      <c r="AP240" s="11">
        <v>5.4012686535283301E-2</v>
      </c>
      <c r="AQ240" s="11"/>
      <c r="AR240" s="11">
        <v>2.5864376544994402E-2</v>
      </c>
      <c r="AS240" s="11">
        <v>4.3429662822103601E-2</v>
      </c>
      <c r="AT240" s="11">
        <v>2.93008769777683E-2</v>
      </c>
      <c r="AU240" s="11"/>
      <c r="AV240" s="11">
        <v>2.3618628297786201E-2</v>
      </c>
      <c r="AW240" s="11">
        <v>4.2956595147837298E-2</v>
      </c>
      <c r="AX240" s="11">
        <v>6.4504825195168494E-2</v>
      </c>
      <c r="AY240" s="11">
        <v>0.100174218872481</v>
      </c>
      <c r="AZ240" s="11">
        <v>1.63312371663819E-2</v>
      </c>
      <c r="BA240" s="11"/>
      <c r="BB240" s="11">
        <v>2.6264074600742902E-2</v>
      </c>
      <c r="BC240" s="11">
        <v>4.9224767880071997E-2</v>
      </c>
      <c r="BD240" s="11">
        <v>4.8449155275686502E-2</v>
      </c>
      <c r="BE240" s="11"/>
      <c r="BF240" s="11">
        <v>8.3019995321132301E-2</v>
      </c>
      <c r="BG240" s="11">
        <v>1.40303298983764E-2</v>
      </c>
      <c r="BH240" s="11">
        <v>2.9197379057414801E-2</v>
      </c>
      <c r="BI240" s="11">
        <v>2.2172512620858099E-2</v>
      </c>
      <c r="BJ240" s="11">
        <v>1.79211587901816E-2</v>
      </c>
      <c r="BK240" s="11">
        <v>6.1044052429789497E-2</v>
      </c>
    </row>
    <row r="241" spans="2:63" x14ac:dyDescent="0.35">
      <c r="B241" t="s">
        <v>210</v>
      </c>
      <c r="C241" s="11">
        <v>2.6933416108169201E-2</v>
      </c>
      <c r="D241" s="11">
        <v>4.1966212722751597E-2</v>
      </c>
      <c r="E241" s="11">
        <v>1.26269415248258E-2</v>
      </c>
      <c r="F241" s="11"/>
      <c r="G241" s="11">
        <v>7.8864492545648895E-2</v>
      </c>
      <c r="H241" s="11">
        <v>5.8788999085538099E-2</v>
      </c>
      <c r="I241" s="11">
        <v>2.9699257179997E-2</v>
      </c>
      <c r="J241" s="11">
        <v>3.0166556229960701E-3</v>
      </c>
      <c r="K241" s="11">
        <v>1.4334815107478801E-3</v>
      </c>
      <c r="L241" s="11">
        <v>0</v>
      </c>
      <c r="M241" s="11"/>
      <c r="N241" s="11">
        <v>6.7953995541385107E-2</v>
      </c>
      <c r="O241" s="11">
        <v>1.7391527711150798E-2</v>
      </c>
      <c r="P241" s="11">
        <v>1.42963528244424E-2</v>
      </c>
      <c r="Q241" s="11">
        <v>1.21176952193049E-2</v>
      </c>
      <c r="R241" s="11">
        <v>2.3251915668336901E-2</v>
      </c>
      <c r="S241" s="11">
        <v>2.9006672749820401E-2</v>
      </c>
      <c r="T241" s="11">
        <v>2.3438907505958902E-2</v>
      </c>
      <c r="U241" s="11">
        <v>3.9021700738800499E-2</v>
      </c>
      <c r="V241" s="11">
        <v>1.8092837817269499E-2</v>
      </c>
      <c r="W241" s="11">
        <v>1.370950860352E-2</v>
      </c>
      <c r="X241" s="11">
        <v>2.42590377661729E-2</v>
      </c>
      <c r="Y241" s="11"/>
      <c r="Z241" s="11">
        <v>2.50791477766047E-2</v>
      </c>
      <c r="AA241" s="11">
        <v>1.66782124080086E-2</v>
      </c>
      <c r="AB241" s="11">
        <v>3.2888529491852898E-2</v>
      </c>
      <c r="AC241" s="11">
        <v>3.4996129400216902E-2</v>
      </c>
      <c r="AD241" s="11"/>
      <c r="AE241" s="11">
        <v>1.02974697436674E-2</v>
      </c>
      <c r="AF241" s="11">
        <v>2.43954925752175E-2</v>
      </c>
      <c r="AG241" s="11">
        <v>1.9224343340771902E-2</v>
      </c>
      <c r="AH241" s="11">
        <v>5.81516528645327E-2</v>
      </c>
      <c r="AI241" s="11">
        <v>0.17199487362365501</v>
      </c>
      <c r="AJ241" s="11"/>
      <c r="AK241" s="11">
        <v>2.5085297488696701E-2</v>
      </c>
      <c r="AL241" s="11">
        <v>3.6415160098749601E-2</v>
      </c>
      <c r="AM241" s="11">
        <v>1.8846358418376501E-2</v>
      </c>
      <c r="AN241" s="11">
        <v>3.11354366184892E-2</v>
      </c>
      <c r="AO241" s="11">
        <v>1.8103088695594599E-2</v>
      </c>
      <c r="AP241" s="11">
        <v>3.7163896067910901E-2</v>
      </c>
      <c r="AQ241" s="11"/>
      <c r="AR241" s="11">
        <v>1.8275562645641799E-2</v>
      </c>
      <c r="AS241" s="11">
        <v>3.6275872277093002E-2</v>
      </c>
      <c r="AT241" s="11">
        <v>2.01575210425462E-2</v>
      </c>
      <c r="AU241" s="11"/>
      <c r="AV241" s="11">
        <v>2.10848972335674E-2</v>
      </c>
      <c r="AW241" s="11">
        <v>4.1050818067155201E-2</v>
      </c>
      <c r="AX241" s="11">
        <v>2.1444098449218199E-2</v>
      </c>
      <c r="AY241" s="11">
        <v>5.9875956322925E-2</v>
      </c>
      <c r="AZ241" s="11">
        <v>1.8135775360051998E-2</v>
      </c>
      <c r="BA241" s="11"/>
      <c r="BB241" s="11">
        <v>1.9160060292621298E-2</v>
      </c>
      <c r="BC241" s="11">
        <v>4.0802941454791103E-2</v>
      </c>
      <c r="BD241" s="11">
        <v>3.26097493397354E-2</v>
      </c>
      <c r="BE241" s="11"/>
      <c r="BF241" s="11">
        <v>5.6162782304318502E-2</v>
      </c>
      <c r="BG241" s="11">
        <v>1.5783824563878199E-2</v>
      </c>
      <c r="BH241" s="11">
        <v>4.8033441758502701E-2</v>
      </c>
      <c r="BI241" s="11">
        <v>9.3551721768450804E-3</v>
      </c>
      <c r="BJ241" s="11">
        <v>6.7251896559516397E-3</v>
      </c>
      <c r="BK241" s="11">
        <v>2.65539845126215E-2</v>
      </c>
    </row>
    <row r="242" spans="2:63" x14ac:dyDescent="0.35">
      <c r="B242" t="s">
        <v>161</v>
      </c>
      <c r="C242" s="11">
        <v>0.29426150545872898</v>
      </c>
      <c r="D242" s="11">
        <v>0.26693531026483502</v>
      </c>
      <c r="E242" s="11">
        <v>0.32234397206315502</v>
      </c>
      <c r="F242" s="11"/>
      <c r="G242" s="11">
        <v>0.19237009357632101</v>
      </c>
      <c r="H242" s="11">
        <v>0.18734182063473501</v>
      </c>
      <c r="I242" s="11">
        <v>0.29212205220117599</v>
      </c>
      <c r="J242" s="11">
        <v>0.366921602087522</v>
      </c>
      <c r="K242" s="11">
        <v>0.350824199996143</v>
      </c>
      <c r="L242" s="11">
        <v>0.35545828469711499</v>
      </c>
      <c r="M242" s="11"/>
      <c r="N242" s="11">
        <v>0.287272840997358</v>
      </c>
      <c r="O242" s="11">
        <v>0.30688527211674299</v>
      </c>
      <c r="P242" s="11">
        <v>0.31810765490369902</v>
      </c>
      <c r="Q242" s="11">
        <v>0.34162472814665001</v>
      </c>
      <c r="R242" s="11">
        <v>0.289363723162186</v>
      </c>
      <c r="S242" s="11">
        <v>0.26609755269934698</v>
      </c>
      <c r="T242" s="11">
        <v>0.30729557639420302</v>
      </c>
      <c r="U242" s="11">
        <v>0.267177619027752</v>
      </c>
      <c r="V242" s="11">
        <v>0.269171479503657</v>
      </c>
      <c r="W242" s="11">
        <v>0.30625398474952698</v>
      </c>
      <c r="X242" s="11">
        <v>0.24958869184410701</v>
      </c>
      <c r="Y242" s="11"/>
      <c r="Z242" s="11">
        <v>0.26398821369949299</v>
      </c>
      <c r="AA242" s="11">
        <v>0.34663841727928402</v>
      </c>
      <c r="AB242" s="11">
        <v>0.24571676980094001</v>
      </c>
      <c r="AC242" s="11">
        <v>0.31115557746005001</v>
      </c>
      <c r="AD242" s="11"/>
      <c r="AE242" s="11">
        <v>0.30226542010109198</v>
      </c>
      <c r="AF242" s="11">
        <v>0.29520893851233598</v>
      </c>
      <c r="AG242" s="11">
        <v>0.29498135654799201</v>
      </c>
      <c r="AH242" s="11">
        <v>0.278859281239487</v>
      </c>
      <c r="AI242" s="11">
        <v>0.21903847492473599</v>
      </c>
      <c r="AJ242" s="11"/>
      <c r="AK242" s="11">
        <v>0.30010459550385199</v>
      </c>
      <c r="AL242" s="11">
        <v>0.24127660837262799</v>
      </c>
      <c r="AM242" s="11">
        <v>0.28239890727105199</v>
      </c>
      <c r="AN242" s="11">
        <v>0.28268545236688197</v>
      </c>
      <c r="AO242" s="11">
        <v>0.37742157475618898</v>
      </c>
      <c r="AP242" s="11">
        <v>0.29164069729946701</v>
      </c>
      <c r="AQ242" s="11"/>
      <c r="AR242" s="11">
        <v>0.315020591751204</v>
      </c>
      <c r="AS242" s="11">
        <v>0.26950854926030599</v>
      </c>
      <c r="AT242" s="11">
        <v>0.33478496427175197</v>
      </c>
      <c r="AU242" s="11"/>
      <c r="AV242" s="11">
        <v>0.29393327321093798</v>
      </c>
      <c r="AW242" s="11">
        <v>0.27129220202636201</v>
      </c>
      <c r="AX242" s="11">
        <v>0.26428849027130602</v>
      </c>
      <c r="AY242" s="11">
        <v>0.32607478515038002</v>
      </c>
      <c r="AZ242" s="11">
        <v>0.40040699698048998</v>
      </c>
      <c r="BA242" s="11"/>
      <c r="BB242" s="11">
        <v>0.29659821098873101</v>
      </c>
      <c r="BC242" s="11">
        <v>0.26461072923454798</v>
      </c>
      <c r="BD242" s="11">
        <v>0.26417142857221099</v>
      </c>
      <c r="BE242" s="11"/>
      <c r="BF242" s="11">
        <v>0.27039097245615001</v>
      </c>
      <c r="BG242" s="11">
        <v>0.319256725612868</v>
      </c>
      <c r="BH242" s="11">
        <v>0.26748646351052302</v>
      </c>
      <c r="BI242" s="11">
        <v>0.29484466881871602</v>
      </c>
      <c r="BJ242" s="11">
        <v>0.28691801786772803</v>
      </c>
      <c r="BK242" s="11">
        <v>0.34026761796956401</v>
      </c>
    </row>
    <row r="243" spans="2:63" x14ac:dyDescent="0.35">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row>
    <row r="244" spans="2:63" x14ac:dyDescent="0.35">
      <c r="B244" s="2" t="s">
        <v>227</v>
      </c>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row>
    <row r="245" spans="2:63" x14ac:dyDescent="0.35">
      <c r="B245" s="20" t="s">
        <v>226</v>
      </c>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row>
    <row r="246" spans="2:63" x14ac:dyDescent="0.35">
      <c r="B246" t="s">
        <v>219</v>
      </c>
      <c r="C246" s="11">
        <v>0.19931252730787399</v>
      </c>
      <c r="D246" s="11">
        <v>0.26265383990796198</v>
      </c>
      <c r="E246" s="11">
        <v>0.13543928970976701</v>
      </c>
      <c r="F246" s="11"/>
      <c r="G246" s="11">
        <v>0.36639177331214801</v>
      </c>
      <c r="H246" s="11">
        <v>0.29501685042912301</v>
      </c>
      <c r="I246" s="11">
        <v>0.242678193187019</v>
      </c>
      <c r="J246" s="11">
        <v>0.13709237301766</v>
      </c>
      <c r="K246" s="11">
        <v>0.14312932836195</v>
      </c>
      <c r="L246" s="11">
        <v>9.0481971494113106E-2</v>
      </c>
      <c r="M246" s="11"/>
      <c r="N246" s="11">
        <v>0.32637368779312698</v>
      </c>
      <c r="O246" s="11">
        <v>0.17706920680173199</v>
      </c>
      <c r="P246" s="11">
        <v>0.20361554493193201</v>
      </c>
      <c r="Q246" s="11">
        <v>0.15763691412545799</v>
      </c>
      <c r="R246" s="11">
        <v>0.17895368291744601</v>
      </c>
      <c r="S246" s="11">
        <v>0.222006585321399</v>
      </c>
      <c r="T246" s="11">
        <v>0.16755154128511801</v>
      </c>
      <c r="U246" s="11">
        <v>0.13878401122248599</v>
      </c>
      <c r="V246" s="11">
        <v>0.17225883558536401</v>
      </c>
      <c r="W246" s="11">
        <v>0.157617077458062</v>
      </c>
      <c r="X246" s="11">
        <v>0.15505546337515599</v>
      </c>
      <c r="Y246" s="11"/>
      <c r="Z246" s="11">
        <v>0.22127668347342999</v>
      </c>
      <c r="AA246" s="11">
        <v>0.15415585775225299</v>
      </c>
      <c r="AB246" s="11">
        <v>0.23938824544505599</v>
      </c>
      <c r="AC246" s="11">
        <v>0.191491771999734</v>
      </c>
      <c r="AD246" s="11"/>
      <c r="AE246" s="11">
        <v>0.16254498019944499</v>
      </c>
      <c r="AF246" s="11">
        <v>0.20270126727125401</v>
      </c>
      <c r="AG246" s="11">
        <v>0.18690520795019799</v>
      </c>
      <c r="AH246" s="11">
        <v>0.29288919439114702</v>
      </c>
      <c r="AI246" s="11">
        <v>0.36858561512951399</v>
      </c>
      <c r="AJ246" s="11"/>
      <c r="AK246" s="11">
        <v>0.177997990134447</v>
      </c>
      <c r="AL246" s="11">
        <v>0.213660390775019</v>
      </c>
      <c r="AM246" s="11">
        <v>0.252126632860178</v>
      </c>
      <c r="AN246" s="11">
        <v>0.197310112017519</v>
      </c>
      <c r="AO246" s="11">
        <v>0.197103785241246</v>
      </c>
      <c r="AP246" s="11">
        <v>0.211204786582882</v>
      </c>
      <c r="AQ246" s="11"/>
      <c r="AR246" s="11">
        <v>0.16638025056375599</v>
      </c>
      <c r="AS246" s="11">
        <v>0.220384839604571</v>
      </c>
      <c r="AT246" s="11">
        <v>0.173512437527861</v>
      </c>
      <c r="AU246" s="11"/>
      <c r="AV246" s="11">
        <v>0.17282916459688</v>
      </c>
      <c r="AW246" s="11">
        <v>0.227518035248154</v>
      </c>
      <c r="AX246" s="11">
        <v>0.18331244060041901</v>
      </c>
      <c r="AY246" s="11">
        <v>0.29724742766504397</v>
      </c>
      <c r="AZ246" s="11">
        <v>0.202122804569565</v>
      </c>
      <c r="BA246" s="11"/>
      <c r="BB246" s="11">
        <v>0.17157499545205801</v>
      </c>
      <c r="BC246" s="11">
        <v>0.24544863493712399</v>
      </c>
      <c r="BD246" s="11">
        <v>0.21041294047512701</v>
      </c>
      <c r="BE246" s="11"/>
      <c r="BF246" s="11">
        <v>0.30967100314068102</v>
      </c>
      <c r="BG246" s="11">
        <v>0.16274272682059199</v>
      </c>
      <c r="BH246" s="11">
        <v>0.23235315826480099</v>
      </c>
      <c r="BI246" s="11">
        <v>0.178234578844778</v>
      </c>
      <c r="BJ246" s="11">
        <v>0.108881349925409</v>
      </c>
      <c r="BK246" s="11">
        <v>0.123911308011236</v>
      </c>
    </row>
    <row r="247" spans="2:63" x14ac:dyDescent="0.35">
      <c r="B247" t="s">
        <v>220</v>
      </c>
      <c r="C247" s="11">
        <v>0.42499514725285698</v>
      </c>
      <c r="D247" s="11">
        <v>0.40680291645390798</v>
      </c>
      <c r="E247" s="11">
        <v>0.444309339138378</v>
      </c>
      <c r="F247" s="11"/>
      <c r="G247" s="11">
        <v>0.39234335661176001</v>
      </c>
      <c r="H247" s="11">
        <v>0.46336686347235001</v>
      </c>
      <c r="I247" s="11">
        <v>0.42286916441684103</v>
      </c>
      <c r="J247" s="11">
        <v>0.431400032369886</v>
      </c>
      <c r="K247" s="11">
        <v>0.44030964067452</v>
      </c>
      <c r="L247" s="11">
        <v>0.40662593740379499</v>
      </c>
      <c r="M247" s="11"/>
      <c r="N247" s="11">
        <v>0.39567767984443297</v>
      </c>
      <c r="O247" s="11">
        <v>0.44485103771808898</v>
      </c>
      <c r="P247" s="11">
        <v>0.470058596181261</v>
      </c>
      <c r="Q247" s="11">
        <v>0.40977836692841302</v>
      </c>
      <c r="R247" s="11">
        <v>0.40926575823017403</v>
      </c>
      <c r="S247" s="11">
        <v>0.43159791003004899</v>
      </c>
      <c r="T247" s="11">
        <v>0.38076739424505701</v>
      </c>
      <c r="U247" s="11">
        <v>0.43910679558215798</v>
      </c>
      <c r="V247" s="11">
        <v>0.43976011537415699</v>
      </c>
      <c r="W247" s="11">
        <v>0.43493400346897498</v>
      </c>
      <c r="X247" s="11">
        <v>0.446251552999545</v>
      </c>
      <c r="Y247" s="11"/>
      <c r="Z247" s="11">
        <v>0.45690202527965201</v>
      </c>
      <c r="AA247" s="11">
        <v>0.46150483276133297</v>
      </c>
      <c r="AB247" s="11">
        <v>0.415659758865627</v>
      </c>
      <c r="AC247" s="11">
        <v>0.370061154880653</v>
      </c>
      <c r="AD247" s="11"/>
      <c r="AE247" s="11">
        <v>0.38999945133437097</v>
      </c>
      <c r="AF247" s="11">
        <v>0.42515429416769501</v>
      </c>
      <c r="AG247" s="11">
        <v>0.48086605839666202</v>
      </c>
      <c r="AH247" s="11">
        <v>0.41747720558948798</v>
      </c>
      <c r="AI247" s="11">
        <v>0.35754953885247798</v>
      </c>
      <c r="AJ247" s="11"/>
      <c r="AK247" s="11">
        <v>0.42014649527133802</v>
      </c>
      <c r="AL247" s="11">
        <v>0.43372459879730302</v>
      </c>
      <c r="AM247" s="11">
        <v>0.37327171660550201</v>
      </c>
      <c r="AN247" s="11">
        <v>0.40612835893170801</v>
      </c>
      <c r="AO247" s="11">
        <v>0.48152606873628301</v>
      </c>
      <c r="AP247" s="11">
        <v>0.409212564149322</v>
      </c>
      <c r="AQ247" s="11"/>
      <c r="AR247" s="11">
        <v>0.41519323379301598</v>
      </c>
      <c r="AS247" s="11">
        <v>0.444333301653073</v>
      </c>
      <c r="AT247" s="11">
        <v>0.43735611007859798</v>
      </c>
      <c r="AU247" s="11"/>
      <c r="AV247" s="11">
        <v>0.419026302121563</v>
      </c>
      <c r="AW247" s="11">
        <v>0.44274858392919902</v>
      </c>
      <c r="AX247" s="11">
        <v>0.46917719405156699</v>
      </c>
      <c r="AY247" s="11">
        <v>0.36869916415209703</v>
      </c>
      <c r="AZ247" s="11">
        <v>0.40416779628638699</v>
      </c>
      <c r="BA247" s="11"/>
      <c r="BB247" s="11">
        <v>0.42732257150379599</v>
      </c>
      <c r="BC247" s="11">
        <v>0.43965695545779798</v>
      </c>
      <c r="BD247" s="11">
        <v>0.47563032688560603</v>
      </c>
      <c r="BE247" s="11"/>
      <c r="BF247" s="11">
        <v>0.38695405042101699</v>
      </c>
      <c r="BG247" s="11">
        <v>0.44794381169397202</v>
      </c>
      <c r="BH247" s="11">
        <v>0.47952709130010901</v>
      </c>
      <c r="BI247" s="11">
        <v>0.43113345306353201</v>
      </c>
      <c r="BJ247" s="11">
        <v>0.36994879172087303</v>
      </c>
      <c r="BK247" s="11">
        <v>0.44816385427392702</v>
      </c>
    </row>
    <row r="248" spans="2:63" x14ac:dyDescent="0.35">
      <c r="B248" t="s">
        <v>221</v>
      </c>
      <c r="C248" s="11">
        <v>0.20666430917198</v>
      </c>
      <c r="D248" s="11">
        <v>0.171139425792835</v>
      </c>
      <c r="E248" s="11">
        <v>0.240720435378347</v>
      </c>
      <c r="F248" s="11"/>
      <c r="G248" s="11">
        <v>0.13182471163370399</v>
      </c>
      <c r="H248" s="11">
        <v>0.13155031558750499</v>
      </c>
      <c r="I248" s="11">
        <v>0.19818003817221799</v>
      </c>
      <c r="J248" s="11">
        <v>0.24324856028820899</v>
      </c>
      <c r="K248" s="11">
        <v>0.24857579624626799</v>
      </c>
      <c r="L248" s="11">
        <v>0.25183515252369698</v>
      </c>
      <c r="M248" s="11"/>
      <c r="N248" s="11">
        <v>0.15269572333308601</v>
      </c>
      <c r="O248" s="11">
        <v>0.23025458521821199</v>
      </c>
      <c r="P248" s="11">
        <v>0.18187793114724701</v>
      </c>
      <c r="Q248" s="11">
        <v>0.23776134862171699</v>
      </c>
      <c r="R248" s="11">
        <v>0.24225497064332699</v>
      </c>
      <c r="S248" s="11">
        <v>0.20443944452471299</v>
      </c>
      <c r="T248" s="11">
        <v>0.231706430894077</v>
      </c>
      <c r="U248" s="11">
        <v>0.24702619709766699</v>
      </c>
      <c r="V248" s="11">
        <v>0.15881630783072101</v>
      </c>
      <c r="W248" s="11">
        <v>0.229745512801625</v>
      </c>
      <c r="X248" s="11">
        <v>0.224810227822309</v>
      </c>
      <c r="Y248" s="11"/>
      <c r="Z248" s="11">
        <v>0.19033475827740601</v>
      </c>
      <c r="AA248" s="11">
        <v>0.20930128784226101</v>
      </c>
      <c r="AB248" s="11">
        <v>0.190679095938142</v>
      </c>
      <c r="AC248" s="11">
        <v>0.23081386751198599</v>
      </c>
      <c r="AD248" s="11"/>
      <c r="AE248" s="11">
        <v>0.24863329367489201</v>
      </c>
      <c r="AF248" s="11">
        <v>0.20979352136024801</v>
      </c>
      <c r="AG248" s="11">
        <v>0.188795688256815</v>
      </c>
      <c r="AH248" s="11">
        <v>0.16051110176663599</v>
      </c>
      <c r="AI248" s="11">
        <v>0.14166138102225401</v>
      </c>
      <c r="AJ248" s="11"/>
      <c r="AK248" s="11">
        <v>0.22327279298917799</v>
      </c>
      <c r="AL248" s="11">
        <v>0.21158035973436201</v>
      </c>
      <c r="AM248" s="11">
        <v>0.158796686466249</v>
      </c>
      <c r="AN248" s="11">
        <v>0.22833076845560499</v>
      </c>
      <c r="AO248" s="11">
        <v>0.181871712704889</v>
      </c>
      <c r="AP248" s="11">
        <v>0.17528544602832</v>
      </c>
      <c r="AQ248" s="11"/>
      <c r="AR248" s="11">
        <v>0.21497929264701299</v>
      </c>
      <c r="AS248" s="11">
        <v>0.19879471773617199</v>
      </c>
      <c r="AT248" s="11">
        <v>0.21685115992493301</v>
      </c>
      <c r="AU248" s="11"/>
      <c r="AV248" s="11">
        <v>0.21549420776060901</v>
      </c>
      <c r="AW248" s="11">
        <v>0.18966771845295999</v>
      </c>
      <c r="AX248" s="11">
        <v>0.18787921515216999</v>
      </c>
      <c r="AY248" s="11">
        <v>0.16083548588250399</v>
      </c>
      <c r="AZ248" s="11">
        <v>0.224555758013329</v>
      </c>
      <c r="BA248" s="11"/>
      <c r="BB248" s="11">
        <v>0.21216926373779299</v>
      </c>
      <c r="BC248" s="11">
        <v>0.18564942051831701</v>
      </c>
      <c r="BD248" s="11">
        <v>0.18701671466261799</v>
      </c>
      <c r="BE248" s="11"/>
      <c r="BF248" s="11">
        <v>0.17589794929852601</v>
      </c>
      <c r="BG248" s="11">
        <v>0.20727879570546001</v>
      </c>
      <c r="BH248" s="11">
        <v>0.17703112713268601</v>
      </c>
      <c r="BI248" s="11">
        <v>0.20792334461283199</v>
      </c>
      <c r="BJ248" s="11">
        <v>0.28069372839117701</v>
      </c>
      <c r="BK248" s="11">
        <v>0.22347148328196301</v>
      </c>
    </row>
    <row r="249" spans="2:63" x14ac:dyDescent="0.35">
      <c r="B249" t="s">
        <v>222</v>
      </c>
      <c r="C249" s="11">
        <v>0.13922121486515401</v>
      </c>
      <c r="D249" s="11">
        <v>0.13059492469068601</v>
      </c>
      <c r="E249" s="11">
        <v>0.14844564923321199</v>
      </c>
      <c r="F249" s="11"/>
      <c r="G249" s="11">
        <v>6.1972346548422402E-2</v>
      </c>
      <c r="H249" s="11">
        <v>7.7369974702973895E-2</v>
      </c>
      <c r="I249" s="11">
        <v>0.114285571804127</v>
      </c>
      <c r="J249" s="11">
        <v>0.14687339265716201</v>
      </c>
      <c r="K249" s="11">
        <v>0.15105861455884101</v>
      </c>
      <c r="L249" s="11">
        <v>0.228521037611598</v>
      </c>
      <c r="M249" s="11"/>
      <c r="N249" s="11">
        <v>0.11057816009062001</v>
      </c>
      <c r="O249" s="11">
        <v>0.11006398498610701</v>
      </c>
      <c r="P249" s="11">
        <v>0.11579931350046201</v>
      </c>
      <c r="Q249" s="11">
        <v>0.17486861810798099</v>
      </c>
      <c r="R249" s="11">
        <v>0.119810348160609</v>
      </c>
      <c r="S249" s="11">
        <v>0.11109688996459401</v>
      </c>
      <c r="T249" s="11">
        <v>0.18544703084854899</v>
      </c>
      <c r="U249" s="11">
        <v>0.144090293276295</v>
      </c>
      <c r="V249" s="11">
        <v>0.18976879259844301</v>
      </c>
      <c r="W249" s="11">
        <v>0.16153945425765601</v>
      </c>
      <c r="X249" s="11">
        <v>0.13275519413339401</v>
      </c>
      <c r="Y249" s="11"/>
      <c r="Z249" s="11">
        <v>0.111159281706896</v>
      </c>
      <c r="AA249" s="11">
        <v>0.148935348743512</v>
      </c>
      <c r="AB249" s="11">
        <v>0.124643229844313</v>
      </c>
      <c r="AC249" s="11">
        <v>0.164256435390841</v>
      </c>
      <c r="AD249" s="11"/>
      <c r="AE249" s="11">
        <v>0.16479369604733499</v>
      </c>
      <c r="AF249" s="11">
        <v>0.13505030696881201</v>
      </c>
      <c r="AG249" s="11">
        <v>0.116790593752591</v>
      </c>
      <c r="AH249" s="11">
        <v>0.113577664688462</v>
      </c>
      <c r="AI249" s="11">
        <v>8.4909993207753706E-2</v>
      </c>
      <c r="AJ249" s="11"/>
      <c r="AK249" s="11">
        <v>0.15814211082024601</v>
      </c>
      <c r="AL249" s="11">
        <v>0.111481603641786</v>
      </c>
      <c r="AM249" s="11">
        <v>0.17185420481540101</v>
      </c>
      <c r="AN249" s="11">
        <v>0.14924295067305099</v>
      </c>
      <c r="AO249" s="11">
        <v>0.117102417222054</v>
      </c>
      <c r="AP249" s="11">
        <v>0.110780583893255</v>
      </c>
      <c r="AQ249" s="11"/>
      <c r="AR249" s="11">
        <v>0.17742437658179</v>
      </c>
      <c r="AS249" s="11">
        <v>0.111841604997005</v>
      </c>
      <c r="AT249" s="11">
        <v>0.12652833914792999</v>
      </c>
      <c r="AU249" s="11"/>
      <c r="AV249" s="11">
        <v>0.168688883518926</v>
      </c>
      <c r="AW249" s="11">
        <v>0.104400996416571</v>
      </c>
      <c r="AX249" s="11">
        <v>0.14009991547028999</v>
      </c>
      <c r="AY249" s="11">
        <v>0.155125613066628</v>
      </c>
      <c r="AZ249" s="11">
        <v>0.13351759719398501</v>
      </c>
      <c r="BA249" s="11"/>
      <c r="BB249" s="11">
        <v>0.16369860601262001</v>
      </c>
      <c r="BC249" s="11">
        <v>9.6292413963587994E-2</v>
      </c>
      <c r="BD249" s="11">
        <v>0.10502104728509799</v>
      </c>
      <c r="BE249" s="11"/>
      <c r="BF249" s="11">
        <v>0.101152058336619</v>
      </c>
      <c r="BG249" s="11">
        <v>0.150863618805234</v>
      </c>
      <c r="BH249" s="11">
        <v>8.9196716662452102E-2</v>
      </c>
      <c r="BI249" s="11">
        <v>0.14841834686364</v>
      </c>
      <c r="BJ249" s="11">
        <v>0.21076156679316599</v>
      </c>
      <c r="BK249" s="11">
        <v>0.16468803574707599</v>
      </c>
    </row>
    <row r="250" spans="2:63" x14ac:dyDescent="0.35">
      <c r="B250" t="s">
        <v>223</v>
      </c>
      <c r="C250" s="11">
        <v>2.9806801402135E-2</v>
      </c>
      <c r="D250" s="11">
        <v>2.8808893154609098E-2</v>
      </c>
      <c r="E250" s="11">
        <v>3.1085286540296402E-2</v>
      </c>
      <c r="F250" s="11"/>
      <c r="G250" s="11">
        <v>4.7467811893965303E-2</v>
      </c>
      <c r="H250" s="11">
        <v>3.26959958080483E-2</v>
      </c>
      <c r="I250" s="11">
        <v>2.1987032419794699E-2</v>
      </c>
      <c r="J250" s="11">
        <v>4.1385641667082099E-2</v>
      </c>
      <c r="K250" s="11">
        <v>1.6926620158420801E-2</v>
      </c>
      <c r="L250" s="11">
        <v>2.2535900966796401E-2</v>
      </c>
      <c r="M250" s="11"/>
      <c r="N250" s="11">
        <v>1.46747489387338E-2</v>
      </c>
      <c r="O250" s="11">
        <v>3.7761185275859102E-2</v>
      </c>
      <c r="P250" s="11">
        <v>2.8648614239098501E-2</v>
      </c>
      <c r="Q250" s="11">
        <v>1.9954752216431601E-2</v>
      </c>
      <c r="R250" s="11">
        <v>4.9715240048444402E-2</v>
      </c>
      <c r="S250" s="11">
        <v>3.0859170159245299E-2</v>
      </c>
      <c r="T250" s="11">
        <v>3.4527602727199097E-2</v>
      </c>
      <c r="U250" s="11">
        <v>3.0992702821393998E-2</v>
      </c>
      <c r="V250" s="11">
        <v>3.9395948611314999E-2</v>
      </c>
      <c r="W250" s="11">
        <v>1.6163952013682401E-2</v>
      </c>
      <c r="X250" s="11">
        <v>4.1127561669596302E-2</v>
      </c>
      <c r="Y250" s="11"/>
      <c r="Z250" s="11">
        <v>2.0327251262615899E-2</v>
      </c>
      <c r="AA250" s="11">
        <v>2.6102672900641201E-2</v>
      </c>
      <c r="AB250" s="11">
        <v>2.9629669906861E-2</v>
      </c>
      <c r="AC250" s="11">
        <v>4.3376770216786702E-2</v>
      </c>
      <c r="AD250" s="11"/>
      <c r="AE250" s="11">
        <v>3.4028578743957302E-2</v>
      </c>
      <c r="AF250" s="11">
        <v>2.7300610231991301E-2</v>
      </c>
      <c r="AG250" s="11">
        <v>2.66424516437333E-2</v>
      </c>
      <c r="AH250" s="11">
        <v>1.5544833564267301E-2</v>
      </c>
      <c r="AI250" s="11">
        <v>4.7293471788000897E-2</v>
      </c>
      <c r="AJ250" s="11"/>
      <c r="AK250" s="11">
        <v>2.04406107847909E-2</v>
      </c>
      <c r="AL250" s="11">
        <v>2.9553047051530699E-2</v>
      </c>
      <c r="AM250" s="11">
        <v>4.3950759252670099E-2</v>
      </c>
      <c r="AN250" s="11">
        <v>1.89878099221161E-2</v>
      </c>
      <c r="AO250" s="11">
        <v>2.23960160955275E-2</v>
      </c>
      <c r="AP250" s="11">
        <v>9.3516619346221103E-2</v>
      </c>
      <c r="AQ250" s="11"/>
      <c r="AR250" s="11">
        <v>2.60228464144255E-2</v>
      </c>
      <c r="AS250" s="11">
        <v>2.46455360091789E-2</v>
      </c>
      <c r="AT250" s="11">
        <v>4.5751953320677399E-2</v>
      </c>
      <c r="AU250" s="11"/>
      <c r="AV250" s="11">
        <v>2.3961442002022101E-2</v>
      </c>
      <c r="AW250" s="11">
        <v>3.5664665953115397E-2</v>
      </c>
      <c r="AX250" s="11">
        <v>1.9531234725554299E-2</v>
      </c>
      <c r="AY250" s="11">
        <v>1.8092309233726699E-2</v>
      </c>
      <c r="AZ250" s="11">
        <v>3.5636043936734002E-2</v>
      </c>
      <c r="BA250" s="11"/>
      <c r="BB250" s="11">
        <v>2.5234563293733501E-2</v>
      </c>
      <c r="BC250" s="11">
        <v>3.2952575123173601E-2</v>
      </c>
      <c r="BD250" s="11">
        <v>2.1918970691551298E-2</v>
      </c>
      <c r="BE250" s="11"/>
      <c r="BF250" s="11">
        <v>2.6324938803157099E-2</v>
      </c>
      <c r="BG250" s="11">
        <v>3.11710469747414E-2</v>
      </c>
      <c r="BH250" s="11">
        <v>2.1891906639951501E-2</v>
      </c>
      <c r="BI250" s="11">
        <v>3.42902766152186E-2</v>
      </c>
      <c r="BJ250" s="11">
        <v>2.97145631693757E-2</v>
      </c>
      <c r="BK250" s="11">
        <v>3.97653186857981E-2</v>
      </c>
    </row>
    <row r="251" spans="2:63" x14ac:dyDescent="0.35">
      <c r="B251" t="s">
        <v>224</v>
      </c>
      <c r="C251" s="11">
        <v>0.624307674560731</v>
      </c>
      <c r="D251" s="11">
        <v>0.66945675636186996</v>
      </c>
      <c r="E251" s="11">
        <v>0.57974862884814404</v>
      </c>
      <c r="F251" s="11"/>
      <c r="G251" s="11">
        <v>0.75873512992390801</v>
      </c>
      <c r="H251" s="11">
        <v>0.75838371390147297</v>
      </c>
      <c r="I251" s="11">
        <v>0.66554735760386097</v>
      </c>
      <c r="J251" s="11">
        <v>0.56849240538754697</v>
      </c>
      <c r="K251" s="11">
        <v>0.58343896903646997</v>
      </c>
      <c r="L251" s="11">
        <v>0.49710790889790801</v>
      </c>
      <c r="M251" s="11"/>
      <c r="N251" s="11">
        <v>0.72205136763755995</v>
      </c>
      <c r="O251" s="11">
        <v>0.62192024451982097</v>
      </c>
      <c r="P251" s="11">
        <v>0.67367414111319301</v>
      </c>
      <c r="Q251" s="11">
        <v>0.56741528105386996</v>
      </c>
      <c r="R251" s="11">
        <v>0.58821944114761904</v>
      </c>
      <c r="S251" s="11">
        <v>0.65360449535144804</v>
      </c>
      <c r="T251" s="11">
        <v>0.54831893553017497</v>
      </c>
      <c r="U251" s="11">
        <v>0.577890806804644</v>
      </c>
      <c r="V251" s="11">
        <v>0.61201895095952097</v>
      </c>
      <c r="W251" s="11">
        <v>0.59255108092703701</v>
      </c>
      <c r="X251" s="11">
        <v>0.60130701637470096</v>
      </c>
      <c r="Y251" s="11"/>
      <c r="Z251" s="11">
        <v>0.67817870875308195</v>
      </c>
      <c r="AA251" s="11">
        <v>0.61566069051358596</v>
      </c>
      <c r="AB251" s="11">
        <v>0.655048004310683</v>
      </c>
      <c r="AC251" s="11">
        <v>0.56155292688038705</v>
      </c>
      <c r="AD251" s="11"/>
      <c r="AE251" s="11">
        <v>0.55254443153381605</v>
      </c>
      <c r="AF251" s="11">
        <v>0.62785556143894905</v>
      </c>
      <c r="AG251" s="11">
        <v>0.66777126634686002</v>
      </c>
      <c r="AH251" s="11">
        <v>0.710366399980635</v>
      </c>
      <c r="AI251" s="11">
        <v>0.72613515398199202</v>
      </c>
      <c r="AJ251" s="11"/>
      <c r="AK251" s="11">
        <v>0.59814448540578502</v>
      </c>
      <c r="AL251" s="11">
        <v>0.64738498957232204</v>
      </c>
      <c r="AM251" s="11">
        <v>0.62539834946567996</v>
      </c>
      <c r="AN251" s="11">
        <v>0.60343847094922798</v>
      </c>
      <c r="AO251" s="11">
        <v>0.67862985397752895</v>
      </c>
      <c r="AP251" s="11">
        <v>0.62041735073220405</v>
      </c>
      <c r="AQ251" s="11"/>
      <c r="AR251" s="11">
        <v>0.58157348435677203</v>
      </c>
      <c r="AS251" s="11">
        <v>0.66471814125764495</v>
      </c>
      <c r="AT251" s="11">
        <v>0.61086854760645903</v>
      </c>
      <c r="AU251" s="11"/>
      <c r="AV251" s="11">
        <v>0.59185546671844302</v>
      </c>
      <c r="AW251" s="11">
        <v>0.67026661917735297</v>
      </c>
      <c r="AX251" s="11">
        <v>0.65248963465198595</v>
      </c>
      <c r="AY251" s="11">
        <v>0.665946591817141</v>
      </c>
      <c r="AZ251" s="11">
        <v>0.60629060085595199</v>
      </c>
      <c r="BA251" s="11"/>
      <c r="BB251" s="11">
        <v>0.59889756695585405</v>
      </c>
      <c r="BC251" s="11">
        <v>0.68510559039492203</v>
      </c>
      <c r="BD251" s="11">
        <v>0.68604326736073296</v>
      </c>
      <c r="BE251" s="11"/>
      <c r="BF251" s="11">
        <v>0.69662505356169802</v>
      </c>
      <c r="BG251" s="11">
        <v>0.610686538514564</v>
      </c>
      <c r="BH251" s="11">
        <v>0.71188024956491003</v>
      </c>
      <c r="BI251" s="11">
        <v>0.60936803190831001</v>
      </c>
      <c r="BJ251" s="11">
        <v>0.47883014164628102</v>
      </c>
      <c r="BK251" s="11">
        <v>0.57207516228516297</v>
      </c>
    </row>
    <row r="252" spans="2:63" s="24" customFormat="1" x14ac:dyDescent="0.35">
      <c r="B252" s="25" t="s">
        <v>192</v>
      </c>
      <c r="C252" s="23">
        <v>0.24861534912146199</v>
      </c>
      <c r="D252" s="23">
        <v>0.33891351272373982</v>
      </c>
      <c r="E252" s="23">
        <v>0.15949725769628864</v>
      </c>
      <c r="F252" s="23" t="s">
        <v>4</v>
      </c>
      <c r="G252" s="23">
        <v>0.51747025984781625</v>
      </c>
      <c r="H252" s="23">
        <v>0.51676742780294582</v>
      </c>
      <c r="I252" s="23">
        <v>0.33109471520772127</v>
      </c>
      <c r="J252" s="23">
        <v>0.13698481077509389</v>
      </c>
      <c r="K252" s="23">
        <v>0.16687793807294021</v>
      </c>
      <c r="L252" s="23">
        <v>-5.784182204183308E-3</v>
      </c>
      <c r="M252" s="23" t="s">
        <v>4</v>
      </c>
      <c r="N252" s="23">
        <v>0.44410273527512012</v>
      </c>
      <c r="O252" s="23">
        <v>0.24384048903964289</v>
      </c>
      <c r="P252" s="23">
        <v>0.34734828222638553</v>
      </c>
      <c r="Q252" s="23">
        <v>0.13483056210774036</v>
      </c>
      <c r="R252" s="23">
        <v>0.17643888229523863</v>
      </c>
      <c r="S252" s="23">
        <v>0.30720899070289576</v>
      </c>
      <c r="T252" s="23">
        <v>9.6637871060349823E-2</v>
      </c>
      <c r="U252" s="23">
        <v>0.15578161360928799</v>
      </c>
      <c r="V252" s="23">
        <v>0.22403790191904194</v>
      </c>
      <c r="W252" s="23">
        <v>0.18510216185407358</v>
      </c>
      <c r="X252" s="23">
        <v>0.20261403274940165</v>
      </c>
      <c r="Y252" s="23" t="s">
        <v>4</v>
      </c>
      <c r="Z252" s="23">
        <v>0.35635741750616401</v>
      </c>
      <c r="AA252" s="23">
        <v>0.23132138102717176</v>
      </c>
      <c r="AB252" s="23">
        <v>0.31009600862136699</v>
      </c>
      <c r="AC252" s="23">
        <v>0.12310585376077338</v>
      </c>
      <c r="AD252" s="23" t="s">
        <v>4</v>
      </c>
      <c r="AE252" s="23">
        <v>0.10508886306763171</v>
      </c>
      <c r="AF252" s="23">
        <v>0.25571112287789771</v>
      </c>
      <c r="AG252" s="23">
        <v>0.3355425326937207</v>
      </c>
      <c r="AH252" s="23">
        <v>0.42073279996126972</v>
      </c>
      <c r="AI252" s="23">
        <v>0.45227030796398338</v>
      </c>
      <c r="AJ252" s="23" t="s">
        <v>4</v>
      </c>
      <c r="AK252" s="23">
        <v>0.1962889708115701</v>
      </c>
      <c r="AL252" s="23">
        <v>0.29476997914464331</v>
      </c>
      <c r="AM252" s="23">
        <v>0.25079669893135981</v>
      </c>
      <c r="AN252" s="23">
        <v>0.20687694189845585</v>
      </c>
      <c r="AO252" s="23">
        <v>0.35725970795505846</v>
      </c>
      <c r="AP252" s="23">
        <v>0.240834701464408</v>
      </c>
      <c r="AQ252" s="23" t="s">
        <v>4</v>
      </c>
      <c r="AR252" s="23">
        <v>0.16314696871354356</v>
      </c>
      <c r="AS252" s="23">
        <v>0.32943628251528906</v>
      </c>
      <c r="AT252" s="23">
        <v>0.22173709521291862</v>
      </c>
      <c r="AU252" s="23" t="s">
        <v>4</v>
      </c>
      <c r="AV252" s="23">
        <v>0.18371093343688594</v>
      </c>
      <c r="AW252" s="23">
        <v>0.34053323835470656</v>
      </c>
      <c r="AX252" s="23">
        <v>0.30497926930397168</v>
      </c>
      <c r="AY252" s="23">
        <v>0.33189318363428233</v>
      </c>
      <c r="AZ252" s="23">
        <v>0.21258120171190398</v>
      </c>
      <c r="BA252" s="23" t="s">
        <v>4</v>
      </c>
      <c r="BB252" s="23">
        <v>0.19779513391170755</v>
      </c>
      <c r="BC252" s="23">
        <v>0.37021118078984339</v>
      </c>
      <c r="BD252" s="23">
        <v>0.37208653472146569</v>
      </c>
      <c r="BE252" s="23" t="s">
        <v>4</v>
      </c>
      <c r="BF252" s="23">
        <v>0.39325010712339592</v>
      </c>
      <c r="BG252" s="23">
        <v>0.22137307702912862</v>
      </c>
      <c r="BH252" s="23">
        <v>0.42376049912982044</v>
      </c>
      <c r="BI252" s="23">
        <v>0.21873606381661942</v>
      </c>
      <c r="BJ252" s="23">
        <v>-4.2339716707437636E-2</v>
      </c>
      <c r="BK252" s="23">
        <v>0.14415032457032589</v>
      </c>
    </row>
    <row r="253" spans="2:63" x14ac:dyDescent="0.35">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row>
    <row r="254" spans="2:63" x14ac:dyDescent="0.35">
      <c r="B254" s="2" t="s">
        <v>228</v>
      </c>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row>
    <row r="255" spans="2:63" x14ac:dyDescent="0.35">
      <c r="B255" s="20" t="s">
        <v>226</v>
      </c>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row>
    <row r="256" spans="2:63" x14ac:dyDescent="0.35">
      <c r="B256" t="s">
        <v>219</v>
      </c>
      <c r="C256" s="11">
        <v>0.22336481260412799</v>
      </c>
      <c r="D256" s="11">
        <v>0.29022252552490801</v>
      </c>
      <c r="E256" s="11">
        <v>0.16425870950261801</v>
      </c>
      <c r="F256" s="11"/>
      <c r="G256" s="11">
        <v>0.17819632098909999</v>
      </c>
      <c r="H256" s="11">
        <v>0.26881053083825202</v>
      </c>
      <c r="I256" s="11">
        <v>0.24055698619737001</v>
      </c>
      <c r="J256" s="11">
        <v>0.203535046088583</v>
      </c>
      <c r="K256" s="11">
        <v>0.219247634748786</v>
      </c>
      <c r="L256" s="11">
        <v>0.22598481840913001</v>
      </c>
      <c r="M256" s="11"/>
      <c r="N256" s="11">
        <v>0.233591711930244</v>
      </c>
      <c r="O256" s="11">
        <v>0.24994880030883199</v>
      </c>
      <c r="P256" s="11">
        <v>0.19279840540485099</v>
      </c>
      <c r="Q256" s="11">
        <v>0.20794380843969801</v>
      </c>
      <c r="R256" s="11">
        <v>0.17144795699986401</v>
      </c>
      <c r="S256" s="11">
        <v>0.22178688946969799</v>
      </c>
      <c r="T256" s="11">
        <v>0.24606311490267899</v>
      </c>
      <c r="U256" s="11">
        <v>0.23605743450128999</v>
      </c>
      <c r="V256" s="11">
        <v>0.20921201876516701</v>
      </c>
      <c r="W256" s="11">
        <v>0.23323790836270999</v>
      </c>
      <c r="X256" s="11">
        <v>0.23929455004525799</v>
      </c>
      <c r="Y256" s="11"/>
      <c r="Z256" s="11">
        <v>0.28120529858676102</v>
      </c>
      <c r="AA256" s="11">
        <v>0.17720938343693701</v>
      </c>
      <c r="AB256" s="11">
        <v>0.26476336389168298</v>
      </c>
      <c r="AC256" s="11">
        <v>0.176920590444819</v>
      </c>
      <c r="AD256" s="11"/>
      <c r="AE256" s="11">
        <v>0.20889308713407201</v>
      </c>
      <c r="AF256" s="11">
        <v>0.19734148367537799</v>
      </c>
      <c r="AG256" s="11">
        <v>0.220691548538964</v>
      </c>
      <c r="AH256" s="11">
        <v>0.29262311793831303</v>
      </c>
      <c r="AI256" s="11">
        <v>0.39560971218192598</v>
      </c>
      <c r="AJ256" s="11"/>
      <c r="AK256" s="11">
        <v>0.25886814803694103</v>
      </c>
      <c r="AL256" s="11">
        <v>0.239179152638304</v>
      </c>
      <c r="AM256" s="11">
        <v>0.17426704205049001</v>
      </c>
      <c r="AN256" s="11">
        <v>0.20618915310034799</v>
      </c>
      <c r="AO256" s="11">
        <v>0.198250542296738</v>
      </c>
      <c r="AP256" s="11">
        <v>7.3353594187447593E-2</v>
      </c>
      <c r="AQ256" s="11"/>
      <c r="AR256" s="11">
        <v>0.237143579906262</v>
      </c>
      <c r="AS256" s="11">
        <v>0.24728783102650301</v>
      </c>
      <c r="AT256" s="11">
        <v>0.167396098771395</v>
      </c>
      <c r="AU256" s="11"/>
      <c r="AV256" s="11">
        <v>0.25834252147410802</v>
      </c>
      <c r="AW256" s="11">
        <v>0.20476733909168801</v>
      </c>
      <c r="AX256" s="11">
        <v>0.24254363266749901</v>
      </c>
      <c r="AY256" s="11">
        <v>0.44883579969640702</v>
      </c>
      <c r="AZ256" s="11">
        <v>0.16353010852288399</v>
      </c>
      <c r="BA256" s="11"/>
      <c r="BB256" s="11">
        <v>0.24708690682110901</v>
      </c>
      <c r="BC256" s="11">
        <v>0.206459754559909</v>
      </c>
      <c r="BD256" s="11">
        <v>0.279087723741615</v>
      </c>
      <c r="BE256" s="11"/>
      <c r="BF256" s="11">
        <v>0.24719852258060501</v>
      </c>
      <c r="BG256" s="11">
        <v>0.19908705839742799</v>
      </c>
      <c r="BH256" s="11">
        <v>0.21033875407632499</v>
      </c>
      <c r="BI256" s="11">
        <v>0.22219077840319901</v>
      </c>
      <c r="BJ256" s="11">
        <v>0.23159789936383299</v>
      </c>
      <c r="BK256" s="11">
        <v>0.248653451968053</v>
      </c>
    </row>
    <row r="257" spans="2:63" x14ac:dyDescent="0.35">
      <c r="B257" t="s">
        <v>220</v>
      </c>
      <c r="C257" s="11">
        <v>0.46477121123026899</v>
      </c>
      <c r="D257" s="11">
        <v>0.44785818435029801</v>
      </c>
      <c r="E257" s="11">
        <v>0.48005017028754499</v>
      </c>
      <c r="F257" s="11"/>
      <c r="G257" s="11">
        <v>0.38562476545305002</v>
      </c>
      <c r="H257" s="11">
        <v>0.46611678343726298</v>
      </c>
      <c r="I257" s="11">
        <v>0.49017228303489602</v>
      </c>
      <c r="J257" s="11">
        <v>0.46964048127617197</v>
      </c>
      <c r="K257" s="11">
        <v>0.485169303767505</v>
      </c>
      <c r="L257" s="11">
        <v>0.48283004516215899</v>
      </c>
      <c r="M257" s="11"/>
      <c r="N257" s="11">
        <v>0.41699735659852299</v>
      </c>
      <c r="O257" s="11">
        <v>0.47368687460620501</v>
      </c>
      <c r="P257" s="11">
        <v>0.47650383986179601</v>
      </c>
      <c r="Q257" s="11">
        <v>0.51155980161217696</v>
      </c>
      <c r="R257" s="11">
        <v>0.52902657437781597</v>
      </c>
      <c r="S257" s="11">
        <v>0.474299315558593</v>
      </c>
      <c r="T257" s="11">
        <v>0.482926196998124</v>
      </c>
      <c r="U257" s="11">
        <v>0.51807970682933902</v>
      </c>
      <c r="V257" s="11">
        <v>0.47185819556665698</v>
      </c>
      <c r="W257" s="11">
        <v>0.40527005266851002</v>
      </c>
      <c r="X257" s="11">
        <v>0.41391931779986002</v>
      </c>
      <c r="Y257" s="11"/>
      <c r="Z257" s="11">
        <v>0.49005210215389999</v>
      </c>
      <c r="AA257" s="11">
        <v>0.50419479144955204</v>
      </c>
      <c r="AB257" s="11">
        <v>0.400086755550284</v>
      </c>
      <c r="AC257" s="11">
        <v>0.45840546811425398</v>
      </c>
      <c r="AD257" s="11"/>
      <c r="AE257" s="11">
        <v>0.43371198266535799</v>
      </c>
      <c r="AF257" s="11">
        <v>0.47274438819988601</v>
      </c>
      <c r="AG257" s="11">
        <v>0.49538436617758502</v>
      </c>
      <c r="AH257" s="11">
        <v>0.48753386570588297</v>
      </c>
      <c r="AI257" s="11">
        <v>0.41793114662221498</v>
      </c>
      <c r="AJ257" s="11"/>
      <c r="AK257" s="11">
        <v>0.45612849527303101</v>
      </c>
      <c r="AL257" s="11">
        <v>0.47542900393147802</v>
      </c>
      <c r="AM257" s="11">
        <v>0.416932248855232</v>
      </c>
      <c r="AN257" s="11">
        <v>0.44624409246372598</v>
      </c>
      <c r="AO257" s="11">
        <v>0.49389477614567601</v>
      </c>
      <c r="AP257" s="11">
        <v>0.54872303188329197</v>
      </c>
      <c r="AQ257" s="11"/>
      <c r="AR257" s="11">
        <v>0.46990436622531601</v>
      </c>
      <c r="AS257" s="11">
        <v>0.491930979575394</v>
      </c>
      <c r="AT257" s="11">
        <v>0.42123991922348702</v>
      </c>
      <c r="AU257" s="11"/>
      <c r="AV257" s="11">
        <v>0.46540253874541099</v>
      </c>
      <c r="AW257" s="11">
        <v>0.50164150692089304</v>
      </c>
      <c r="AX257" s="11">
        <v>0.49434915589839901</v>
      </c>
      <c r="AY257" s="11">
        <v>0.33707498334217201</v>
      </c>
      <c r="AZ257" s="11">
        <v>0.42623603859353598</v>
      </c>
      <c r="BA257" s="11"/>
      <c r="BB257" s="11">
        <v>0.47797071755804499</v>
      </c>
      <c r="BC257" s="11">
        <v>0.49174551326386001</v>
      </c>
      <c r="BD257" s="11">
        <v>0.529530354942649</v>
      </c>
      <c r="BE257" s="11"/>
      <c r="BF257" s="11">
        <v>0.41278288443031103</v>
      </c>
      <c r="BG257" s="11">
        <v>0.50416324027598902</v>
      </c>
      <c r="BH257" s="11">
        <v>0.50218090692533401</v>
      </c>
      <c r="BI257" s="11">
        <v>0.46671391781611898</v>
      </c>
      <c r="BJ257" s="11">
        <v>0.44057898532856199</v>
      </c>
      <c r="BK257" s="11">
        <v>0.446588102089232</v>
      </c>
    </row>
    <row r="258" spans="2:63" x14ac:dyDescent="0.35">
      <c r="B258" t="s">
        <v>221</v>
      </c>
      <c r="C258" s="11">
        <v>0.180752601516638</v>
      </c>
      <c r="D258" s="11">
        <v>0.14342619825684999</v>
      </c>
      <c r="E258" s="11">
        <v>0.213118465443559</v>
      </c>
      <c r="F258" s="11"/>
      <c r="G258" s="11">
        <v>0.25925111505895299</v>
      </c>
      <c r="H258" s="11">
        <v>0.14881097690691</v>
      </c>
      <c r="I258" s="11">
        <v>0.16656389669840399</v>
      </c>
      <c r="J258" s="11">
        <v>0.17025656035546699</v>
      </c>
      <c r="K258" s="11">
        <v>0.18471288196935801</v>
      </c>
      <c r="L258" s="11">
        <v>0.16582793239556101</v>
      </c>
      <c r="M258" s="11"/>
      <c r="N258" s="11">
        <v>0.20815524458545101</v>
      </c>
      <c r="O258" s="11">
        <v>0.17685205762804901</v>
      </c>
      <c r="P258" s="11">
        <v>0.188616885606781</v>
      </c>
      <c r="Q258" s="11">
        <v>0.15652601217192799</v>
      </c>
      <c r="R258" s="11">
        <v>0.14066319344230399</v>
      </c>
      <c r="S258" s="11">
        <v>0.187567459849694</v>
      </c>
      <c r="T258" s="11">
        <v>0.13672290691720901</v>
      </c>
      <c r="U258" s="11">
        <v>0.183924032477742</v>
      </c>
      <c r="V258" s="11">
        <v>0.15142878192484699</v>
      </c>
      <c r="W258" s="11">
        <v>0.238775816147278</v>
      </c>
      <c r="X258" s="11">
        <v>0.18992024126166901</v>
      </c>
      <c r="Y258" s="11"/>
      <c r="Z258" s="11">
        <v>0.14426201759245499</v>
      </c>
      <c r="AA258" s="11">
        <v>0.20206906115725801</v>
      </c>
      <c r="AB258" s="11">
        <v>0.18314973065653301</v>
      </c>
      <c r="AC258" s="11">
        <v>0.18942319896061899</v>
      </c>
      <c r="AD258" s="11"/>
      <c r="AE258" s="11">
        <v>0.198975994968385</v>
      </c>
      <c r="AF258" s="11">
        <v>0.187149697163419</v>
      </c>
      <c r="AG258" s="11">
        <v>0.179164275071373</v>
      </c>
      <c r="AH258" s="11">
        <v>0.120081191711801</v>
      </c>
      <c r="AI258" s="11">
        <v>0.13402992571458799</v>
      </c>
      <c r="AJ258" s="11"/>
      <c r="AK258" s="11">
        <v>0.17641230216728401</v>
      </c>
      <c r="AL258" s="11">
        <v>0.16259617866850701</v>
      </c>
      <c r="AM258" s="11">
        <v>0.22870741797740499</v>
      </c>
      <c r="AN258" s="11">
        <v>0.20561526952214201</v>
      </c>
      <c r="AO258" s="11">
        <v>0.16461342966152001</v>
      </c>
      <c r="AP258" s="11">
        <v>0.19244103165556101</v>
      </c>
      <c r="AQ258" s="11"/>
      <c r="AR258" s="11">
        <v>0.16177408635318899</v>
      </c>
      <c r="AS258" s="11">
        <v>0.160550305674725</v>
      </c>
      <c r="AT258" s="11">
        <v>0.23211825778745901</v>
      </c>
      <c r="AU258" s="11"/>
      <c r="AV258" s="11">
        <v>0.145375634334897</v>
      </c>
      <c r="AW258" s="11">
        <v>0.17568547571826101</v>
      </c>
      <c r="AX258" s="11">
        <v>0.16361242889119201</v>
      </c>
      <c r="AY258" s="11">
        <v>0.100483544415419</v>
      </c>
      <c r="AZ258" s="11">
        <v>0.23113569811947501</v>
      </c>
      <c r="BA258" s="11"/>
      <c r="BB258" s="11">
        <v>0.14484766168579899</v>
      </c>
      <c r="BC258" s="11">
        <v>0.18132075122126201</v>
      </c>
      <c r="BD258" s="11">
        <v>0.12584755650686899</v>
      </c>
      <c r="BE258" s="11"/>
      <c r="BF258" s="11">
        <v>0.19803272631514199</v>
      </c>
      <c r="BG258" s="11">
        <v>0.17801403453959599</v>
      </c>
      <c r="BH258" s="11">
        <v>0.178314302150344</v>
      </c>
      <c r="BI258" s="11">
        <v>0.16396924304562699</v>
      </c>
      <c r="BJ258" s="11">
        <v>0.18611285179078399</v>
      </c>
      <c r="BK258" s="11">
        <v>0.182095808319817</v>
      </c>
    </row>
    <row r="259" spans="2:63" x14ac:dyDescent="0.35">
      <c r="B259" t="s">
        <v>222</v>
      </c>
      <c r="C259" s="11">
        <v>0.108958419297928</v>
      </c>
      <c r="D259" s="11">
        <v>9.4962533188299406E-2</v>
      </c>
      <c r="E259" s="11">
        <v>0.121401871576547</v>
      </c>
      <c r="F259" s="11"/>
      <c r="G259" s="11">
        <v>0.122321085121871</v>
      </c>
      <c r="H259" s="11">
        <v>0.101129583634207</v>
      </c>
      <c r="I259" s="11">
        <v>7.4594264524196097E-2</v>
      </c>
      <c r="J259" s="11">
        <v>0.12932798077055799</v>
      </c>
      <c r="K259" s="11">
        <v>0.10553207844582101</v>
      </c>
      <c r="L259" s="11">
        <v>0.11938489526846401</v>
      </c>
      <c r="M259" s="11"/>
      <c r="N259" s="11">
        <v>0.12253319222070699</v>
      </c>
      <c r="O259" s="11">
        <v>7.0690403149339401E-2</v>
      </c>
      <c r="P259" s="11">
        <v>0.13203723888080801</v>
      </c>
      <c r="Q259" s="11">
        <v>0.106867779638365</v>
      </c>
      <c r="R259" s="11">
        <v>0.116849910675057</v>
      </c>
      <c r="S259" s="11">
        <v>7.9500651379008594E-2</v>
      </c>
      <c r="T259" s="11">
        <v>0.120467447061946</v>
      </c>
      <c r="U259" s="11">
        <v>6.1938826191629201E-2</v>
      </c>
      <c r="V259" s="11">
        <v>0.139753833974334</v>
      </c>
      <c r="W259" s="11">
        <v>0.107323056459995</v>
      </c>
      <c r="X259" s="11">
        <v>0.13332121243366299</v>
      </c>
      <c r="Y259" s="11"/>
      <c r="Z259" s="11">
        <v>7.0059337582413297E-2</v>
      </c>
      <c r="AA259" s="11">
        <v>0.10060167852772001</v>
      </c>
      <c r="AB259" s="11">
        <v>0.12908240995891801</v>
      </c>
      <c r="AC259" s="11">
        <v>0.13904101923995499</v>
      </c>
      <c r="AD259" s="11"/>
      <c r="AE259" s="11">
        <v>0.132545446248547</v>
      </c>
      <c r="AF259" s="11">
        <v>0.12338315434352599</v>
      </c>
      <c r="AG259" s="11">
        <v>8.8246388437732498E-2</v>
      </c>
      <c r="AH259" s="11">
        <v>8.2589691934730605E-2</v>
      </c>
      <c r="AI259" s="11">
        <v>5.2429215481270497E-2</v>
      </c>
      <c r="AJ259" s="11"/>
      <c r="AK259" s="11">
        <v>9.4862083438986597E-2</v>
      </c>
      <c r="AL259" s="11">
        <v>0.108613564303987</v>
      </c>
      <c r="AM259" s="11">
        <v>0.151942632105286</v>
      </c>
      <c r="AN259" s="11">
        <v>0.119258409158202</v>
      </c>
      <c r="AO259" s="11">
        <v>0.120056184371373</v>
      </c>
      <c r="AP259" s="11">
        <v>0.11134603202116999</v>
      </c>
      <c r="AQ259" s="11"/>
      <c r="AR259" s="11">
        <v>0.11781511285924599</v>
      </c>
      <c r="AS259" s="11">
        <v>8.2767540370805998E-2</v>
      </c>
      <c r="AT259" s="11">
        <v>0.14163187962048701</v>
      </c>
      <c r="AU259" s="11"/>
      <c r="AV259" s="11">
        <v>0.120820953083833</v>
      </c>
      <c r="AW259" s="11">
        <v>9.1110627332985306E-2</v>
      </c>
      <c r="AX259" s="11">
        <v>8.9494683232969496E-2</v>
      </c>
      <c r="AY259" s="11">
        <v>9.3340000405969695E-2</v>
      </c>
      <c r="AZ259" s="11">
        <v>0.13431102926716801</v>
      </c>
      <c r="BA259" s="11"/>
      <c r="BB259" s="11">
        <v>0.119472282787083</v>
      </c>
      <c r="BC259" s="11">
        <v>9.5705077334653194E-2</v>
      </c>
      <c r="BD259" s="11">
        <v>5.3496901885522197E-2</v>
      </c>
      <c r="BE259" s="11"/>
      <c r="BF259" s="11">
        <v>0.10866268445829499</v>
      </c>
      <c r="BG259" s="11">
        <v>0.11188906932779399</v>
      </c>
      <c r="BH259" s="11">
        <v>6.8808656122211903E-2</v>
      </c>
      <c r="BI259" s="11">
        <v>0.127847600849265</v>
      </c>
      <c r="BJ259" s="11">
        <v>0.118348440748599</v>
      </c>
      <c r="BK259" s="11">
        <v>0.101938950845742</v>
      </c>
    </row>
    <row r="260" spans="2:63" x14ac:dyDescent="0.35">
      <c r="B260" t="s">
        <v>223</v>
      </c>
      <c r="C260" s="11">
        <v>2.2152955351036101E-2</v>
      </c>
      <c r="D260" s="11">
        <v>2.3530558679645101E-2</v>
      </c>
      <c r="E260" s="11">
        <v>2.1170783189730299E-2</v>
      </c>
      <c r="F260" s="11"/>
      <c r="G260" s="11">
        <v>5.4606713377026703E-2</v>
      </c>
      <c r="H260" s="11">
        <v>1.5132125183367101E-2</v>
      </c>
      <c r="I260" s="11">
        <v>2.81125695451338E-2</v>
      </c>
      <c r="J260" s="11">
        <v>2.7239931509220099E-2</v>
      </c>
      <c r="K260" s="11">
        <v>5.33810106853081E-3</v>
      </c>
      <c r="L260" s="11">
        <v>5.97230876468525E-3</v>
      </c>
      <c r="M260" s="11"/>
      <c r="N260" s="11">
        <v>1.87224946650753E-2</v>
      </c>
      <c r="O260" s="11">
        <v>2.88218643075745E-2</v>
      </c>
      <c r="P260" s="11">
        <v>1.0043630245764001E-2</v>
      </c>
      <c r="Q260" s="11">
        <v>1.71025981378316E-2</v>
      </c>
      <c r="R260" s="11">
        <v>4.20123645049598E-2</v>
      </c>
      <c r="S260" s="11">
        <v>3.6845683743006702E-2</v>
      </c>
      <c r="T260" s="11">
        <v>1.3820334120042301E-2</v>
      </c>
      <c r="U260" s="11">
        <v>0</v>
      </c>
      <c r="V260" s="11">
        <v>2.7747169768994401E-2</v>
      </c>
      <c r="W260" s="11">
        <v>1.53931663615062E-2</v>
      </c>
      <c r="X260" s="11">
        <v>2.35446784595508E-2</v>
      </c>
      <c r="Y260" s="11"/>
      <c r="Z260" s="11">
        <v>1.44212440844697E-2</v>
      </c>
      <c r="AA260" s="11">
        <v>1.59250854285326E-2</v>
      </c>
      <c r="AB260" s="11">
        <v>2.2917739942582002E-2</v>
      </c>
      <c r="AC260" s="11">
        <v>3.6209723240354E-2</v>
      </c>
      <c r="AD260" s="11"/>
      <c r="AE260" s="11">
        <v>2.58734889836389E-2</v>
      </c>
      <c r="AF260" s="11">
        <v>1.93812766177901E-2</v>
      </c>
      <c r="AG260" s="11">
        <v>1.65134217743458E-2</v>
      </c>
      <c r="AH260" s="11">
        <v>1.7172132709271301E-2</v>
      </c>
      <c r="AI260" s="11">
        <v>0</v>
      </c>
      <c r="AJ260" s="11"/>
      <c r="AK260" s="11">
        <v>1.37289710837572E-2</v>
      </c>
      <c r="AL260" s="11">
        <v>1.4182100457723499E-2</v>
      </c>
      <c r="AM260" s="11">
        <v>2.8150659011586799E-2</v>
      </c>
      <c r="AN260" s="11">
        <v>2.2693075755581198E-2</v>
      </c>
      <c r="AO260" s="11">
        <v>2.3185067524692699E-2</v>
      </c>
      <c r="AP260" s="11">
        <v>7.41363102525288E-2</v>
      </c>
      <c r="AQ260" s="11"/>
      <c r="AR260" s="11">
        <v>1.3362854655986699E-2</v>
      </c>
      <c r="AS260" s="11">
        <v>1.7463343352571999E-2</v>
      </c>
      <c r="AT260" s="11">
        <v>3.7613844597171299E-2</v>
      </c>
      <c r="AU260" s="11"/>
      <c r="AV260" s="11">
        <v>1.00583523617516E-2</v>
      </c>
      <c r="AW260" s="11">
        <v>2.6795050936173102E-2</v>
      </c>
      <c r="AX260" s="11">
        <v>1.00000993099407E-2</v>
      </c>
      <c r="AY260" s="11">
        <v>2.0265672140032599E-2</v>
      </c>
      <c r="AZ260" s="11">
        <v>4.4787125496936697E-2</v>
      </c>
      <c r="BA260" s="11"/>
      <c r="BB260" s="11">
        <v>1.06224311479637E-2</v>
      </c>
      <c r="BC260" s="11">
        <v>2.4768903620316501E-2</v>
      </c>
      <c r="BD260" s="11">
        <v>1.2037462923345199E-2</v>
      </c>
      <c r="BE260" s="11"/>
      <c r="BF260" s="11">
        <v>3.33231822156475E-2</v>
      </c>
      <c r="BG260" s="11">
        <v>6.8465974591927804E-3</v>
      </c>
      <c r="BH260" s="11">
        <v>4.0357380725785999E-2</v>
      </c>
      <c r="BI260" s="11">
        <v>1.92784598857897E-2</v>
      </c>
      <c r="BJ260" s="11">
        <v>2.3361822768221401E-2</v>
      </c>
      <c r="BK260" s="11">
        <v>2.07236867771559E-2</v>
      </c>
    </row>
    <row r="261" spans="2:63" x14ac:dyDescent="0.35">
      <c r="B261" t="s">
        <v>224</v>
      </c>
      <c r="C261" s="11">
        <v>0.68813602383439798</v>
      </c>
      <c r="D261" s="11">
        <v>0.73808070987520602</v>
      </c>
      <c r="E261" s="11">
        <v>0.64430887979016305</v>
      </c>
      <c r="F261" s="11"/>
      <c r="G261" s="11">
        <v>0.56382108644215001</v>
      </c>
      <c r="H261" s="11">
        <v>0.73492731427551505</v>
      </c>
      <c r="I261" s="11">
        <v>0.730729269232266</v>
      </c>
      <c r="J261" s="11">
        <v>0.67317552736475506</v>
      </c>
      <c r="K261" s="11">
        <v>0.70441693851628995</v>
      </c>
      <c r="L261" s="11">
        <v>0.70881486357128898</v>
      </c>
      <c r="M261" s="11"/>
      <c r="N261" s="11">
        <v>0.65058906852876697</v>
      </c>
      <c r="O261" s="11">
        <v>0.723635674915037</v>
      </c>
      <c r="P261" s="11">
        <v>0.66930224526664694</v>
      </c>
      <c r="Q261" s="11">
        <v>0.71950361005187502</v>
      </c>
      <c r="R261" s="11">
        <v>0.70047453137767901</v>
      </c>
      <c r="S261" s="11">
        <v>0.69608620502829099</v>
      </c>
      <c r="T261" s="11">
        <v>0.72898931190080296</v>
      </c>
      <c r="U261" s="11">
        <v>0.75413714133062903</v>
      </c>
      <c r="V261" s="11">
        <v>0.68107021433182502</v>
      </c>
      <c r="W261" s="11">
        <v>0.63850796103121998</v>
      </c>
      <c r="X261" s="11">
        <v>0.65321386784511704</v>
      </c>
      <c r="Y261" s="11"/>
      <c r="Z261" s="11">
        <v>0.77125740074066196</v>
      </c>
      <c r="AA261" s="11">
        <v>0.68140417488648997</v>
      </c>
      <c r="AB261" s="11">
        <v>0.66485011944196704</v>
      </c>
      <c r="AC261" s="11">
        <v>0.63532605855907298</v>
      </c>
      <c r="AD261" s="11"/>
      <c r="AE261" s="11">
        <v>0.64260506979943</v>
      </c>
      <c r="AF261" s="11">
        <v>0.67008587187526503</v>
      </c>
      <c r="AG261" s="11">
        <v>0.71607591471654897</v>
      </c>
      <c r="AH261" s="11">
        <v>0.78015698364419706</v>
      </c>
      <c r="AI261" s="11">
        <v>0.81354085880414095</v>
      </c>
      <c r="AJ261" s="11"/>
      <c r="AK261" s="11">
        <v>0.71499664330997204</v>
      </c>
      <c r="AL261" s="11">
        <v>0.71460815656978205</v>
      </c>
      <c r="AM261" s="11">
        <v>0.59119929090572199</v>
      </c>
      <c r="AN261" s="11">
        <v>0.652433245564075</v>
      </c>
      <c r="AO261" s="11">
        <v>0.692145318442414</v>
      </c>
      <c r="AP261" s="11">
        <v>0.62207662607073999</v>
      </c>
      <c r="AQ261" s="11"/>
      <c r="AR261" s="11">
        <v>0.70704794613157795</v>
      </c>
      <c r="AS261" s="11">
        <v>0.73921881060189698</v>
      </c>
      <c r="AT261" s="11">
        <v>0.58863601799488197</v>
      </c>
      <c r="AU261" s="11"/>
      <c r="AV261" s="11">
        <v>0.72374506021951901</v>
      </c>
      <c r="AW261" s="11">
        <v>0.70640884601258103</v>
      </c>
      <c r="AX261" s="11">
        <v>0.73689278856589802</v>
      </c>
      <c r="AY261" s="11">
        <v>0.78591078303857898</v>
      </c>
      <c r="AZ261" s="11">
        <v>0.58976614711641995</v>
      </c>
      <c r="BA261" s="11"/>
      <c r="BB261" s="11">
        <v>0.725057624379154</v>
      </c>
      <c r="BC261" s="11">
        <v>0.69820526782376802</v>
      </c>
      <c r="BD261" s="11">
        <v>0.80861807868426405</v>
      </c>
      <c r="BE261" s="11"/>
      <c r="BF261" s="11">
        <v>0.65998140701091501</v>
      </c>
      <c r="BG261" s="11">
        <v>0.70325029867341704</v>
      </c>
      <c r="BH261" s="11">
        <v>0.71251966100165898</v>
      </c>
      <c r="BI261" s="11">
        <v>0.68890469621931805</v>
      </c>
      <c r="BJ261" s="11">
        <v>0.672176884692395</v>
      </c>
      <c r="BK261" s="11">
        <v>0.69524155405728505</v>
      </c>
    </row>
    <row r="262" spans="2:63" s="24" customFormat="1" x14ac:dyDescent="0.35">
      <c r="B262" s="25" t="s">
        <v>192</v>
      </c>
      <c r="C262" s="23">
        <v>0.37627204766879585</v>
      </c>
      <c r="D262" s="23">
        <v>0.47616141975041154</v>
      </c>
      <c r="E262" s="23">
        <v>0.28861775958032676</v>
      </c>
      <c r="F262" s="23" t="s">
        <v>4</v>
      </c>
      <c r="G262" s="23">
        <v>0.1276421728842993</v>
      </c>
      <c r="H262" s="23">
        <v>0.46985462855103094</v>
      </c>
      <c r="I262" s="23">
        <v>0.46145853846453211</v>
      </c>
      <c r="J262" s="23">
        <v>0.34635105472951</v>
      </c>
      <c r="K262" s="23">
        <v>0.40883387703258012</v>
      </c>
      <c r="L262" s="23">
        <v>0.41762972714257873</v>
      </c>
      <c r="M262" s="23" t="s">
        <v>4</v>
      </c>
      <c r="N262" s="23">
        <v>0.30117813705753366</v>
      </c>
      <c r="O262" s="23">
        <v>0.44727134983007411</v>
      </c>
      <c r="P262" s="23">
        <v>0.33860449053329394</v>
      </c>
      <c r="Q262" s="23">
        <v>0.43900722010375043</v>
      </c>
      <c r="R262" s="23">
        <v>0.40094906275535819</v>
      </c>
      <c r="S262" s="23">
        <v>0.39217241005658166</v>
      </c>
      <c r="T262" s="23">
        <v>0.45797862380160564</v>
      </c>
      <c r="U262" s="23">
        <v>0.50827428266125785</v>
      </c>
      <c r="V262" s="23">
        <v>0.36214042866364965</v>
      </c>
      <c r="W262" s="23">
        <v>0.27701592206244074</v>
      </c>
      <c r="X262" s="23">
        <v>0.30642773569023429</v>
      </c>
      <c r="Y262" s="23" t="s">
        <v>4</v>
      </c>
      <c r="Z262" s="23">
        <v>0.54251480148132392</v>
      </c>
      <c r="AA262" s="23">
        <v>0.36280834977297932</v>
      </c>
      <c r="AB262" s="23">
        <v>0.32970023888393402</v>
      </c>
      <c r="AC262" s="23">
        <v>0.27065211711814502</v>
      </c>
      <c r="AD262" s="23" t="s">
        <v>4</v>
      </c>
      <c r="AE262" s="23">
        <v>0.2852101395988591</v>
      </c>
      <c r="AF262" s="23">
        <v>0.34017174375052994</v>
      </c>
      <c r="AG262" s="23">
        <v>0.43215182943309771</v>
      </c>
      <c r="AH262" s="23">
        <v>0.56031396728839411</v>
      </c>
      <c r="AI262" s="23">
        <v>0.62708171760828246</v>
      </c>
      <c r="AJ262" s="23" t="s">
        <v>4</v>
      </c>
      <c r="AK262" s="23">
        <v>0.42999328661994424</v>
      </c>
      <c r="AL262" s="23">
        <v>0.42921631313956454</v>
      </c>
      <c r="AM262" s="23">
        <v>0.18239858181144419</v>
      </c>
      <c r="AN262" s="23">
        <v>0.30486649112814979</v>
      </c>
      <c r="AO262" s="23">
        <v>0.38429063688482828</v>
      </c>
      <c r="AP262" s="23">
        <v>0.24415325214148015</v>
      </c>
      <c r="AQ262" s="23" t="s">
        <v>4</v>
      </c>
      <c r="AR262" s="23">
        <v>0.4140958922631563</v>
      </c>
      <c r="AS262" s="23">
        <v>0.47843762120379396</v>
      </c>
      <c r="AT262" s="23">
        <v>0.1772720359897646</v>
      </c>
      <c r="AU262" s="23" t="s">
        <v>4</v>
      </c>
      <c r="AV262" s="23">
        <v>0.44749012043903741</v>
      </c>
      <c r="AW262" s="23">
        <v>0.41281769202516155</v>
      </c>
      <c r="AX262" s="23">
        <v>0.47378557713179581</v>
      </c>
      <c r="AY262" s="23">
        <v>0.57182156607715773</v>
      </c>
      <c r="AZ262" s="23">
        <v>0.17953229423284023</v>
      </c>
      <c r="BA262" s="23" t="s">
        <v>4</v>
      </c>
      <c r="BB262" s="23">
        <v>0.45011524875830833</v>
      </c>
      <c r="BC262" s="23">
        <v>0.39641053564753637</v>
      </c>
      <c r="BD262" s="23">
        <v>0.61723615736852766</v>
      </c>
      <c r="BE262" s="23" t="s">
        <v>4</v>
      </c>
      <c r="BF262" s="23">
        <v>0.31996281402183052</v>
      </c>
      <c r="BG262" s="23">
        <v>0.40650059734683425</v>
      </c>
      <c r="BH262" s="23">
        <v>0.42503932200331707</v>
      </c>
      <c r="BI262" s="23">
        <v>0.37780939243863637</v>
      </c>
      <c r="BJ262" s="23">
        <v>0.34435376938479062</v>
      </c>
      <c r="BK262" s="23">
        <v>0.39048310811457015</v>
      </c>
    </row>
    <row r="263" spans="2:63" x14ac:dyDescent="0.35">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row>
    <row r="264" spans="2:63" x14ac:dyDescent="0.35">
      <c r="B264" s="2" t="s">
        <v>229</v>
      </c>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row>
    <row r="265" spans="2:63" x14ac:dyDescent="0.35">
      <c r="B265" s="20" t="s">
        <v>226</v>
      </c>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row>
    <row r="266" spans="2:63" x14ac:dyDescent="0.35">
      <c r="B266" t="s">
        <v>219</v>
      </c>
      <c r="C266" s="11">
        <v>9.1181839139829801E-2</v>
      </c>
      <c r="D266" s="11">
        <v>0.13547640048488199</v>
      </c>
      <c r="E266" s="11">
        <v>4.9942025893577401E-2</v>
      </c>
      <c r="F266" s="11"/>
      <c r="G266" s="11">
        <v>0.168712583738894</v>
      </c>
      <c r="H266" s="11">
        <v>0.146165049184489</v>
      </c>
      <c r="I266" s="11">
        <v>9.0948266929579094E-2</v>
      </c>
      <c r="J266" s="11">
        <v>4.3688760340930999E-2</v>
      </c>
      <c r="K266" s="11">
        <v>5.4369801294981999E-2</v>
      </c>
      <c r="L266" s="11">
        <v>6.3478275560917799E-2</v>
      </c>
      <c r="M266" s="11"/>
      <c r="N266" s="11">
        <v>0.15040647883675701</v>
      </c>
      <c r="O266" s="11">
        <v>9.90185591330736E-2</v>
      </c>
      <c r="P266" s="11">
        <v>4.9612380377079802E-2</v>
      </c>
      <c r="Q266" s="11">
        <v>7.0431421592234297E-2</v>
      </c>
      <c r="R266" s="11">
        <v>5.2203946421682301E-2</v>
      </c>
      <c r="S266" s="11">
        <v>0.10185975640992</v>
      </c>
      <c r="T266" s="11">
        <v>8.5969176873644401E-2</v>
      </c>
      <c r="U266" s="11">
        <v>9.9944585325396101E-2</v>
      </c>
      <c r="V266" s="11">
        <v>8.8412833454290504E-2</v>
      </c>
      <c r="W266" s="11">
        <v>7.0181092524783398E-2</v>
      </c>
      <c r="X266" s="11">
        <v>9.5105881040339596E-2</v>
      </c>
      <c r="Y266" s="11"/>
      <c r="Z266" s="11">
        <v>0.108171387751905</v>
      </c>
      <c r="AA266" s="11">
        <v>5.40726579189547E-2</v>
      </c>
      <c r="AB266" s="11">
        <v>0.112990831231548</v>
      </c>
      <c r="AC266" s="11">
        <v>9.0712062596326401E-2</v>
      </c>
      <c r="AD266" s="11"/>
      <c r="AE266" s="11">
        <v>6.3961525093719093E-2</v>
      </c>
      <c r="AF266" s="11">
        <v>8.1156442829291894E-2</v>
      </c>
      <c r="AG266" s="11">
        <v>0.107335837089946</v>
      </c>
      <c r="AH266" s="11">
        <v>0.112144618512278</v>
      </c>
      <c r="AI266" s="11">
        <v>0.30427369301346302</v>
      </c>
      <c r="AJ266" s="11"/>
      <c r="AK266" s="11">
        <v>9.6256225895605299E-2</v>
      </c>
      <c r="AL266" s="11">
        <v>9.2426113703135804E-2</v>
      </c>
      <c r="AM266" s="11">
        <v>7.8704144851038396E-2</v>
      </c>
      <c r="AN266" s="11">
        <v>0.104199507086187</v>
      </c>
      <c r="AO266" s="11">
        <v>9.0203018478536304E-2</v>
      </c>
      <c r="AP266" s="11">
        <v>3.8608350394793302E-2</v>
      </c>
      <c r="AQ266" s="11"/>
      <c r="AR266" s="11">
        <v>8.5182635850458502E-2</v>
      </c>
      <c r="AS266" s="11">
        <v>0.114373997420104</v>
      </c>
      <c r="AT266" s="11">
        <v>5.26591013022117E-2</v>
      </c>
      <c r="AU266" s="11"/>
      <c r="AV266" s="11">
        <v>9.0014309159377595E-2</v>
      </c>
      <c r="AW266" s="11">
        <v>0.10896434380608</v>
      </c>
      <c r="AX266" s="11">
        <v>0.112884175295689</v>
      </c>
      <c r="AY266" s="11">
        <v>0.14916802190382999</v>
      </c>
      <c r="AZ266" s="11">
        <v>5.31192192180222E-2</v>
      </c>
      <c r="BA266" s="11"/>
      <c r="BB266" s="11">
        <v>8.6480520992235105E-2</v>
      </c>
      <c r="BC266" s="11">
        <v>9.4490395708043004E-2</v>
      </c>
      <c r="BD266" s="11">
        <v>0.128258025952455</v>
      </c>
      <c r="BE266" s="11"/>
      <c r="BF266" s="11">
        <v>0.148148021153508</v>
      </c>
      <c r="BG266" s="11">
        <v>6.8439433623857807E-2</v>
      </c>
      <c r="BH266" s="11">
        <v>0.103141081411754</v>
      </c>
      <c r="BI266" s="11">
        <v>6.7334991348447198E-2</v>
      </c>
      <c r="BJ266" s="11">
        <v>6.9232377222310404E-2</v>
      </c>
      <c r="BK266" s="11">
        <v>0.11253904053297201</v>
      </c>
    </row>
    <row r="267" spans="2:63" x14ac:dyDescent="0.35">
      <c r="B267" t="s">
        <v>220</v>
      </c>
      <c r="C267" s="11">
        <v>0.20775475206708099</v>
      </c>
      <c r="D267" s="11">
        <v>0.281339744503324</v>
      </c>
      <c r="E267" s="11">
        <v>0.13896023827054699</v>
      </c>
      <c r="F267" s="11"/>
      <c r="G267" s="11">
        <v>0.219631507554823</v>
      </c>
      <c r="H267" s="11">
        <v>0.21459254741710401</v>
      </c>
      <c r="I267" s="11">
        <v>0.207834475554908</v>
      </c>
      <c r="J267" s="11">
        <v>0.194056949184224</v>
      </c>
      <c r="K267" s="11">
        <v>0.21968309107797901</v>
      </c>
      <c r="L267" s="11">
        <v>0.19796285576747699</v>
      </c>
      <c r="M267" s="11"/>
      <c r="N267" s="11">
        <v>0.23950711789303</v>
      </c>
      <c r="O267" s="11">
        <v>0.17463149557403301</v>
      </c>
      <c r="P267" s="11">
        <v>0.2002602689629</v>
      </c>
      <c r="Q267" s="11">
        <v>0.22787227675434199</v>
      </c>
      <c r="R267" s="11">
        <v>0.228635647888869</v>
      </c>
      <c r="S267" s="11">
        <v>0.18525802869381899</v>
      </c>
      <c r="T267" s="11">
        <v>0.21294853676282599</v>
      </c>
      <c r="U267" s="11">
        <v>0.17367273436251099</v>
      </c>
      <c r="V267" s="11">
        <v>0.19870079235536001</v>
      </c>
      <c r="W267" s="11">
        <v>0.229906231894174</v>
      </c>
      <c r="X267" s="11">
        <v>0.19731442020458201</v>
      </c>
      <c r="Y267" s="11"/>
      <c r="Z267" s="11">
        <v>0.25197308931225998</v>
      </c>
      <c r="AA267" s="11">
        <v>0.18079439001717601</v>
      </c>
      <c r="AB267" s="11">
        <v>0.25548886344332</v>
      </c>
      <c r="AC267" s="11">
        <v>0.14839849970177299</v>
      </c>
      <c r="AD267" s="11"/>
      <c r="AE267" s="11">
        <v>0.15098338552306401</v>
      </c>
      <c r="AF267" s="11">
        <v>0.20093282261717499</v>
      </c>
      <c r="AG267" s="11">
        <v>0.24387389564268</v>
      </c>
      <c r="AH267" s="11">
        <v>0.28492488651451098</v>
      </c>
      <c r="AI267" s="11">
        <v>0.283508773469132</v>
      </c>
      <c r="AJ267" s="11"/>
      <c r="AK267" s="11">
        <v>0.239353349754687</v>
      </c>
      <c r="AL267" s="11">
        <v>0.21144409841843401</v>
      </c>
      <c r="AM267" s="11">
        <v>0.16994606022777101</v>
      </c>
      <c r="AN267" s="11">
        <v>0.18427119297736499</v>
      </c>
      <c r="AO267" s="11">
        <v>0.18295442612787499</v>
      </c>
      <c r="AP267" s="11">
        <v>0.112775905197451</v>
      </c>
      <c r="AQ267" s="11"/>
      <c r="AR267" s="11">
        <v>0.202966914128304</v>
      </c>
      <c r="AS267" s="11">
        <v>0.23082877456874101</v>
      </c>
      <c r="AT267" s="11">
        <v>0.169300236955919</v>
      </c>
      <c r="AU267" s="11"/>
      <c r="AV267" s="11">
        <v>0.225762965375609</v>
      </c>
      <c r="AW267" s="11">
        <v>0.21594929701259299</v>
      </c>
      <c r="AX267" s="11">
        <v>0.26433269281091198</v>
      </c>
      <c r="AY267" s="11">
        <v>0.150464025775008</v>
      </c>
      <c r="AZ267" s="11">
        <v>0.14116497462312499</v>
      </c>
      <c r="BA267" s="11"/>
      <c r="BB267" s="11">
        <v>0.233151082621118</v>
      </c>
      <c r="BC267" s="11">
        <v>0.22155824038491001</v>
      </c>
      <c r="BD267" s="11">
        <v>0.26338024538431098</v>
      </c>
      <c r="BE267" s="11"/>
      <c r="BF267" s="11">
        <v>0.21137479365467499</v>
      </c>
      <c r="BG267" s="11">
        <v>0.202217808663261</v>
      </c>
      <c r="BH267" s="11">
        <v>0.22321685113426401</v>
      </c>
      <c r="BI267" s="11">
        <v>0.203723524923767</v>
      </c>
      <c r="BJ267" s="11">
        <v>0.19919354777874801</v>
      </c>
      <c r="BK267" s="11">
        <v>0.216908375445513</v>
      </c>
    </row>
    <row r="268" spans="2:63" x14ac:dyDescent="0.35">
      <c r="B268" t="s">
        <v>221</v>
      </c>
      <c r="C268" s="11">
        <v>0.29709859919102899</v>
      </c>
      <c r="D268" s="11">
        <v>0.28879566311494498</v>
      </c>
      <c r="E268" s="11">
        <v>0.30607043119029698</v>
      </c>
      <c r="F268" s="11"/>
      <c r="G268" s="11">
        <v>0.26321308942711602</v>
      </c>
      <c r="H268" s="11">
        <v>0.282784350387001</v>
      </c>
      <c r="I268" s="11">
        <v>0.29410723065081601</v>
      </c>
      <c r="J268" s="11">
        <v>0.31374424213188601</v>
      </c>
      <c r="K268" s="11">
        <v>0.32312764681677802</v>
      </c>
      <c r="L268" s="11">
        <v>0.300795786071895</v>
      </c>
      <c r="M268" s="11"/>
      <c r="N268" s="11">
        <v>0.28069367883435797</v>
      </c>
      <c r="O268" s="11">
        <v>0.29477987671869399</v>
      </c>
      <c r="P268" s="11">
        <v>0.34891545357312898</v>
      </c>
      <c r="Q268" s="11">
        <v>0.29876924478065398</v>
      </c>
      <c r="R268" s="11">
        <v>0.31197228753534401</v>
      </c>
      <c r="S268" s="11">
        <v>0.28174275819864703</v>
      </c>
      <c r="T268" s="11">
        <v>0.27409077415551297</v>
      </c>
      <c r="U268" s="11">
        <v>0.31443039537056899</v>
      </c>
      <c r="V268" s="11">
        <v>0.29273402503608098</v>
      </c>
      <c r="W268" s="11">
        <v>0.30900398164024001</v>
      </c>
      <c r="X268" s="11">
        <v>0.278608267042802</v>
      </c>
      <c r="Y268" s="11"/>
      <c r="Z268" s="11">
        <v>0.314663710729299</v>
      </c>
      <c r="AA268" s="11">
        <v>0.31516251352435298</v>
      </c>
      <c r="AB268" s="11">
        <v>0.26558378404488098</v>
      </c>
      <c r="AC268" s="11">
        <v>0.287014817751995</v>
      </c>
      <c r="AD268" s="11"/>
      <c r="AE268" s="11">
        <v>0.28141451108205101</v>
      </c>
      <c r="AF268" s="11">
        <v>0.29692524376017199</v>
      </c>
      <c r="AG268" s="11">
        <v>0.308882965719389</v>
      </c>
      <c r="AH268" s="11">
        <v>0.309720837471268</v>
      </c>
      <c r="AI268" s="11">
        <v>0.22530018060158999</v>
      </c>
      <c r="AJ268" s="11"/>
      <c r="AK268" s="11">
        <v>0.30202960289299202</v>
      </c>
      <c r="AL268" s="11">
        <v>0.28985475714557302</v>
      </c>
      <c r="AM268" s="11">
        <v>0.30426814818864301</v>
      </c>
      <c r="AN268" s="11">
        <v>0.27206689894779301</v>
      </c>
      <c r="AO268" s="11">
        <v>0.29681894036957301</v>
      </c>
      <c r="AP268" s="11">
        <v>0.28154484884240599</v>
      </c>
      <c r="AQ268" s="11"/>
      <c r="AR268" s="11">
        <v>0.27976884540470798</v>
      </c>
      <c r="AS268" s="11">
        <v>0.30210846098722099</v>
      </c>
      <c r="AT268" s="11">
        <v>0.32680549961864602</v>
      </c>
      <c r="AU268" s="11"/>
      <c r="AV268" s="11">
        <v>0.28225061597006201</v>
      </c>
      <c r="AW268" s="11">
        <v>0.285122185651008</v>
      </c>
      <c r="AX268" s="11">
        <v>0.30395601689264401</v>
      </c>
      <c r="AY268" s="11">
        <v>0.26323952438759501</v>
      </c>
      <c r="AZ268" s="11">
        <v>0.32765707101601099</v>
      </c>
      <c r="BA268" s="11"/>
      <c r="BB268" s="11">
        <v>0.28268809765291703</v>
      </c>
      <c r="BC268" s="11">
        <v>0.29229008267471002</v>
      </c>
      <c r="BD268" s="11">
        <v>0.29406777742413498</v>
      </c>
      <c r="BE268" s="11"/>
      <c r="BF268" s="11">
        <v>0.298248925601721</v>
      </c>
      <c r="BG268" s="11">
        <v>0.307601693704037</v>
      </c>
      <c r="BH268" s="11">
        <v>0.27217492533110399</v>
      </c>
      <c r="BI268" s="11">
        <v>0.29794019053870502</v>
      </c>
      <c r="BJ268" s="11">
        <v>0.293131233892373</v>
      </c>
      <c r="BK268" s="11">
        <v>0.31121094581949299</v>
      </c>
    </row>
    <row r="269" spans="2:63" x14ac:dyDescent="0.35">
      <c r="B269" t="s">
        <v>222</v>
      </c>
      <c r="C269" s="11">
        <v>0.31247617803775701</v>
      </c>
      <c r="D269" s="11">
        <v>0.233351488673158</v>
      </c>
      <c r="E269" s="11">
        <v>0.38568663270019199</v>
      </c>
      <c r="F269" s="11"/>
      <c r="G269" s="11">
        <v>0.21528127405643499</v>
      </c>
      <c r="H269" s="11">
        <v>0.25620140327035701</v>
      </c>
      <c r="I269" s="11">
        <v>0.30378101726315698</v>
      </c>
      <c r="J269" s="11">
        <v>0.34785044596241799</v>
      </c>
      <c r="K269" s="11">
        <v>0.34568395657015899</v>
      </c>
      <c r="L269" s="11">
        <v>0.37303373756132802</v>
      </c>
      <c r="M269" s="11"/>
      <c r="N269" s="11">
        <v>0.25085434955946601</v>
      </c>
      <c r="O269" s="11">
        <v>0.33424693789344501</v>
      </c>
      <c r="P269" s="11">
        <v>0.31599896738321698</v>
      </c>
      <c r="Q269" s="11">
        <v>0.32066508585688103</v>
      </c>
      <c r="R269" s="11">
        <v>0.28860484894849803</v>
      </c>
      <c r="S269" s="11">
        <v>0.31274698181355498</v>
      </c>
      <c r="T269" s="11">
        <v>0.34203295317744797</v>
      </c>
      <c r="U269" s="11">
        <v>0.31936536255806403</v>
      </c>
      <c r="V269" s="11">
        <v>0.31239026692044702</v>
      </c>
      <c r="W269" s="11">
        <v>0.32609801168740499</v>
      </c>
      <c r="X269" s="11">
        <v>0.35678642515335601</v>
      </c>
      <c r="Y269" s="11"/>
      <c r="Z269" s="11">
        <v>0.26142164195242501</v>
      </c>
      <c r="AA269" s="11">
        <v>0.36179625907934898</v>
      </c>
      <c r="AB269" s="11">
        <v>0.27558832181203702</v>
      </c>
      <c r="AC269" s="11">
        <v>0.345404394245243</v>
      </c>
      <c r="AD269" s="11"/>
      <c r="AE269" s="11">
        <v>0.38531666170085299</v>
      </c>
      <c r="AF269" s="11">
        <v>0.32589733996200199</v>
      </c>
      <c r="AG269" s="11">
        <v>0.26878699786197002</v>
      </c>
      <c r="AH269" s="11">
        <v>0.23502089355618599</v>
      </c>
      <c r="AI269" s="11">
        <v>0.15986980054383401</v>
      </c>
      <c r="AJ269" s="11"/>
      <c r="AK269" s="11">
        <v>0.305045070389527</v>
      </c>
      <c r="AL269" s="11">
        <v>0.31648360181377</v>
      </c>
      <c r="AM269" s="11">
        <v>0.324764494819896</v>
      </c>
      <c r="AN269" s="11">
        <v>0.30674409223122601</v>
      </c>
      <c r="AO269" s="11">
        <v>0.33309002095594398</v>
      </c>
      <c r="AP269" s="11">
        <v>0.33259316695746299</v>
      </c>
      <c r="AQ269" s="11"/>
      <c r="AR269" s="11">
        <v>0.33886632364053199</v>
      </c>
      <c r="AS269" s="11">
        <v>0.28847121370578499</v>
      </c>
      <c r="AT269" s="11">
        <v>0.33222591831863502</v>
      </c>
      <c r="AU269" s="11"/>
      <c r="AV269" s="11">
        <v>0.324507663363377</v>
      </c>
      <c r="AW269" s="11">
        <v>0.29061809601067901</v>
      </c>
      <c r="AX269" s="11">
        <v>0.25768228740971599</v>
      </c>
      <c r="AY269" s="11">
        <v>0.38310948673839201</v>
      </c>
      <c r="AZ269" s="11">
        <v>0.34245280237652498</v>
      </c>
      <c r="BA269" s="11"/>
      <c r="BB269" s="11">
        <v>0.32350641881095299</v>
      </c>
      <c r="BC269" s="11">
        <v>0.28920538965111398</v>
      </c>
      <c r="BD269" s="11">
        <v>0.26440530797682299</v>
      </c>
      <c r="BE269" s="11"/>
      <c r="BF269" s="11">
        <v>0.242622527873642</v>
      </c>
      <c r="BG269" s="11">
        <v>0.33674832095093699</v>
      </c>
      <c r="BH269" s="11">
        <v>0.29077859972490799</v>
      </c>
      <c r="BI269" s="11">
        <v>0.35028889278856501</v>
      </c>
      <c r="BJ269" s="11">
        <v>0.34671268064748301</v>
      </c>
      <c r="BK269" s="11">
        <v>0.277293407062492</v>
      </c>
    </row>
    <row r="270" spans="2:63" x14ac:dyDescent="0.35">
      <c r="B270" t="s">
        <v>223</v>
      </c>
      <c r="C270" s="11">
        <v>9.1488631564303702E-2</v>
      </c>
      <c r="D270" s="11">
        <v>6.1036703223690703E-2</v>
      </c>
      <c r="E270" s="11">
        <v>0.119340671945386</v>
      </c>
      <c r="F270" s="11"/>
      <c r="G270" s="11">
        <v>0.13316154522273299</v>
      </c>
      <c r="H270" s="11">
        <v>0.100256649741049</v>
      </c>
      <c r="I270" s="11">
        <v>0.10332900960154</v>
      </c>
      <c r="J270" s="11">
        <v>0.10065960238054</v>
      </c>
      <c r="K270" s="11">
        <v>5.7135504240102802E-2</v>
      </c>
      <c r="L270" s="11">
        <v>6.4729345038382402E-2</v>
      </c>
      <c r="M270" s="11"/>
      <c r="N270" s="11">
        <v>7.8538374876388997E-2</v>
      </c>
      <c r="O270" s="11">
        <v>9.7323130680754294E-2</v>
      </c>
      <c r="P270" s="11">
        <v>8.5212929703674598E-2</v>
      </c>
      <c r="Q270" s="11">
        <v>8.2261971015889002E-2</v>
      </c>
      <c r="R270" s="11">
        <v>0.11858326920560699</v>
      </c>
      <c r="S270" s="11">
        <v>0.118392474884059</v>
      </c>
      <c r="T270" s="11">
        <v>8.4958559030568107E-2</v>
      </c>
      <c r="U270" s="11">
        <v>9.2586922383460002E-2</v>
      </c>
      <c r="V270" s="11">
        <v>0.107762082233821</v>
      </c>
      <c r="W270" s="11">
        <v>6.48106822533972E-2</v>
      </c>
      <c r="X270" s="11">
        <v>7.2185006558920906E-2</v>
      </c>
      <c r="Y270" s="11"/>
      <c r="Z270" s="11">
        <v>6.37701702541114E-2</v>
      </c>
      <c r="AA270" s="11">
        <v>8.8174179460167396E-2</v>
      </c>
      <c r="AB270" s="11">
        <v>9.0348199468213805E-2</v>
      </c>
      <c r="AC270" s="11">
        <v>0.12847022570466199</v>
      </c>
      <c r="AD270" s="11"/>
      <c r="AE270" s="11">
        <v>0.11832391660031299</v>
      </c>
      <c r="AF270" s="11">
        <v>9.50881508313587E-2</v>
      </c>
      <c r="AG270" s="11">
        <v>7.11203036860137E-2</v>
      </c>
      <c r="AH270" s="11">
        <v>5.8188763945758101E-2</v>
      </c>
      <c r="AI270" s="11">
        <v>2.70475523719809E-2</v>
      </c>
      <c r="AJ270" s="11"/>
      <c r="AK270" s="11">
        <v>5.7315751067188302E-2</v>
      </c>
      <c r="AL270" s="11">
        <v>8.9791428919087299E-2</v>
      </c>
      <c r="AM270" s="11">
        <v>0.122317151912651</v>
      </c>
      <c r="AN270" s="11">
        <v>0.13271830875742999</v>
      </c>
      <c r="AO270" s="11">
        <v>9.6933594068072101E-2</v>
      </c>
      <c r="AP270" s="11">
        <v>0.23447772860788599</v>
      </c>
      <c r="AQ270" s="11"/>
      <c r="AR270" s="11">
        <v>9.3215280975998099E-2</v>
      </c>
      <c r="AS270" s="11">
        <v>6.4217553318148504E-2</v>
      </c>
      <c r="AT270" s="11">
        <v>0.11900924380458799</v>
      </c>
      <c r="AU270" s="11"/>
      <c r="AV270" s="11">
        <v>7.7464446131573994E-2</v>
      </c>
      <c r="AW270" s="11">
        <v>9.93460775196401E-2</v>
      </c>
      <c r="AX270" s="11">
        <v>6.11448275910388E-2</v>
      </c>
      <c r="AY270" s="11">
        <v>5.4018941195175599E-2</v>
      </c>
      <c r="AZ270" s="11">
        <v>0.135605932766316</v>
      </c>
      <c r="BA270" s="11"/>
      <c r="BB270" s="11">
        <v>7.4173879922777297E-2</v>
      </c>
      <c r="BC270" s="11">
        <v>0.10245589158122299</v>
      </c>
      <c r="BD270" s="11">
        <v>4.98886432622756E-2</v>
      </c>
      <c r="BE270" s="11"/>
      <c r="BF270" s="11">
        <v>9.9605731716454093E-2</v>
      </c>
      <c r="BG270" s="11">
        <v>8.4992743057908104E-2</v>
      </c>
      <c r="BH270" s="11">
        <v>0.11068854239797001</v>
      </c>
      <c r="BI270" s="11">
        <v>8.0712400400515805E-2</v>
      </c>
      <c r="BJ270" s="11">
        <v>9.1730160459085705E-2</v>
      </c>
      <c r="BK270" s="11">
        <v>8.2048231139529595E-2</v>
      </c>
    </row>
    <row r="271" spans="2:63" x14ac:dyDescent="0.35">
      <c r="B271" t="s">
        <v>224</v>
      </c>
      <c r="C271" s="11">
        <v>0.29893659120691002</v>
      </c>
      <c r="D271" s="11">
        <v>0.41681614498820602</v>
      </c>
      <c r="E271" s="11">
        <v>0.18890226416412401</v>
      </c>
      <c r="F271" s="11"/>
      <c r="G271" s="11">
        <v>0.388344091293717</v>
      </c>
      <c r="H271" s="11">
        <v>0.36075759660159301</v>
      </c>
      <c r="I271" s="11">
        <v>0.298782742484487</v>
      </c>
      <c r="J271" s="11">
        <v>0.237745709525155</v>
      </c>
      <c r="K271" s="11">
        <v>0.27405289237296099</v>
      </c>
      <c r="L271" s="11">
        <v>0.26144113132839403</v>
      </c>
      <c r="M271" s="11"/>
      <c r="N271" s="11">
        <v>0.38991359672978698</v>
      </c>
      <c r="O271" s="11">
        <v>0.27365005470710702</v>
      </c>
      <c r="P271" s="11">
        <v>0.24987264933997999</v>
      </c>
      <c r="Q271" s="11">
        <v>0.298303698346577</v>
      </c>
      <c r="R271" s="11">
        <v>0.280839594310551</v>
      </c>
      <c r="S271" s="11">
        <v>0.28711778510373898</v>
      </c>
      <c r="T271" s="11">
        <v>0.29891771363647002</v>
      </c>
      <c r="U271" s="11">
        <v>0.27361731968790698</v>
      </c>
      <c r="V271" s="11">
        <v>0.287113625809651</v>
      </c>
      <c r="W271" s="11">
        <v>0.30008732441895802</v>
      </c>
      <c r="X271" s="11">
        <v>0.29242030124492102</v>
      </c>
      <c r="Y271" s="11"/>
      <c r="Z271" s="11">
        <v>0.36014447706416503</v>
      </c>
      <c r="AA271" s="11">
        <v>0.234867047936131</v>
      </c>
      <c r="AB271" s="11">
        <v>0.36847969467486802</v>
      </c>
      <c r="AC271" s="11">
        <v>0.23911056229809999</v>
      </c>
      <c r="AD271" s="11"/>
      <c r="AE271" s="11">
        <v>0.214944910616783</v>
      </c>
      <c r="AF271" s="11">
        <v>0.28208926544646701</v>
      </c>
      <c r="AG271" s="11">
        <v>0.35120973273262601</v>
      </c>
      <c r="AH271" s="11">
        <v>0.397069505026789</v>
      </c>
      <c r="AI271" s="11">
        <v>0.58778246648259502</v>
      </c>
      <c r="AJ271" s="11"/>
      <c r="AK271" s="11">
        <v>0.33560957565029198</v>
      </c>
      <c r="AL271" s="11">
        <v>0.30387021212156901</v>
      </c>
      <c r="AM271" s="11">
        <v>0.24865020507881</v>
      </c>
      <c r="AN271" s="11">
        <v>0.28847070006355202</v>
      </c>
      <c r="AO271" s="11">
        <v>0.273157444606411</v>
      </c>
      <c r="AP271" s="11">
        <v>0.151384255592245</v>
      </c>
      <c r="AQ271" s="11"/>
      <c r="AR271" s="11">
        <v>0.28814954997876202</v>
      </c>
      <c r="AS271" s="11">
        <v>0.34520277198884503</v>
      </c>
      <c r="AT271" s="11">
        <v>0.22195933825813099</v>
      </c>
      <c r="AU271" s="11"/>
      <c r="AV271" s="11">
        <v>0.315777274534987</v>
      </c>
      <c r="AW271" s="11">
        <v>0.32491364081867302</v>
      </c>
      <c r="AX271" s="11">
        <v>0.37721686810660099</v>
      </c>
      <c r="AY271" s="11">
        <v>0.299632047678838</v>
      </c>
      <c r="AZ271" s="11">
        <v>0.19428419384114701</v>
      </c>
      <c r="BA271" s="11"/>
      <c r="BB271" s="11">
        <v>0.31963160361335402</v>
      </c>
      <c r="BC271" s="11">
        <v>0.31604863609295297</v>
      </c>
      <c r="BD271" s="11">
        <v>0.39163827133676599</v>
      </c>
      <c r="BE271" s="11"/>
      <c r="BF271" s="11">
        <v>0.35952281480818399</v>
      </c>
      <c r="BG271" s="11">
        <v>0.27065724228711902</v>
      </c>
      <c r="BH271" s="11">
        <v>0.32635793254601803</v>
      </c>
      <c r="BI271" s="11">
        <v>0.271058516272214</v>
      </c>
      <c r="BJ271" s="11">
        <v>0.268425925001059</v>
      </c>
      <c r="BK271" s="11">
        <v>0.32944741597848498</v>
      </c>
    </row>
    <row r="272" spans="2:63" s="24" customFormat="1" x14ac:dyDescent="0.35">
      <c r="B272" s="25" t="s">
        <v>192</v>
      </c>
      <c r="C272" s="23">
        <v>-0.4021268175861798</v>
      </c>
      <c r="D272" s="23">
        <v>-0.16636771002358769</v>
      </c>
      <c r="E272" s="23">
        <v>-0.62219547167175093</v>
      </c>
      <c r="F272" s="23" t="s">
        <v>4</v>
      </c>
      <c r="G272" s="23">
        <v>-0.22331181741256706</v>
      </c>
      <c r="H272" s="23">
        <v>-0.27848480679681398</v>
      </c>
      <c r="I272" s="23">
        <v>-0.40243451503102601</v>
      </c>
      <c r="J272" s="23">
        <v>-0.524508580949689</v>
      </c>
      <c r="K272" s="23">
        <v>-0.45189421525407886</v>
      </c>
      <c r="L272" s="23">
        <v>-0.47711773734321133</v>
      </c>
      <c r="M272" s="23" t="s">
        <v>4</v>
      </c>
      <c r="N272" s="23">
        <v>-0.22017280654042604</v>
      </c>
      <c r="O272" s="23">
        <v>-0.45269989058578619</v>
      </c>
      <c r="P272" s="23">
        <v>-0.50025470132004057</v>
      </c>
      <c r="Q272" s="23">
        <v>-0.4033926033068469</v>
      </c>
      <c r="R272" s="23">
        <v>-0.43832081137889806</v>
      </c>
      <c r="S272" s="23">
        <v>-0.42576442979252205</v>
      </c>
      <c r="T272" s="23">
        <v>-0.40216457272705908</v>
      </c>
      <c r="U272" s="23">
        <v>-0.4527653606241861</v>
      </c>
      <c r="V272" s="23">
        <v>-0.42577274838069806</v>
      </c>
      <c r="W272" s="23">
        <v>-0.39982535116208406</v>
      </c>
      <c r="X272" s="23">
        <v>-0.41515939751015785</v>
      </c>
      <c r="Y272" s="23" t="s">
        <v>4</v>
      </c>
      <c r="Z272" s="23">
        <v>-0.27971104587167034</v>
      </c>
      <c r="AA272" s="23">
        <v>-0.53026590412773833</v>
      </c>
      <c r="AB272" s="23">
        <v>-0.2630406106502638</v>
      </c>
      <c r="AC272" s="23">
        <v>-0.52177887540379997</v>
      </c>
      <c r="AD272" s="23" t="s">
        <v>4</v>
      </c>
      <c r="AE272" s="23">
        <v>-0.57011017876643388</v>
      </c>
      <c r="AF272" s="23">
        <v>-0.4358214691070656</v>
      </c>
      <c r="AG272" s="23">
        <v>-0.29758053453474675</v>
      </c>
      <c r="AH272" s="23">
        <v>-0.20586098994642316</v>
      </c>
      <c r="AI272" s="23">
        <v>0.1755649329651901</v>
      </c>
      <c r="AJ272" s="23" t="s">
        <v>4</v>
      </c>
      <c r="AK272" s="23">
        <v>-0.32878084869941532</v>
      </c>
      <c r="AL272" s="23">
        <v>-0.39225957575686127</v>
      </c>
      <c r="AM272" s="23">
        <v>-0.50269958984238006</v>
      </c>
      <c r="AN272" s="23">
        <v>-0.42305859987289696</v>
      </c>
      <c r="AO272" s="23">
        <v>-0.4536851107871781</v>
      </c>
      <c r="AP272" s="23">
        <v>-0.69723148881551</v>
      </c>
      <c r="AQ272" s="23" t="s">
        <v>4</v>
      </c>
      <c r="AR272" s="23">
        <v>-0.42370090004247601</v>
      </c>
      <c r="AS272" s="23">
        <v>-0.30959445602230945</v>
      </c>
      <c r="AT272" s="23">
        <v>-0.55608132348373807</v>
      </c>
      <c r="AU272" s="23" t="s">
        <v>4</v>
      </c>
      <c r="AV272" s="23">
        <v>-0.36844545093002595</v>
      </c>
      <c r="AW272" s="23">
        <v>-0.35017271836265407</v>
      </c>
      <c r="AX272" s="23">
        <v>-0.24556626378679786</v>
      </c>
      <c r="AY272" s="23">
        <v>-0.40073590464232467</v>
      </c>
      <c r="AZ272" s="23">
        <v>-0.61143161231770482</v>
      </c>
      <c r="BA272" s="23" t="s">
        <v>4</v>
      </c>
      <c r="BB272" s="23">
        <v>-0.36073679277329335</v>
      </c>
      <c r="BC272" s="23">
        <v>-0.36790272781409405</v>
      </c>
      <c r="BD272" s="23">
        <v>-0.21672345732646758</v>
      </c>
      <c r="BE272" s="23" t="s">
        <v>4</v>
      </c>
      <c r="BF272" s="23">
        <v>-0.28095437038363319</v>
      </c>
      <c r="BG272" s="23">
        <v>-0.45868551542576314</v>
      </c>
      <c r="BH272" s="23">
        <v>-0.347284134907964</v>
      </c>
      <c r="BI272" s="23">
        <v>-0.45788296745557189</v>
      </c>
      <c r="BJ272" s="23">
        <v>-0.46314814999788267</v>
      </c>
      <c r="BK272" s="23">
        <v>-0.34110516804302965</v>
      </c>
    </row>
    <row r="273" spans="2:63" x14ac:dyDescent="0.35">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row>
    <row r="274" spans="2:63" x14ac:dyDescent="0.35">
      <c r="B274" s="2" t="s">
        <v>230</v>
      </c>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row>
    <row r="275" spans="2:63" x14ac:dyDescent="0.35">
      <c r="B275" s="20" t="s">
        <v>226</v>
      </c>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row>
    <row r="276" spans="2:63" x14ac:dyDescent="0.35">
      <c r="B276" t="s">
        <v>219</v>
      </c>
      <c r="C276" s="11">
        <v>6.4619556502532899E-2</v>
      </c>
      <c r="D276" s="11">
        <v>9.6151026918648796E-2</v>
      </c>
      <c r="E276" s="11">
        <v>3.46322669440026E-2</v>
      </c>
      <c r="F276" s="11"/>
      <c r="G276" s="11">
        <v>0.12346646700903099</v>
      </c>
      <c r="H276" s="11">
        <v>0.114815752770421</v>
      </c>
      <c r="I276" s="11">
        <v>7.5379786213993494E-2</v>
      </c>
      <c r="J276" s="11">
        <v>2.1817842875527401E-2</v>
      </c>
      <c r="K276" s="11">
        <v>3.5094778469440702E-2</v>
      </c>
      <c r="L276" s="11">
        <v>3.52467855922401E-2</v>
      </c>
      <c r="M276" s="11"/>
      <c r="N276" s="11">
        <v>0.127093690722372</v>
      </c>
      <c r="O276" s="11">
        <v>5.7851474734321798E-2</v>
      </c>
      <c r="P276" s="11">
        <v>1.79850286148731E-2</v>
      </c>
      <c r="Q276" s="11">
        <v>3.9338158875121099E-2</v>
      </c>
      <c r="R276" s="11">
        <v>2.9111633586694101E-2</v>
      </c>
      <c r="S276" s="11">
        <v>8.3370552475413404E-2</v>
      </c>
      <c r="T276" s="11">
        <v>5.9914790769966503E-2</v>
      </c>
      <c r="U276" s="11">
        <v>5.3839125792692399E-2</v>
      </c>
      <c r="V276" s="11">
        <v>7.8721544442744998E-2</v>
      </c>
      <c r="W276" s="11">
        <v>4.3567310880321598E-2</v>
      </c>
      <c r="X276" s="11">
        <v>7.5948349094850598E-2</v>
      </c>
      <c r="Y276" s="11"/>
      <c r="Z276" s="11">
        <v>8.00659366573718E-2</v>
      </c>
      <c r="AA276" s="11">
        <v>2.9519486815431401E-2</v>
      </c>
      <c r="AB276" s="11">
        <v>8.2431158919432895E-2</v>
      </c>
      <c r="AC276" s="11">
        <v>6.9405172420559394E-2</v>
      </c>
      <c r="AD276" s="11"/>
      <c r="AE276" s="11">
        <v>5.3094797929317997E-2</v>
      </c>
      <c r="AF276" s="11">
        <v>5.1827143904688802E-2</v>
      </c>
      <c r="AG276" s="11">
        <v>7.2252029603436296E-2</v>
      </c>
      <c r="AH276" s="11">
        <v>8.4798266183262402E-2</v>
      </c>
      <c r="AI276" s="11">
        <v>0.24333992412979299</v>
      </c>
      <c r="AJ276" s="11"/>
      <c r="AK276" s="11">
        <v>6.7108313509144701E-2</v>
      </c>
      <c r="AL276" s="11">
        <v>5.5858366245764998E-2</v>
      </c>
      <c r="AM276" s="11">
        <v>6.7737909869766605E-2</v>
      </c>
      <c r="AN276" s="11">
        <v>8.7293489329651294E-2</v>
      </c>
      <c r="AO276" s="11">
        <v>6.2637817904360599E-2</v>
      </c>
      <c r="AP276" s="11">
        <v>3.9489251653567502E-2</v>
      </c>
      <c r="AQ276" s="11"/>
      <c r="AR276" s="11">
        <v>5.2250076778892998E-2</v>
      </c>
      <c r="AS276" s="11">
        <v>8.0797670750509101E-2</v>
      </c>
      <c r="AT276" s="11">
        <v>5.1158683604042597E-2</v>
      </c>
      <c r="AU276" s="11"/>
      <c r="AV276" s="11">
        <v>5.2850199934706299E-2</v>
      </c>
      <c r="AW276" s="11">
        <v>7.8468708083642494E-2</v>
      </c>
      <c r="AX276" s="11">
        <v>9.3284890926903202E-2</v>
      </c>
      <c r="AY276" s="11">
        <v>0.19630626039462901</v>
      </c>
      <c r="AZ276" s="11">
        <v>4.6380764638713101E-2</v>
      </c>
      <c r="BA276" s="11"/>
      <c r="BB276" s="11">
        <v>5.6010512516589103E-2</v>
      </c>
      <c r="BC276" s="11">
        <v>7.3345499234101594E-2</v>
      </c>
      <c r="BD276" s="11">
        <v>0.11311526773863401</v>
      </c>
      <c r="BE276" s="11"/>
      <c r="BF276" s="11">
        <v>0.12815400676517799</v>
      </c>
      <c r="BG276" s="11">
        <v>3.99665294701484E-2</v>
      </c>
      <c r="BH276" s="11">
        <v>7.8188618639910903E-2</v>
      </c>
      <c r="BI276" s="11">
        <v>4.8049345675389502E-2</v>
      </c>
      <c r="BJ276" s="11">
        <v>3.52338440647533E-2</v>
      </c>
      <c r="BK276" s="11">
        <v>4.5585617091965597E-2</v>
      </c>
    </row>
    <row r="277" spans="2:63" x14ac:dyDescent="0.35">
      <c r="B277" t="s">
        <v>220</v>
      </c>
      <c r="C277" s="11">
        <v>0.123171806977453</v>
      </c>
      <c r="D277" s="11">
        <v>0.17380460552333801</v>
      </c>
      <c r="E277" s="11">
        <v>7.5551250601634798E-2</v>
      </c>
      <c r="F277" s="11"/>
      <c r="G277" s="11">
        <v>0.177440222161691</v>
      </c>
      <c r="H277" s="11">
        <v>0.17450865333600801</v>
      </c>
      <c r="I277" s="11">
        <v>0.114545667839243</v>
      </c>
      <c r="J277" s="11">
        <v>8.8395036317797701E-2</v>
      </c>
      <c r="K277" s="11">
        <v>0.110656188227337</v>
      </c>
      <c r="L277" s="11">
        <v>9.3120919156247497E-2</v>
      </c>
      <c r="M277" s="11"/>
      <c r="N277" s="11">
        <v>0.16206671838612299</v>
      </c>
      <c r="O277" s="11">
        <v>0.111177627103088</v>
      </c>
      <c r="P277" s="11">
        <v>0.103040968597605</v>
      </c>
      <c r="Q277" s="11">
        <v>0.12784986143490801</v>
      </c>
      <c r="R277" s="11">
        <v>0.12825230289644299</v>
      </c>
      <c r="S277" s="11">
        <v>0.112872875549171</v>
      </c>
      <c r="T277" s="11">
        <v>0.12571592444756599</v>
      </c>
      <c r="U277" s="11">
        <v>0.107553397674124</v>
      </c>
      <c r="V277" s="11">
        <v>0.12706180215865601</v>
      </c>
      <c r="W277" s="11">
        <v>0.12713028719863301</v>
      </c>
      <c r="X277" s="11">
        <v>7.8245008781490905E-2</v>
      </c>
      <c r="Y277" s="11"/>
      <c r="Z277" s="11">
        <v>0.156392172154728</v>
      </c>
      <c r="AA277" s="11">
        <v>0.10280160752239501</v>
      </c>
      <c r="AB277" s="11">
        <v>0.13632472070519799</v>
      </c>
      <c r="AC277" s="11">
        <v>9.8002934592712698E-2</v>
      </c>
      <c r="AD277" s="11"/>
      <c r="AE277" s="11">
        <v>8.7210492406107995E-2</v>
      </c>
      <c r="AF277" s="11">
        <v>0.112528219997342</v>
      </c>
      <c r="AG277" s="11">
        <v>0.14274771295715399</v>
      </c>
      <c r="AH277" s="11">
        <v>0.18019627588988099</v>
      </c>
      <c r="AI277" s="11">
        <v>0.21847987961040699</v>
      </c>
      <c r="AJ277" s="11"/>
      <c r="AK277" s="11">
        <v>0.124975204751855</v>
      </c>
      <c r="AL277" s="11">
        <v>0.129110999229026</v>
      </c>
      <c r="AM277" s="11">
        <v>0.13329532062635999</v>
      </c>
      <c r="AN277" s="11">
        <v>0.119712313703185</v>
      </c>
      <c r="AO277" s="11">
        <v>0.112511203649245</v>
      </c>
      <c r="AP277" s="11">
        <v>9.7098956396574398E-2</v>
      </c>
      <c r="AQ277" s="11"/>
      <c r="AR277" s="11">
        <v>0.11638992229848499</v>
      </c>
      <c r="AS277" s="11">
        <v>0.140966594913187</v>
      </c>
      <c r="AT277" s="11">
        <v>8.4916090300391198E-2</v>
      </c>
      <c r="AU277" s="11"/>
      <c r="AV277" s="11">
        <v>0.126416765522193</v>
      </c>
      <c r="AW277" s="11">
        <v>0.13373240416012799</v>
      </c>
      <c r="AX277" s="11">
        <v>0.17256498205807699</v>
      </c>
      <c r="AY277" s="11">
        <v>0.13799275258034099</v>
      </c>
      <c r="AZ277" s="11">
        <v>7.5362666384630406E-2</v>
      </c>
      <c r="BA277" s="11"/>
      <c r="BB277" s="11">
        <v>0.12695165758145299</v>
      </c>
      <c r="BC277" s="11">
        <v>0.12413232276827101</v>
      </c>
      <c r="BD277" s="11">
        <v>0.17659810082182301</v>
      </c>
      <c r="BE277" s="11"/>
      <c r="BF277" s="11">
        <v>0.14668781847623799</v>
      </c>
      <c r="BG277" s="11">
        <v>0.13076306534519699</v>
      </c>
      <c r="BH277" s="11">
        <v>0.124695560215481</v>
      </c>
      <c r="BI277" s="11">
        <v>0.108252342473469</v>
      </c>
      <c r="BJ277" s="11">
        <v>0.103043856164539</v>
      </c>
      <c r="BK277" s="11">
        <v>0.10369859540828601</v>
      </c>
    </row>
    <row r="278" spans="2:63" x14ac:dyDescent="0.35">
      <c r="B278" t="s">
        <v>221</v>
      </c>
      <c r="C278" s="11">
        <v>0.260428269694649</v>
      </c>
      <c r="D278" s="11">
        <v>0.28324344217185299</v>
      </c>
      <c r="E278" s="11">
        <v>0.24148052096078501</v>
      </c>
      <c r="F278" s="11"/>
      <c r="G278" s="11">
        <v>0.265928465835234</v>
      </c>
      <c r="H278" s="11">
        <v>0.26088023335281901</v>
      </c>
      <c r="I278" s="11">
        <v>0.259010124375679</v>
      </c>
      <c r="J278" s="11">
        <v>0.26416034341981298</v>
      </c>
      <c r="K278" s="11">
        <v>0.27031082083649899</v>
      </c>
      <c r="L278" s="11">
        <v>0.248076109270574</v>
      </c>
      <c r="M278" s="11"/>
      <c r="N278" s="11">
        <v>0.27884534262410099</v>
      </c>
      <c r="O278" s="11">
        <v>0.268910274339141</v>
      </c>
      <c r="P278" s="11">
        <v>0.27086669605666502</v>
      </c>
      <c r="Q278" s="11">
        <v>0.28236408177073102</v>
      </c>
      <c r="R278" s="11">
        <v>0.22136299618039401</v>
      </c>
      <c r="S278" s="11">
        <v>0.26075961374540002</v>
      </c>
      <c r="T278" s="11">
        <v>0.22201265444080701</v>
      </c>
      <c r="U278" s="11">
        <v>0.25751445273752799</v>
      </c>
      <c r="V278" s="11">
        <v>0.23219426986184299</v>
      </c>
      <c r="W278" s="11">
        <v>0.28106192357701898</v>
      </c>
      <c r="X278" s="11">
        <v>0.27489768558856698</v>
      </c>
      <c r="Y278" s="11"/>
      <c r="Z278" s="11">
        <v>0.26857609826038398</v>
      </c>
      <c r="AA278" s="11">
        <v>0.25975844296295397</v>
      </c>
      <c r="AB278" s="11">
        <v>0.28579567730262301</v>
      </c>
      <c r="AC278" s="11">
        <v>0.231383402045618</v>
      </c>
      <c r="AD278" s="11"/>
      <c r="AE278" s="11">
        <v>0.236239300447836</v>
      </c>
      <c r="AF278" s="11">
        <v>0.250308378997744</v>
      </c>
      <c r="AG278" s="11">
        <v>0.28180073544899398</v>
      </c>
      <c r="AH278" s="11">
        <v>0.29606200173722502</v>
      </c>
      <c r="AI278" s="11">
        <v>0.20855498755058699</v>
      </c>
      <c r="AJ278" s="11"/>
      <c r="AK278" s="11">
        <v>0.26424210454339597</v>
      </c>
      <c r="AL278" s="11">
        <v>0.27344438828835699</v>
      </c>
      <c r="AM278" s="11">
        <v>0.20384263578280901</v>
      </c>
      <c r="AN278" s="11">
        <v>0.22074730645573101</v>
      </c>
      <c r="AO278" s="11">
        <v>0.28641484845327603</v>
      </c>
      <c r="AP278" s="11">
        <v>0.204402534025342</v>
      </c>
      <c r="AQ278" s="11"/>
      <c r="AR278" s="11">
        <v>0.238877991055296</v>
      </c>
      <c r="AS278" s="11">
        <v>0.27830672053525601</v>
      </c>
      <c r="AT278" s="11">
        <v>0.28476985657882598</v>
      </c>
      <c r="AU278" s="11"/>
      <c r="AV278" s="11">
        <v>0.243458533097546</v>
      </c>
      <c r="AW278" s="11">
        <v>0.274168248639658</v>
      </c>
      <c r="AX278" s="11">
        <v>0.29186462080489201</v>
      </c>
      <c r="AY278" s="11">
        <v>0.16100499609288799</v>
      </c>
      <c r="AZ278" s="11">
        <v>0.256751184723293</v>
      </c>
      <c r="BA278" s="11"/>
      <c r="BB278" s="11">
        <v>0.24989206621877699</v>
      </c>
      <c r="BC278" s="11">
        <v>0.28201640601942002</v>
      </c>
      <c r="BD278" s="11">
        <v>0.315381825534713</v>
      </c>
      <c r="BE278" s="11"/>
      <c r="BF278" s="11">
        <v>0.26574883147031803</v>
      </c>
      <c r="BG278" s="11">
        <v>0.261102061913221</v>
      </c>
      <c r="BH278" s="11">
        <v>0.24949980203425601</v>
      </c>
      <c r="BI278" s="11">
        <v>0.26672837360776003</v>
      </c>
      <c r="BJ278" s="11">
        <v>0.220724960855395</v>
      </c>
      <c r="BK278" s="11">
        <v>0.33516579561909299</v>
      </c>
    </row>
    <row r="279" spans="2:63" x14ac:dyDescent="0.35">
      <c r="B279" t="s">
        <v>222</v>
      </c>
      <c r="C279" s="11">
        <v>0.34363812441698</v>
      </c>
      <c r="D279" s="11">
        <v>0.28501329941224401</v>
      </c>
      <c r="E279" s="11">
        <v>0.39896537610928201</v>
      </c>
      <c r="F279" s="11"/>
      <c r="G279" s="11">
        <v>0.24070681028662</v>
      </c>
      <c r="H279" s="11">
        <v>0.28072764710388298</v>
      </c>
      <c r="I279" s="11">
        <v>0.312644218852901</v>
      </c>
      <c r="J279" s="11">
        <v>0.382674205801601</v>
      </c>
      <c r="K279" s="11">
        <v>0.38419429087637402</v>
      </c>
      <c r="L279" s="11">
        <v>0.42198338990200801</v>
      </c>
      <c r="M279" s="11"/>
      <c r="N279" s="11">
        <v>0.26766898962827801</v>
      </c>
      <c r="O279" s="11">
        <v>0.34695546622467599</v>
      </c>
      <c r="P279" s="11">
        <v>0.388257925547427</v>
      </c>
      <c r="Q279" s="11">
        <v>0.34658949423026802</v>
      </c>
      <c r="R279" s="11">
        <v>0.39276875193509803</v>
      </c>
      <c r="S279" s="11">
        <v>0.31534543822112998</v>
      </c>
      <c r="T279" s="11">
        <v>0.372223075601673</v>
      </c>
      <c r="U279" s="11">
        <v>0.41377679387972199</v>
      </c>
      <c r="V279" s="11">
        <v>0.336844844806171</v>
      </c>
      <c r="W279" s="11">
        <v>0.33109474148045398</v>
      </c>
      <c r="X279" s="11">
        <v>0.37937068533051599</v>
      </c>
      <c r="Y279" s="11"/>
      <c r="Z279" s="11">
        <v>0.320637459345048</v>
      </c>
      <c r="AA279" s="11">
        <v>0.38226964940045299</v>
      </c>
      <c r="AB279" s="11">
        <v>0.32030366119537201</v>
      </c>
      <c r="AC279" s="11">
        <v>0.34330856598790399</v>
      </c>
      <c r="AD279" s="11"/>
      <c r="AE279" s="11">
        <v>0.36170215248054699</v>
      </c>
      <c r="AF279" s="11">
        <v>0.38142014087776599</v>
      </c>
      <c r="AG279" s="11">
        <v>0.31976518556732098</v>
      </c>
      <c r="AH279" s="11">
        <v>0.29071040314302499</v>
      </c>
      <c r="AI279" s="11">
        <v>0.172595974624077</v>
      </c>
      <c r="AJ279" s="11"/>
      <c r="AK279" s="11">
        <v>0.36635169297874598</v>
      </c>
      <c r="AL279" s="11">
        <v>0.34273987684954399</v>
      </c>
      <c r="AM279" s="11">
        <v>0.31349876507513402</v>
      </c>
      <c r="AN279" s="11">
        <v>0.33519367616393297</v>
      </c>
      <c r="AO279" s="11">
        <v>0.32887924260910101</v>
      </c>
      <c r="AP279" s="11">
        <v>0.34775204902263501</v>
      </c>
      <c r="AQ279" s="11"/>
      <c r="AR279" s="11">
        <v>0.37219412726557999</v>
      </c>
      <c r="AS279" s="11">
        <v>0.32537823352858097</v>
      </c>
      <c r="AT279" s="11">
        <v>0.346374427535597</v>
      </c>
      <c r="AU279" s="11"/>
      <c r="AV279" s="11">
        <v>0.37409798364053698</v>
      </c>
      <c r="AW279" s="11">
        <v>0.319151314259427</v>
      </c>
      <c r="AX279" s="11">
        <v>0.28209943739604199</v>
      </c>
      <c r="AY279" s="11">
        <v>0.34819549205652001</v>
      </c>
      <c r="AZ279" s="11">
        <v>0.37749540251444202</v>
      </c>
      <c r="BA279" s="11"/>
      <c r="BB279" s="11">
        <v>0.37036420990879998</v>
      </c>
      <c r="BC279" s="11">
        <v>0.32015955618001601</v>
      </c>
      <c r="BD279" s="11">
        <v>0.259713024848364</v>
      </c>
      <c r="BE279" s="11"/>
      <c r="BF279" s="11">
        <v>0.271370358256321</v>
      </c>
      <c r="BG279" s="11">
        <v>0.34921990841719502</v>
      </c>
      <c r="BH279" s="11">
        <v>0.33120212239491598</v>
      </c>
      <c r="BI279" s="11">
        <v>0.37177968382437998</v>
      </c>
      <c r="BJ279" s="11">
        <v>0.41508327033480302</v>
      </c>
      <c r="BK279" s="11">
        <v>0.33960225388132498</v>
      </c>
    </row>
    <row r="280" spans="2:63" x14ac:dyDescent="0.35">
      <c r="B280" t="s">
        <v>223</v>
      </c>
      <c r="C280" s="11">
        <v>0.208142242408385</v>
      </c>
      <c r="D280" s="11">
        <v>0.16178762597391499</v>
      </c>
      <c r="E280" s="11">
        <v>0.24937058538429499</v>
      </c>
      <c r="F280" s="11"/>
      <c r="G280" s="11">
        <v>0.19245803470742301</v>
      </c>
      <c r="H280" s="11">
        <v>0.16906771343686999</v>
      </c>
      <c r="I280" s="11">
        <v>0.23842020271818401</v>
      </c>
      <c r="J280" s="11">
        <v>0.24295257158526101</v>
      </c>
      <c r="K280" s="11">
        <v>0.19974392159034901</v>
      </c>
      <c r="L280" s="11">
        <v>0.201572796078931</v>
      </c>
      <c r="M280" s="11"/>
      <c r="N280" s="11">
        <v>0.164325258639126</v>
      </c>
      <c r="O280" s="11">
        <v>0.21510515759877299</v>
      </c>
      <c r="P280" s="11">
        <v>0.21984938118343</v>
      </c>
      <c r="Q280" s="11">
        <v>0.20385840368897201</v>
      </c>
      <c r="R280" s="11">
        <v>0.22850431540137101</v>
      </c>
      <c r="S280" s="11">
        <v>0.227651520008885</v>
      </c>
      <c r="T280" s="11">
        <v>0.220133554739987</v>
      </c>
      <c r="U280" s="11">
        <v>0.16731622991593301</v>
      </c>
      <c r="V280" s="11">
        <v>0.22517753873058399</v>
      </c>
      <c r="W280" s="11">
        <v>0.217145736863573</v>
      </c>
      <c r="X280" s="11">
        <v>0.19153827120457501</v>
      </c>
      <c r="Y280" s="11"/>
      <c r="Z280" s="11">
        <v>0.17432833358246799</v>
      </c>
      <c r="AA280" s="11">
        <v>0.22565081329876699</v>
      </c>
      <c r="AB280" s="11">
        <v>0.17514478187737401</v>
      </c>
      <c r="AC280" s="11">
        <v>0.25789992495320602</v>
      </c>
      <c r="AD280" s="11"/>
      <c r="AE280" s="11">
        <v>0.26175325673619199</v>
      </c>
      <c r="AF280" s="11">
        <v>0.203916116222459</v>
      </c>
      <c r="AG280" s="11">
        <v>0.18343433642309501</v>
      </c>
      <c r="AH280" s="11">
        <v>0.148233053046606</v>
      </c>
      <c r="AI280" s="11">
        <v>0.157029234085137</v>
      </c>
      <c r="AJ280" s="11"/>
      <c r="AK280" s="11">
        <v>0.17732268421685801</v>
      </c>
      <c r="AL280" s="11">
        <v>0.19884636938730799</v>
      </c>
      <c r="AM280" s="11">
        <v>0.28162536864593002</v>
      </c>
      <c r="AN280" s="11">
        <v>0.23705321434749899</v>
      </c>
      <c r="AO280" s="11">
        <v>0.20955688738401701</v>
      </c>
      <c r="AP280" s="11">
        <v>0.31125720890188102</v>
      </c>
      <c r="AQ280" s="11"/>
      <c r="AR280" s="11">
        <v>0.220287882601746</v>
      </c>
      <c r="AS280" s="11">
        <v>0.17455078027246701</v>
      </c>
      <c r="AT280" s="11">
        <v>0.23278094198114399</v>
      </c>
      <c r="AU280" s="11"/>
      <c r="AV280" s="11">
        <v>0.203176517805017</v>
      </c>
      <c r="AW280" s="11">
        <v>0.194479324857144</v>
      </c>
      <c r="AX280" s="11">
        <v>0.16018606881408501</v>
      </c>
      <c r="AY280" s="11">
        <v>0.15650049887562201</v>
      </c>
      <c r="AZ280" s="11">
        <v>0.24400998173892199</v>
      </c>
      <c r="BA280" s="11"/>
      <c r="BB280" s="11">
        <v>0.196781553774381</v>
      </c>
      <c r="BC280" s="11">
        <v>0.20034621579819101</v>
      </c>
      <c r="BD280" s="11">
        <v>0.13519178105646601</v>
      </c>
      <c r="BE280" s="11"/>
      <c r="BF280" s="11">
        <v>0.18803898503194499</v>
      </c>
      <c r="BG280" s="11">
        <v>0.21894843485423901</v>
      </c>
      <c r="BH280" s="11">
        <v>0.21641389671543601</v>
      </c>
      <c r="BI280" s="11">
        <v>0.20519025441900199</v>
      </c>
      <c r="BJ280" s="11">
        <v>0.22591406858051</v>
      </c>
      <c r="BK280" s="11">
        <v>0.17594773799933</v>
      </c>
    </row>
    <row r="281" spans="2:63" x14ac:dyDescent="0.35">
      <c r="B281" t="s">
        <v>224</v>
      </c>
      <c r="C281" s="11">
        <v>0.18779136347998601</v>
      </c>
      <c r="D281" s="11">
        <v>0.269955632441987</v>
      </c>
      <c r="E281" s="11">
        <v>0.110183517545637</v>
      </c>
      <c r="F281" s="11"/>
      <c r="G281" s="11">
        <v>0.300906689170723</v>
      </c>
      <c r="H281" s="11">
        <v>0.28932440610642901</v>
      </c>
      <c r="I281" s="11">
        <v>0.18992545405323699</v>
      </c>
      <c r="J281" s="11">
        <v>0.11021287919332499</v>
      </c>
      <c r="K281" s="11">
        <v>0.14575096669677801</v>
      </c>
      <c r="L281" s="11">
        <v>0.12836770474848799</v>
      </c>
      <c r="M281" s="11"/>
      <c r="N281" s="11">
        <v>0.289160409108495</v>
      </c>
      <c r="O281" s="11">
        <v>0.16902910183740999</v>
      </c>
      <c r="P281" s="11">
        <v>0.121025997212478</v>
      </c>
      <c r="Q281" s="11">
        <v>0.167188020310029</v>
      </c>
      <c r="R281" s="11">
        <v>0.15736393648313701</v>
      </c>
      <c r="S281" s="11">
        <v>0.196243428024584</v>
      </c>
      <c r="T281" s="11">
        <v>0.18563071521753199</v>
      </c>
      <c r="U281" s="11">
        <v>0.16139252346681701</v>
      </c>
      <c r="V281" s="11">
        <v>0.20578334660140099</v>
      </c>
      <c r="W281" s="11">
        <v>0.17069759807895399</v>
      </c>
      <c r="X281" s="11">
        <v>0.154193357876341</v>
      </c>
      <c r="Y281" s="11"/>
      <c r="Z281" s="11">
        <v>0.2364581088121</v>
      </c>
      <c r="AA281" s="11">
        <v>0.13232109433782699</v>
      </c>
      <c r="AB281" s="11">
        <v>0.218755879624631</v>
      </c>
      <c r="AC281" s="11">
        <v>0.167408107013272</v>
      </c>
      <c r="AD281" s="11"/>
      <c r="AE281" s="11">
        <v>0.14030529033542599</v>
      </c>
      <c r="AF281" s="11">
        <v>0.16435536390203101</v>
      </c>
      <c r="AG281" s="11">
        <v>0.21499974256059001</v>
      </c>
      <c r="AH281" s="11">
        <v>0.26499454207314399</v>
      </c>
      <c r="AI281" s="11">
        <v>0.46181980374019899</v>
      </c>
      <c r="AJ281" s="11"/>
      <c r="AK281" s="11">
        <v>0.19208351826100001</v>
      </c>
      <c r="AL281" s="11">
        <v>0.18496936547479101</v>
      </c>
      <c r="AM281" s="11">
        <v>0.20103323049612701</v>
      </c>
      <c r="AN281" s="11">
        <v>0.207005803032837</v>
      </c>
      <c r="AO281" s="11">
        <v>0.17514902155360501</v>
      </c>
      <c r="AP281" s="11">
        <v>0.13658820805014199</v>
      </c>
      <c r="AQ281" s="11"/>
      <c r="AR281" s="11">
        <v>0.16863999907737801</v>
      </c>
      <c r="AS281" s="11">
        <v>0.221764265663697</v>
      </c>
      <c r="AT281" s="11">
        <v>0.13607477390443401</v>
      </c>
      <c r="AU281" s="11"/>
      <c r="AV281" s="11">
        <v>0.17926696545689899</v>
      </c>
      <c r="AW281" s="11">
        <v>0.212201112243771</v>
      </c>
      <c r="AX281" s="11">
        <v>0.26584987298498097</v>
      </c>
      <c r="AY281" s="11">
        <v>0.33429901297497</v>
      </c>
      <c r="AZ281" s="11">
        <v>0.12174343102334401</v>
      </c>
      <c r="BA281" s="11"/>
      <c r="BB281" s="11">
        <v>0.182962170098042</v>
      </c>
      <c r="BC281" s="11">
        <v>0.19747782200237299</v>
      </c>
      <c r="BD281" s="11">
        <v>0.28971336856045699</v>
      </c>
      <c r="BE281" s="11"/>
      <c r="BF281" s="11">
        <v>0.27484182524141598</v>
      </c>
      <c r="BG281" s="11">
        <v>0.170729594815346</v>
      </c>
      <c r="BH281" s="11">
        <v>0.20288417885539201</v>
      </c>
      <c r="BI281" s="11">
        <v>0.156301688148858</v>
      </c>
      <c r="BJ281" s="11">
        <v>0.13827770022929201</v>
      </c>
      <c r="BK281" s="11">
        <v>0.14928421250025201</v>
      </c>
    </row>
    <row r="282" spans="2:63" s="24" customFormat="1" x14ac:dyDescent="0.35">
      <c r="B282" s="25" t="s">
        <v>192</v>
      </c>
      <c r="C282" s="23">
        <v>-0.62441727304002792</v>
      </c>
      <c r="D282" s="23">
        <v>-0.46008873511602494</v>
      </c>
      <c r="E282" s="23">
        <v>-0.77963296490872502</v>
      </c>
      <c r="F282" s="23" t="s">
        <v>4</v>
      </c>
      <c r="G282" s="23">
        <v>-0.39818662165855395</v>
      </c>
      <c r="H282" s="23">
        <v>-0.42135118778714292</v>
      </c>
      <c r="I282" s="23">
        <v>-0.62014909189352696</v>
      </c>
      <c r="J282" s="23">
        <v>-0.77957424161334998</v>
      </c>
      <c r="K282" s="23">
        <v>-0.7084980666064441</v>
      </c>
      <c r="L282" s="23">
        <v>-0.74326459050302496</v>
      </c>
      <c r="M282" s="23" t="s">
        <v>4</v>
      </c>
      <c r="N282" s="23">
        <v>-0.42167918178301006</v>
      </c>
      <c r="O282" s="23">
        <v>-0.66194179632518013</v>
      </c>
      <c r="P282" s="23">
        <v>-0.75794800557504405</v>
      </c>
      <c r="Q282" s="23">
        <v>-0.66562395937994201</v>
      </c>
      <c r="R282" s="23">
        <v>-0.68527212703372609</v>
      </c>
      <c r="S282" s="23">
        <v>-0.607513143950831</v>
      </c>
      <c r="T282" s="23">
        <v>-0.62873856956493501</v>
      </c>
      <c r="U282" s="23">
        <v>-0.67721495306636603</v>
      </c>
      <c r="V282" s="23">
        <v>-0.58843330679719708</v>
      </c>
      <c r="W282" s="23">
        <v>-0.65860480384209197</v>
      </c>
      <c r="X282" s="23">
        <v>-0.69161328424731694</v>
      </c>
      <c r="Y282" s="23" t="s">
        <v>4</v>
      </c>
      <c r="Z282" s="23">
        <v>-0.52708378237580011</v>
      </c>
      <c r="AA282" s="23">
        <v>-0.73535781132434697</v>
      </c>
      <c r="AB282" s="23">
        <v>-0.56248824075073811</v>
      </c>
      <c r="AC282" s="23">
        <v>-0.66518378597345595</v>
      </c>
      <c r="AD282" s="23" t="s">
        <v>4</v>
      </c>
      <c r="AE282" s="23">
        <v>-0.71938941932914902</v>
      </c>
      <c r="AF282" s="23">
        <v>-0.67128927219593804</v>
      </c>
      <c r="AG282" s="23">
        <v>-0.57000051487881986</v>
      </c>
      <c r="AH282" s="23">
        <v>-0.47001091585371213</v>
      </c>
      <c r="AI282" s="23">
        <v>-7.6360392519601972E-2</v>
      </c>
      <c r="AJ282" s="23" t="s">
        <v>4</v>
      </c>
      <c r="AK282" s="23">
        <v>-0.61583296347799998</v>
      </c>
      <c r="AL282" s="23">
        <v>-0.63006126905041793</v>
      </c>
      <c r="AM282" s="23">
        <v>-0.59793353900774604</v>
      </c>
      <c r="AN282" s="23">
        <v>-0.585988393934326</v>
      </c>
      <c r="AO282" s="23">
        <v>-0.64970195689278898</v>
      </c>
      <c r="AP282" s="23">
        <v>-0.72682358389971613</v>
      </c>
      <c r="AQ282" s="23" t="s">
        <v>4</v>
      </c>
      <c r="AR282" s="23">
        <v>-0.66272000184524404</v>
      </c>
      <c r="AS282" s="23">
        <v>-0.55647146867260699</v>
      </c>
      <c r="AT282" s="23">
        <v>-0.72785045219113298</v>
      </c>
      <c r="AU282" s="23" t="s">
        <v>4</v>
      </c>
      <c r="AV282" s="23">
        <v>-0.64146606908620096</v>
      </c>
      <c r="AW282" s="23">
        <v>-0.57559777551245805</v>
      </c>
      <c r="AX282" s="23">
        <v>-0.46830025403003805</v>
      </c>
      <c r="AY282" s="23">
        <v>-0.33140197405006</v>
      </c>
      <c r="AZ282" s="23">
        <v>-0.75651313795331299</v>
      </c>
      <c r="BA282" s="23" t="s">
        <v>4</v>
      </c>
      <c r="BB282" s="23">
        <v>-0.63407565980391589</v>
      </c>
      <c r="BC282" s="23">
        <v>-0.60504435599525408</v>
      </c>
      <c r="BD282" s="23">
        <v>-0.42057326287908608</v>
      </c>
      <c r="BE282" s="23" t="s">
        <v>4</v>
      </c>
      <c r="BF282" s="23">
        <v>-0.45031634951716804</v>
      </c>
      <c r="BG282" s="23">
        <v>-0.658540810369309</v>
      </c>
      <c r="BH282" s="23">
        <v>-0.59423164228921599</v>
      </c>
      <c r="BI282" s="23">
        <v>-0.68739662370228394</v>
      </c>
      <c r="BJ282" s="23">
        <v>-0.72344459954141604</v>
      </c>
      <c r="BK282" s="23">
        <v>-0.70143157499949593</v>
      </c>
    </row>
    <row r="283" spans="2:63" x14ac:dyDescent="0.35">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row>
    <row r="284" spans="2:63" x14ac:dyDescent="0.35">
      <c r="B284" s="2" t="s">
        <v>231</v>
      </c>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row>
    <row r="285" spans="2:63" x14ac:dyDescent="0.35">
      <c r="B285" s="20" t="s">
        <v>226</v>
      </c>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row>
    <row r="286" spans="2:63" x14ac:dyDescent="0.35">
      <c r="B286" t="s">
        <v>219</v>
      </c>
      <c r="C286" s="11">
        <v>0.16687551420013</v>
      </c>
      <c r="D286" s="11">
        <v>0.22579239342145699</v>
      </c>
      <c r="E286" s="11">
        <v>0.11077469100944699</v>
      </c>
      <c r="F286" s="11"/>
      <c r="G286" s="11">
        <v>0.31099429698340803</v>
      </c>
      <c r="H286" s="11">
        <v>0.25834562288440199</v>
      </c>
      <c r="I286" s="11">
        <v>0.186580136067896</v>
      </c>
      <c r="J286" s="11">
        <v>0.10447025772672899</v>
      </c>
      <c r="K286" s="11">
        <v>0.113507134733596</v>
      </c>
      <c r="L286" s="11">
        <v>0.100059288341176</v>
      </c>
      <c r="M286" s="11"/>
      <c r="N286" s="11">
        <v>0.28071673237241002</v>
      </c>
      <c r="O286" s="11">
        <v>0.14097586488306901</v>
      </c>
      <c r="P286" s="11">
        <v>0.152764896682277</v>
      </c>
      <c r="Q286" s="11">
        <v>0.12364529076142899</v>
      </c>
      <c r="R286" s="11">
        <v>0.16939407834661399</v>
      </c>
      <c r="S286" s="11">
        <v>0.14920065578484201</v>
      </c>
      <c r="T286" s="11">
        <v>0.180802296201445</v>
      </c>
      <c r="U286" s="11">
        <v>0.160485573316164</v>
      </c>
      <c r="V286" s="11">
        <v>0.16382533221580201</v>
      </c>
      <c r="W286" s="11">
        <v>0.14047588824844801</v>
      </c>
      <c r="X286" s="11">
        <v>0.10664736172037401</v>
      </c>
      <c r="Y286" s="11"/>
      <c r="Z286" s="11">
        <v>0.188581260697081</v>
      </c>
      <c r="AA286" s="11">
        <v>0.126658964101069</v>
      </c>
      <c r="AB286" s="11">
        <v>0.224712284996054</v>
      </c>
      <c r="AC286" s="11">
        <v>0.13867357954850801</v>
      </c>
      <c r="AD286" s="11"/>
      <c r="AE286" s="11">
        <v>0.122803869250228</v>
      </c>
      <c r="AF286" s="11">
        <v>0.17089220511936501</v>
      </c>
      <c r="AG286" s="11">
        <v>0.17056941329445699</v>
      </c>
      <c r="AH286" s="11">
        <v>0.23270265212539801</v>
      </c>
      <c r="AI286" s="11">
        <v>0.393991194713463</v>
      </c>
      <c r="AJ286" s="11"/>
      <c r="AK286" s="11">
        <v>0.15506478056621101</v>
      </c>
      <c r="AL286" s="11">
        <v>0.156145495183203</v>
      </c>
      <c r="AM286" s="11">
        <v>0.19263524442170099</v>
      </c>
      <c r="AN286" s="11">
        <v>0.184772941384137</v>
      </c>
      <c r="AO286" s="11">
        <v>0.18195242117440399</v>
      </c>
      <c r="AP286" s="11">
        <v>0.18250888693046599</v>
      </c>
      <c r="AQ286" s="11"/>
      <c r="AR286" s="11">
        <v>0.15949157263149499</v>
      </c>
      <c r="AS286" s="11">
        <v>0.176062935162</v>
      </c>
      <c r="AT286" s="11">
        <v>0.14351156392800599</v>
      </c>
      <c r="AU286" s="11"/>
      <c r="AV286" s="11">
        <v>0.15096455905717501</v>
      </c>
      <c r="AW286" s="11">
        <v>0.188626392544402</v>
      </c>
      <c r="AX286" s="11">
        <v>0.177583738049822</v>
      </c>
      <c r="AY286" s="11">
        <v>0.37684388018866299</v>
      </c>
      <c r="AZ286" s="11">
        <v>0.15018961819000201</v>
      </c>
      <c r="BA286" s="11"/>
      <c r="BB286" s="11">
        <v>0.15143652287095799</v>
      </c>
      <c r="BC286" s="11">
        <v>0.189989100433402</v>
      </c>
      <c r="BD286" s="11">
        <v>0.21595439783134601</v>
      </c>
      <c r="BE286" s="11"/>
      <c r="BF286" s="11">
        <v>0.235998062581317</v>
      </c>
      <c r="BG286" s="11">
        <v>0.13717377511917</v>
      </c>
      <c r="BH286" s="11">
        <v>0.196111970993402</v>
      </c>
      <c r="BI286" s="11">
        <v>0.141884372358446</v>
      </c>
      <c r="BJ286" s="11">
        <v>0.11990093660717301</v>
      </c>
      <c r="BK286" s="11">
        <v>0.203602395999786</v>
      </c>
    </row>
    <row r="287" spans="2:63" x14ac:dyDescent="0.35">
      <c r="B287" t="s">
        <v>220</v>
      </c>
      <c r="C287" s="11">
        <v>0.40871662556758398</v>
      </c>
      <c r="D287" s="11">
        <v>0.428124495851124</v>
      </c>
      <c r="E287" s="11">
        <v>0.39040151458491801</v>
      </c>
      <c r="F287" s="11"/>
      <c r="G287" s="11">
        <v>0.40893718639021298</v>
      </c>
      <c r="H287" s="11">
        <v>0.42718279145789301</v>
      </c>
      <c r="I287" s="11">
        <v>0.42541031625741699</v>
      </c>
      <c r="J287" s="11">
        <v>0.428690612746079</v>
      </c>
      <c r="K287" s="11">
        <v>0.43220838047386401</v>
      </c>
      <c r="L287" s="11">
        <v>0.35518650872028101</v>
      </c>
      <c r="M287" s="11"/>
      <c r="N287" s="11">
        <v>0.41625865221317698</v>
      </c>
      <c r="O287" s="11">
        <v>0.40437902500949102</v>
      </c>
      <c r="P287" s="11">
        <v>0.450617991484147</v>
      </c>
      <c r="Q287" s="11">
        <v>0.412395397350374</v>
      </c>
      <c r="R287" s="11">
        <v>0.37708885427125799</v>
      </c>
      <c r="S287" s="11">
        <v>0.42000897275656002</v>
      </c>
      <c r="T287" s="11">
        <v>0.38218803178617</v>
      </c>
      <c r="U287" s="11">
        <v>0.39694782910044901</v>
      </c>
      <c r="V287" s="11">
        <v>0.42828946773644699</v>
      </c>
      <c r="W287" s="11">
        <v>0.39224145453841203</v>
      </c>
      <c r="X287" s="11">
        <v>0.39160130331551601</v>
      </c>
      <c r="Y287" s="11"/>
      <c r="Z287" s="11">
        <v>0.47071387237310902</v>
      </c>
      <c r="AA287" s="11">
        <v>0.42432677334499902</v>
      </c>
      <c r="AB287" s="11">
        <v>0.381789339425265</v>
      </c>
      <c r="AC287" s="11">
        <v>0.35631717500357901</v>
      </c>
      <c r="AD287" s="11"/>
      <c r="AE287" s="11">
        <v>0.36562582429745599</v>
      </c>
      <c r="AF287" s="11">
        <v>0.40973238761661901</v>
      </c>
      <c r="AG287" s="11">
        <v>0.45564449472693702</v>
      </c>
      <c r="AH287" s="11">
        <v>0.45825179680517097</v>
      </c>
      <c r="AI287" s="11">
        <v>0.35879848494924499</v>
      </c>
      <c r="AJ287" s="11"/>
      <c r="AK287" s="11">
        <v>0.39105739254510602</v>
      </c>
      <c r="AL287" s="11">
        <v>0.45904931452202302</v>
      </c>
      <c r="AM287" s="11">
        <v>0.35131068752616901</v>
      </c>
      <c r="AN287" s="11">
        <v>0.38872044659233801</v>
      </c>
      <c r="AO287" s="11">
        <v>0.43253630517784197</v>
      </c>
      <c r="AP287" s="11">
        <v>0.37206531184214803</v>
      </c>
      <c r="AQ287" s="11"/>
      <c r="AR287" s="11">
        <v>0.37780939512042999</v>
      </c>
      <c r="AS287" s="11">
        <v>0.438623145914188</v>
      </c>
      <c r="AT287" s="11">
        <v>0.42164307487097002</v>
      </c>
      <c r="AU287" s="11"/>
      <c r="AV287" s="11">
        <v>0.39318196427660901</v>
      </c>
      <c r="AW287" s="11">
        <v>0.42416296412320798</v>
      </c>
      <c r="AX287" s="11">
        <v>0.46318479687634201</v>
      </c>
      <c r="AY287" s="11">
        <v>0.25679914528696102</v>
      </c>
      <c r="AZ287" s="11">
        <v>0.40738190387229001</v>
      </c>
      <c r="BA287" s="11"/>
      <c r="BB287" s="11">
        <v>0.383804611110525</v>
      </c>
      <c r="BC287" s="11">
        <v>0.43824786595655901</v>
      </c>
      <c r="BD287" s="11">
        <v>0.41574906313940002</v>
      </c>
      <c r="BE287" s="11"/>
      <c r="BF287" s="11">
        <v>0.40214047897690902</v>
      </c>
      <c r="BG287" s="11">
        <v>0.43524307664129003</v>
      </c>
      <c r="BH287" s="11">
        <v>0.43316793814276899</v>
      </c>
      <c r="BI287" s="11">
        <v>0.38289519850088</v>
      </c>
      <c r="BJ287" s="11">
        <v>0.39883359045526401</v>
      </c>
      <c r="BK287" s="11">
        <v>0.36709384567521403</v>
      </c>
    </row>
    <row r="288" spans="2:63" x14ac:dyDescent="0.35">
      <c r="B288" t="s">
        <v>221</v>
      </c>
      <c r="C288" s="11">
        <v>0.248149770869625</v>
      </c>
      <c r="D288" s="11">
        <v>0.19805441655411299</v>
      </c>
      <c r="E288" s="11">
        <v>0.29484949596980797</v>
      </c>
      <c r="F288" s="11"/>
      <c r="G288" s="11">
        <v>0.170085573472605</v>
      </c>
      <c r="H288" s="11">
        <v>0.198218885053775</v>
      </c>
      <c r="I288" s="11">
        <v>0.22527335425091</v>
      </c>
      <c r="J288" s="11">
        <v>0.25599082593658801</v>
      </c>
      <c r="K288" s="11">
        <v>0.26679284158324101</v>
      </c>
      <c r="L288" s="11">
        <v>0.31955553308185403</v>
      </c>
      <c r="M288" s="11"/>
      <c r="N288" s="11">
        <v>0.186493525530182</v>
      </c>
      <c r="O288" s="11">
        <v>0.29012887043483798</v>
      </c>
      <c r="P288" s="11">
        <v>0.23093644841226099</v>
      </c>
      <c r="Q288" s="11">
        <v>0.26439588283307103</v>
      </c>
      <c r="R288" s="11">
        <v>0.27632831224967203</v>
      </c>
      <c r="S288" s="11">
        <v>0.25989903218120702</v>
      </c>
      <c r="T288" s="11">
        <v>0.21395287048831699</v>
      </c>
      <c r="U288" s="11">
        <v>0.333811407517702</v>
      </c>
      <c r="V288" s="11">
        <v>0.20872294891648299</v>
      </c>
      <c r="W288" s="11">
        <v>0.24164501248010001</v>
      </c>
      <c r="X288" s="11">
        <v>0.32070241746375999</v>
      </c>
      <c r="Y288" s="11"/>
      <c r="Z288" s="11">
        <v>0.21220859637307199</v>
      </c>
      <c r="AA288" s="11">
        <v>0.26439691129995502</v>
      </c>
      <c r="AB288" s="11">
        <v>0.23965776239540901</v>
      </c>
      <c r="AC288" s="11">
        <v>0.27418779709864199</v>
      </c>
      <c r="AD288" s="11"/>
      <c r="AE288" s="11">
        <v>0.29040325127677702</v>
      </c>
      <c r="AF288" s="11">
        <v>0.251742353060108</v>
      </c>
      <c r="AG288" s="11">
        <v>0.22930526358998399</v>
      </c>
      <c r="AH288" s="11">
        <v>0.175370738946763</v>
      </c>
      <c r="AI288" s="11">
        <v>9.7072542245326507E-2</v>
      </c>
      <c r="AJ288" s="11"/>
      <c r="AK288" s="11">
        <v>0.27393685940517798</v>
      </c>
      <c r="AL288" s="11">
        <v>0.22832007591671299</v>
      </c>
      <c r="AM288" s="11">
        <v>0.25680980355844901</v>
      </c>
      <c r="AN288" s="11">
        <v>0.19613565771997901</v>
      </c>
      <c r="AO288" s="11">
        <v>0.240886937936028</v>
      </c>
      <c r="AP288" s="11">
        <v>0.22403795318438399</v>
      </c>
      <c r="AQ288" s="11"/>
      <c r="AR288" s="11">
        <v>0.261690019637285</v>
      </c>
      <c r="AS288" s="11">
        <v>0.229735711744254</v>
      </c>
      <c r="AT288" s="11">
        <v>0.262487017827156</v>
      </c>
      <c r="AU288" s="11"/>
      <c r="AV288" s="11">
        <v>0.27076918439948999</v>
      </c>
      <c r="AW288" s="11">
        <v>0.224247928428776</v>
      </c>
      <c r="AX288" s="11">
        <v>0.22515056675599501</v>
      </c>
      <c r="AY288" s="11">
        <v>0.2323100145932</v>
      </c>
      <c r="AZ288" s="11">
        <v>0.231306962944544</v>
      </c>
      <c r="BA288" s="11"/>
      <c r="BB288" s="11">
        <v>0.28635074875828598</v>
      </c>
      <c r="BC288" s="11">
        <v>0.22802660350569801</v>
      </c>
      <c r="BD288" s="11">
        <v>0.199587941731662</v>
      </c>
      <c r="BE288" s="11"/>
      <c r="BF288" s="11">
        <v>0.20272620982535999</v>
      </c>
      <c r="BG288" s="11">
        <v>0.253572406505431</v>
      </c>
      <c r="BH288" s="11">
        <v>0.21969328873497199</v>
      </c>
      <c r="BI288" s="11">
        <v>0.28788614940474</v>
      </c>
      <c r="BJ288" s="11">
        <v>0.26521582252221498</v>
      </c>
      <c r="BK288" s="11">
        <v>0.25726378185200399</v>
      </c>
    </row>
    <row r="289" spans="2:63" x14ac:dyDescent="0.35">
      <c r="B289" t="s">
        <v>222</v>
      </c>
      <c r="C289" s="11">
        <v>0.148972290262366</v>
      </c>
      <c r="D289" s="11">
        <v>0.122745906344587</v>
      </c>
      <c r="E289" s="11">
        <v>0.17462135532842701</v>
      </c>
      <c r="F289" s="11"/>
      <c r="G289" s="11">
        <v>4.9114979026099903E-2</v>
      </c>
      <c r="H289" s="11">
        <v>8.9162190912819406E-2</v>
      </c>
      <c r="I289" s="11">
        <v>0.14054977402903901</v>
      </c>
      <c r="J289" s="11">
        <v>0.17181594401702799</v>
      </c>
      <c r="K289" s="11">
        <v>0.174446774920435</v>
      </c>
      <c r="L289" s="11">
        <v>0.212273845957822</v>
      </c>
      <c r="M289" s="11"/>
      <c r="N289" s="11">
        <v>9.0375912792866206E-2</v>
      </c>
      <c r="O289" s="11">
        <v>0.13233545677818401</v>
      </c>
      <c r="P289" s="11">
        <v>0.146610115218649</v>
      </c>
      <c r="Q289" s="11">
        <v>0.16128177738853799</v>
      </c>
      <c r="R289" s="11">
        <v>0.14101823274421699</v>
      </c>
      <c r="S289" s="11">
        <v>0.144737213549503</v>
      </c>
      <c r="T289" s="11">
        <v>0.196489522176548</v>
      </c>
      <c r="U289" s="11">
        <v>8.8023596182518704E-2</v>
      </c>
      <c r="V289" s="11">
        <v>0.17349802899666</v>
      </c>
      <c r="W289" s="11">
        <v>0.20361721403673799</v>
      </c>
      <c r="X289" s="11">
        <v>0.16249740211223701</v>
      </c>
      <c r="Y289" s="11"/>
      <c r="Z289" s="11">
        <v>0.108594804561141</v>
      </c>
      <c r="AA289" s="11">
        <v>0.16359098284656601</v>
      </c>
      <c r="AB289" s="11">
        <v>0.124731662789547</v>
      </c>
      <c r="AC289" s="11">
        <v>0.19061213074643499</v>
      </c>
      <c r="AD289" s="11"/>
      <c r="AE289" s="11">
        <v>0.19124898222150999</v>
      </c>
      <c r="AF289" s="11">
        <v>0.140193441114566</v>
      </c>
      <c r="AG289" s="11">
        <v>0.122997821233505</v>
      </c>
      <c r="AH289" s="11">
        <v>0.113201487599841</v>
      </c>
      <c r="AI289" s="11">
        <v>0.113265608239235</v>
      </c>
      <c r="AJ289" s="11"/>
      <c r="AK289" s="11">
        <v>0.16252144042449801</v>
      </c>
      <c r="AL289" s="11">
        <v>0.133109841150196</v>
      </c>
      <c r="AM289" s="11">
        <v>0.160899899130477</v>
      </c>
      <c r="AN289" s="11">
        <v>0.19467073021134501</v>
      </c>
      <c r="AO289" s="11">
        <v>0.126190632505815</v>
      </c>
      <c r="AP289" s="11">
        <v>0.109563272469341</v>
      </c>
      <c r="AQ289" s="11"/>
      <c r="AR289" s="11">
        <v>0.17617692361151899</v>
      </c>
      <c r="AS289" s="11">
        <v>0.13705996024637099</v>
      </c>
      <c r="AT289" s="11">
        <v>0.13644424653944301</v>
      </c>
      <c r="AU289" s="11"/>
      <c r="AV289" s="11">
        <v>0.16510328248482101</v>
      </c>
      <c r="AW289" s="11">
        <v>0.130286003039217</v>
      </c>
      <c r="AX289" s="11">
        <v>0.11615685200251499</v>
      </c>
      <c r="AY289" s="11">
        <v>0.10203358131911</v>
      </c>
      <c r="AZ289" s="11">
        <v>0.16911380081928401</v>
      </c>
      <c r="BA289" s="11"/>
      <c r="BB289" s="11">
        <v>0.153855030829043</v>
      </c>
      <c r="BC289" s="11">
        <v>0.112340458900338</v>
      </c>
      <c r="BD289" s="11">
        <v>0.15268275357062799</v>
      </c>
      <c r="BE289" s="11"/>
      <c r="BF289" s="11">
        <v>0.12783759705939499</v>
      </c>
      <c r="BG289" s="11">
        <v>0.151265350319399</v>
      </c>
      <c r="BH289" s="11">
        <v>0.101332883823395</v>
      </c>
      <c r="BI289" s="11">
        <v>0.16880694552376399</v>
      </c>
      <c r="BJ289" s="11">
        <v>0.19471274826520199</v>
      </c>
      <c r="BK289" s="11">
        <v>0.14077097978713399</v>
      </c>
    </row>
    <row r="290" spans="2:63" x14ac:dyDescent="0.35">
      <c r="B290" t="s">
        <v>223</v>
      </c>
      <c r="C290" s="11">
        <v>2.7285799100294699E-2</v>
      </c>
      <c r="D290" s="11">
        <v>2.5282787828719101E-2</v>
      </c>
      <c r="E290" s="11">
        <v>2.9352943107400501E-2</v>
      </c>
      <c r="F290" s="11"/>
      <c r="G290" s="11">
        <v>6.0867964127674097E-2</v>
      </c>
      <c r="H290" s="11">
        <v>2.7090509691111E-2</v>
      </c>
      <c r="I290" s="11">
        <v>2.21864193947383E-2</v>
      </c>
      <c r="J290" s="11">
        <v>3.9032359573575003E-2</v>
      </c>
      <c r="K290" s="11">
        <v>1.3044868288863301E-2</v>
      </c>
      <c r="L290" s="11">
        <v>1.29248238988675E-2</v>
      </c>
      <c r="M290" s="11"/>
      <c r="N290" s="11">
        <v>2.61551770913637E-2</v>
      </c>
      <c r="O290" s="11">
        <v>3.2180782894417302E-2</v>
      </c>
      <c r="P290" s="11">
        <v>1.9070548202665901E-2</v>
      </c>
      <c r="Q290" s="11">
        <v>3.8281651666587702E-2</v>
      </c>
      <c r="R290" s="11">
        <v>3.6170522388239E-2</v>
      </c>
      <c r="S290" s="11">
        <v>2.61541257278885E-2</v>
      </c>
      <c r="T290" s="11">
        <v>2.6567279347520501E-2</v>
      </c>
      <c r="U290" s="11">
        <v>2.0731593883166199E-2</v>
      </c>
      <c r="V290" s="11">
        <v>2.5664222134607499E-2</v>
      </c>
      <c r="W290" s="11">
        <v>2.20204306963027E-2</v>
      </c>
      <c r="X290" s="11">
        <v>1.8551515388113698E-2</v>
      </c>
      <c r="Y290" s="11"/>
      <c r="Z290" s="11">
        <v>1.99014659955974E-2</v>
      </c>
      <c r="AA290" s="11">
        <v>2.1026368407411799E-2</v>
      </c>
      <c r="AB290" s="11">
        <v>2.91089503937246E-2</v>
      </c>
      <c r="AC290" s="11">
        <v>4.0209317602835401E-2</v>
      </c>
      <c r="AD290" s="11"/>
      <c r="AE290" s="11">
        <v>2.9918072954028901E-2</v>
      </c>
      <c r="AF290" s="11">
        <v>2.74396130893413E-2</v>
      </c>
      <c r="AG290" s="11">
        <v>2.1483007155116401E-2</v>
      </c>
      <c r="AH290" s="11">
        <v>2.0473324522826498E-2</v>
      </c>
      <c r="AI290" s="11">
        <v>3.6872169852730501E-2</v>
      </c>
      <c r="AJ290" s="11"/>
      <c r="AK290" s="11">
        <v>1.74195270590074E-2</v>
      </c>
      <c r="AL290" s="11">
        <v>2.3375273227864399E-2</v>
      </c>
      <c r="AM290" s="11">
        <v>3.8344365363203903E-2</v>
      </c>
      <c r="AN290" s="11">
        <v>3.5700224092201499E-2</v>
      </c>
      <c r="AO290" s="11">
        <v>1.84337032059106E-2</v>
      </c>
      <c r="AP290" s="11">
        <v>0.111824575573661</v>
      </c>
      <c r="AQ290" s="11"/>
      <c r="AR290" s="11">
        <v>2.48320889992708E-2</v>
      </c>
      <c r="AS290" s="11">
        <v>1.85182469331872E-2</v>
      </c>
      <c r="AT290" s="11">
        <v>3.5914096834424397E-2</v>
      </c>
      <c r="AU290" s="11"/>
      <c r="AV290" s="11">
        <v>1.9981009781906499E-2</v>
      </c>
      <c r="AW290" s="11">
        <v>3.2676711864396302E-2</v>
      </c>
      <c r="AX290" s="11">
        <v>1.7924046315326899E-2</v>
      </c>
      <c r="AY290" s="11">
        <v>3.2013378612065997E-2</v>
      </c>
      <c r="AZ290" s="11">
        <v>4.20077141738808E-2</v>
      </c>
      <c r="BA290" s="11"/>
      <c r="BB290" s="11">
        <v>2.4553086431188399E-2</v>
      </c>
      <c r="BC290" s="11">
        <v>3.1395971204003101E-2</v>
      </c>
      <c r="BD290" s="11">
        <v>1.6025843726964702E-2</v>
      </c>
      <c r="BE290" s="11"/>
      <c r="BF290" s="11">
        <v>3.12976515570191E-2</v>
      </c>
      <c r="BG290" s="11">
        <v>2.2745391414710901E-2</v>
      </c>
      <c r="BH290" s="11">
        <v>4.9693918305461202E-2</v>
      </c>
      <c r="BI290" s="11">
        <v>1.8527334212169601E-2</v>
      </c>
      <c r="BJ290" s="11">
        <v>2.1336902150145599E-2</v>
      </c>
      <c r="BK290" s="11">
        <v>3.1268996685861798E-2</v>
      </c>
    </row>
    <row r="291" spans="2:63" x14ac:dyDescent="0.35">
      <c r="B291" t="s">
        <v>224</v>
      </c>
      <c r="C291" s="11">
        <v>0.57559213976771395</v>
      </c>
      <c r="D291" s="11">
        <v>0.65391688927258096</v>
      </c>
      <c r="E291" s="11">
        <v>0.50117620559436504</v>
      </c>
      <c r="F291" s="11"/>
      <c r="G291" s="11">
        <v>0.71993148337362101</v>
      </c>
      <c r="H291" s="11">
        <v>0.68552841434229494</v>
      </c>
      <c r="I291" s="11">
        <v>0.61199045232531302</v>
      </c>
      <c r="J291" s="11">
        <v>0.53316087047280802</v>
      </c>
      <c r="K291" s="11">
        <v>0.54571551520745998</v>
      </c>
      <c r="L291" s="11">
        <v>0.45524579706145601</v>
      </c>
      <c r="M291" s="11"/>
      <c r="N291" s="11">
        <v>0.69697538458558805</v>
      </c>
      <c r="O291" s="11">
        <v>0.54535488989255998</v>
      </c>
      <c r="P291" s="11">
        <v>0.60338288816642405</v>
      </c>
      <c r="Q291" s="11">
        <v>0.53604068811180305</v>
      </c>
      <c r="R291" s="11">
        <v>0.54648293261787195</v>
      </c>
      <c r="S291" s="11">
        <v>0.569209628541402</v>
      </c>
      <c r="T291" s="11">
        <v>0.56299032798761495</v>
      </c>
      <c r="U291" s="11">
        <v>0.55743340241661299</v>
      </c>
      <c r="V291" s="11">
        <v>0.59211479995224903</v>
      </c>
      <c r="W291" s="11">
        <v>0.53271734278686</v>
      </c>
      <c r="X291" s="11">
        <v>0.49824866503588999</v>
      </c>
      <c r="Y291" s="11"/>
      <c r="Z291" s="11">
        <v>0.65929513307019005</v>
      </c>
      <c r="AA291" s="11">
        <v>0.55098573744606805</v>
      </c>
      <c r="AB291" s="11">
        <v>0.60650162442131905</v>
      </c>
      <c r="AC291" s="11">
        <v>0.49499075455208702</v>
      </c>
      <c r="AD291" s="11"/>
      <c r="AE291" s="11">
        <v>0.48842969354768401</v>
      </c>
      <c r="AF291" s="11">
        <v>0.58062459273598399</v>
      </c>
      <c r="AG291" s="11">
        <v>0.62621390802139398</v>
      </c>
      <c r="AH291" s="11">
        <v>0.69095444893057001</v>
      </c>
      <c r="AI291" s="11">
        <v>0.75278967966270804</v>
      </c>
      <c r="AJ291" s="11"/>
      <c r="AK291" s="11">
        <v>0.54612217311131594</v>
      </c>
      <c r="AL291" s="11">
        <v>0.615194809705226</v>
      </c>
      <c r="AM291" s="11">
        <v>0.54394593194787</v>
      </c>
      <c r="AN291" s="11">
        <v>0.57349338797647498</v>
      </c>
      <c r="AO291" s="11">
        <v>0.61448872635224605</v>
      </c>
      <c r="AP291" s="11">
        <v>0.55457419877261305</v>
      </c>
      <c r="AQ291" s="11"/>
      <c r="AR291" s="11">
        <v>0.53730096775192504</v>
      </c>
      <c r="AS291" s="11">
        <v>0.61468608107618805</v>
      </c>
      <c r="AT291" s="11">
        <v>0.56515463879897598</v>
      </c>
      <c r="AU291" s="11"/>
      <c r="AV291" s="11">
        <v>0.54414652333378299</v>
      </c>
      <c r="AW291" s="11">
        <v>0.61278935666761003</v>
      </c>
      <c r="AX291" s="11">
        <v>0.64076853492616304</v>
      </c>
      <c r="AY291" s="11">
        <v>0.63364302547562401</v>
      </c>
      <c r="AZ291" s="11">
        <v>0.55757152206229199</v>
      </c>
      <c r="BA291" s="11"/>
      <c r="BB291" s="11">
        <v>0.53524113398148299</v>
      </c>
      <c r="BC291" s="11">
        <v>0.62823696638996096</v>
      </c>
      <c r="BD291" s="11">
        <v>0.63170346097074603</v>
      </c>
      <c r="BE291" s="11"/>
      <c r="BF291" s="11">
        <v>0.63813854155822503</v>
      </c>
      <c r="BG291" s="11">
        <v>0.57241685176045998</v>
      </c>
      <c r="BH291" s="11">
        <v>0.62927990913617105</v>
      </c>
      <c r="BI291" s="11">
        <v>0.52477957085932603</v>
      </c>
      <c r="BJ291" s="11">
        <v>0.51873452706243695</v>
      </c>
      <c r="BK291" s="11">
        <v>0.57069624167499999</v>
      </c>
    </row>
    <row r="292" spans="2:63" s="24" customFormat="1" x14ac:dyDescent="0.35">
      <c r="B292" s="25" t="s">
        <v>192</v>
      </c>
      <c r="C292" s="23">
        <v>0.15118427953542823</v>
      </c>
      <c r="D292" s="23">
        <v>0.30783377854516186</v>
      </c>
      <c r="E292" s="23">
        <v>2.3524111887295862E-3</v>
      </c>
      <c r="F292" s="23" t="s">
        <v>4</v>
      </c>
      <c r="G292" s="23">
        <v>0.43986296674724201</v>
      </c>
      <c r="H292" s="23">
        <v>0.37105682868458956</v>
      </c>
      <c r="I292" s="23">
        <v>0.2239809046506257</v>
      </c>
      <c r="J292" s="23">
        <v>6.6321740945617047E-2</v>
      </c>
      <c r="K292" s="23">
        <v>9.1431030414920622E-2</v>
      </c>
      <c r="L292" s="23">
        <v>-8.9508405877087471E-2</v>
      </c>
      <c r="M292" s="23" t="s">
        <v>4</v>
      </c>
      <c r="N292" s="23">
        <v>0.39395076917117611</v>
      </c>
      <c r="O292" s="23">
        <v>9.0709779785120737E-2</v>
      </c>
      <c r="P292" s="23">
        <v>0.20676577633284815</v>
      </c>
      <c r="Q292" s="23">
        <v>7.208137622360633E-2</v>
      </c>
      <c r="R292" s="23">
        <v>9.2965865235743961E-2</v>
      </c>
      <c r="S292" s="23">
        <v>0.1384192570828035</v>
      </c>
      <c r="T292" s="23">
        <v>0.12598065597522945</v>
      </c>
      <c r="U292" s="23">
        <v>0.11486680483322609</v>
      </c>
      <c r="V292" s="23">
        <v>0.1842295999044985</v>
      </c>
      <c r="W292" s="23">
        <v>6.5434685573719287E-2</v>
      </c>
      <c r="X292" s="23">
        <v>-3.5026699282207363E-3</v>
      </c>
      <c r="Y292" s="23" t="s">
        <v>4</v>
      </c>
      <c r="Z292" s="23">
        <v>0.31859026614037966</v>
      </c>
      <c r="AA292" s="23">
        <v>0.10197147489213521</v>
      </c>
      <c r="AB292" s="23">
        <v>0.21300324884263849</v>
      </c>
      <c r="AC292" s="23">
        <v>-1.0018490895825349E-2</v>
      </c>
      <c r="AD292" s="23" t="s">
        <v>4</v>
      </c>
      <c r="AE292" s="23">
        <v>-2.314061290463193E-2</v>
      </c>
      <c r="AF292" s="23">
        <v>0.1612491854719687</v>
      </c>
      <c r="AG292" s="23">
        <v>0.25242781604278858</v>
      </c>
      <c r="AH292" s="23">
        <v>0.38190889786113952</v>
      </c>
      <c r="AI292" s="23">
        <v>0.50557935932541609</v>
      </c>
      <c r="AJ292" s="23" t="s">
        <v>4</v>
      </c>
      <c r="AK292" s="23">
        <v>9.2244346222632556E-2</v>
      </c>
      <c r="AL292" s="23">
        <v>0.23038961941045261</v>
      </c>
      <c r="AM292" s="23">
        <v>8.7891863895740052E-2</v>
      </c>
      <c r="AN292" s="23">
        <v>0.1469867759529494</v>
      </c>
      <c r="AO292" s="23">
        <v>0.22897745270449249</v>
      </c>
      <c r="AP292" s="23">
        <v>0.10914839754522709</v>
      </c>
      <c r="AQ292" s="23" t="s">
        <v>4</v>
      </c>
      <c r="AR292" s="23">
        <v>7.4601935503850247E-2</v>
      </c>
      <c r="AS292" s="23">
        <v>0.22937216215237582</v>
      </c>
      <c r="AT292" s="23">
        <v>0.13030927759795263</v>
      </c>
      <c r="AU292" s="23" t="s">
        <v>4</v>
      </c>
      <c r="AV292" s="23">
        <v>8.8293046667565489E-2</v>
      </c>
      <c r="AW292" s="23">
        <v>0.22557871333522073</v>
      </c>
      <c r="AX292" s="23">
        <v>0.28153706985232613</v>
      </c>
      <c r="AY292" s="23">
        <v>0.26728605095124802</v>
      </c>
      <c r="AZ292" s="23">
        <v>0.1151430441245832</v>
      </c>
      <c r="BA292" s="23" t="s">
        <v>4</v>
      </c>
      <c r="BB292" s="23">
        <v>7.0482267962965583E-2</v>
      </c>
      <c r="BC292" s="23">
        <v>0.25647393277992186</v>
      </c>
      <c r="BD292" s="23">
        <v>0.26340692194149135</v>
      </c>
      <c r="BE292" s="23" t="s">
        <v>4</v>
      </c>
      <c r="BF292" s="23">
        <v>0.27627708311645099</v>
      </c>
      <c r="BG292" s="23">
        <v>0.14483370352091907</v>
      </c>
      <c r="BH292" s="23">
        <v>0.25855981827234287</v>
      </c>
      <c r="BI292" s="23">
        <v>4.9559141718652444E-2</v>
      </c>
      <c r="BJ292" s="23">
        <v>3.7469054124874335E-2</v>
      </c>
      <c r="BK292" s="23">
        <v>0.14139248335000021</v>
      </c>
    </row>
    <row r="293" spans="2:63" x14ac:dyDescent="0.35">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row>
    <row r="294" spans="2:63" x14ac:dyDescent="0.35">
      <c r="B294" s="2" t="s">
        <v>232</v>
      </c>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row>
    <row r="295" spans="2:63" x14ac:dyDescent="0.35">
      <c r="B295" s="20" t="s">
        <v>226</v>
      </c>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row>
    <row r="296" spans="2:63" x14ac:dyDescent="0.35">
      <c r="B296" t="s">
        <v>219</v>
      </c>
      <c r="C296" s="11">
        <v>8.1824091855759201E-2</v>
      </c>
      <c r="D296" s="11">
        <v>0.124107952515042</v>
      </c>
      <c r="E296" s="11">
        <v>4.2710112885617602E-2</v>
      </c>
      <c r="F296" s="11"/>
      <c r="G296" s="11">
        <v>0.139238339781346</v>
      </c>
      <c r="H296" s="11">
        <v>0.149371309329629</v>
      </c>
      <c r="I296" s="11">
        <v>8.1385862058839506E-2</v>
      </c>
      <c r="J296" s="11">
        <v>4.1827201435092103E-2</v>
      </c>
      <c r="K296" s="11">
        <v>5.6069597369149397E-2</v>
      </c>
      <c r="L296" s="11">
        <v>4.6719399254977603E-2</v>
      </c>
      <c r="M296" s="11"/>
      <c r="N296" s="11">
        <v>0.14263005472621201</v>
      </c>
      <c r="O296" s="11">
        <v>6.7158829669678399E-2</v>
      </c>
      <c r="P296" s="11">
        <v>4.5886575686300099E-2</v>
      </c>
      <c r="Q296" s="11">
        <v>7.7656825417045799E-2</v>
      </c>
      <c r="R296" s="11">
        <v>5.6202968523487398E-2</v>
      </c>
      <c r="S296" s="11">
        <v>6.6402019052926406E-2</v>
      </c>
      <c r="T296" s="11">
        <v>9.0921508091194203E-2</v>
      </c>
      <c r="U296" s="11">
        <v>8.6115184723404306E-2</v>
      </c>
      <c r="V296" s="11">
        <v>7.9282161983511901E-2</v>
      </c>
      <c r="W296" s="11">
        <v>8.25071616009668E-2</v>
      </c>
      <c r="X296" s="11">
        <v>7.6047515000672403E-2</v>
      </c>
      <c r="Y296" s="11"/>
      <c r="Z296" s="11">
        <v>9.7362287439048095E-2</v>
      </c>
      <c r="AA296" s="11">
        <v>4.5613157901953298E-2</v>
      </c>
      <c r="AB296" s="11">
        <v>9.5543326652220803E-2</v>
      </c>
      <c r="AC296" s="11">
        <v>9.1433624387891793E-2</v>
      </c>
      <c r="AD296" s="11"/>
      <c r="AE296" s="11">
        <v>5.8938934928869299E-2</v>
      </c>
      <c r="AF296" s="11">
        <v>7.2308663501575998E-2</v>
      </c>
      <c r="AG296" s="11">
        <v>9.4614224647449702E-2</v>
      </c>
      <c r="AH296" s="11">
        <v>0.111605673970314</v>
      </c>
      <c r="AI296" s="11">
        <v>0.283201638139087</v>
      </c>
      <c r="AJ296" s="11"/>
      <c r="AK296" s="11">
        <v>8.8179490312507797E-2</v>
      </c>
      <c r="AL296" s="11">
        <v>7.3174872552554796E-2</v>
      </c>
      <c r="AM296" s="11">
        <v>6.7981979439810394E-2</v>
      </c>
      <c r="AN296" s="11">
        <v>9.7130625359892905E-2</v>
      </c>
      <c r="AO296" s="11">
        <v>8.4309419390272894E-2</v>
      </c>
      <c r="AP296" s="11">
        <v>4.9627882137975102E-2</v>
      </c>
      <c r="AQ296" s="11"/>
      <c r="AR296" s="11">
        <v>6.9218549981244396E-2</v>
      </c>
      <c r="AS296" s="11">
        <v>9.8000899567306204E-2</v>
      </c>
      <c r="AT296" s="11">
        <v>6.7648925092836501E-2</v>
      </c>
      <c r="AU296" s="11"/>
      <c r="AV296" s="11">
        <v>6.8753923770473999E-2</v>
      </c>
      <c r="AW296" s="11">
        <v>9.8980938389824802E-2</v>
      </c>
      <c r="AX296" s="11">
        <v>0.10263547634359201</v>
      </c>
      <c r="AY296" s="11">
        <v>0.16246754261897101</v>
      </c>
      <c r="AZ296" s="11">
        <v>7.2183473282138005E-2</v>
      </c>
      <c r="BA296" s="11"/>
      <c r="BB296" s="11">
        <v>6.9459355172442297E-2</v>
      </c>
      <c r="BC296" s="11">
        <v>8.8054636825078997E-2</v>
      </c>
      <c r="BD296" s="11">
        <v>0.13482273664115901</v>
      </c>
      <c r="BE296" s="11"/>
      <c r="BF296" s="11">
        <v>0.140590227048764</v>
      </c>
      <c r="BG296" s="11">
        <v>5.5910983958183301E-2</v>
      </c>
      <c r="BH296" s="11">
        <v>0.10551596039435999</v>
      </c>
      <c r="BI296" s="11">
        <v>6.2550644212714293E-2</v>
      </c>
      <c r="BJ296" s="11">
        <v>4.2102232132963199E-2</v>
      </c>
      <c r="BK296" s="11">
        <v>9.9309694099936105E-2</v>
      </c>
    </row>
    <row r="297" spans="2:63" x14ac:dyDescent="0.35">
      <c r="B297" t="s">
        <v>220</v>
      </c>
      <c r="C297" s="11">
        <v>0.17958016503275401</v>
      </c>
      <c r="D297" s="11">
        <v>0.24756371814370401</v>
      </c>
      <c r="E297" s="11">
        <v>0.116018575634337</v>
      </c>
      <c r="F297" s="11"/>
      <c r="G297" s="11">
        <v>0.26622597844604101</v>
      </c>
      <c r="H297" s="11">
        <v>0.21963873507126999</v>
      </c>
      <c r="I297" s="11">
        <v>0.17347171068681</v>
      </c>
      <c r="J297" s="11">
        <v>0.15273555112044701</v>
      </c>
      <c r="K297" s="11">
        <v>0.177514317993405</v>
      </c>
      <c r="L297" s="11">
        <v>0.12580791778432099</v>
      </c>
      <c r="M297" s="11"/>
      <c r="N297" s="11">
        <v>0.22810404167328999</v>
      </c>
      <c r="O297" s="11">
        <v>0.176181956205298</v>
      </c>
      <c r="P297" s="11">
        <v>0.16248723405131801</v>
      </c>
      <c r="Q297" s="11">
        <v>0.172376207420149</v>
      </c>
      <c r="R297" s="11">
        <v>0.192900153160799</v>
      </c>
      <c r="S297" s="11">
        <v>0.15734892838796999</v>
      </c>
      <c r="T297" s="11">
        <v>0.16722448818508601</v>
      </c>
      <c r="U297" s="11">
        <v>0.17668679823865599</v>
      </c>
      <c r="V297" s="11">
        <v>0.17649790355050299</v>
      </c>
      <c r="W297" s="11">
        <v>0.16679457000539399</v>
      </c>
      <c r="X297" s="11">
        <v>0.17363398999768201</v>
      </c>
      <c r="Y297" s="11"/>
      <c r="Z297" s="11">
        <v>0.217877044005475</v>
      </c>
      <c r="AA297" s="11">
        <v>0.15803984510359301</v>
      </c>
      <c r="AB297" s="11">
        <v>0.22302707182749901</v>
      </c>
      <c r="AC297" s="11">
        <v>0.126775043634093</v>
      </c>
      <c r="AD297" s="11"/>
      <c r="AE297" s="11">
        <v>0.13723018978109</v>
      </c>
      <c r="AF297" s="11">
        <v>0.16915945158633799</v>
      </c>
      <c r="AG297" s="11">
        <v>0.20681542600084901</v>
      </c>
      <c r="AH297" s="11">
        <v>0.25195255012126599</v>
      </c>
      <c r="AI297" s="11">
        <v>0.26264142890798903</v>
      </c>
      <c r="AJ297" s="11"/>
      <c r="AK297" s="11">
        <v>0.174499626462855</v>
      </c>
      <c r="AL297" s="11">
        <v>0.20011960248907101</v>
      </c>
      <c r="AM297" s="11">
        <v>0.16818468876510401</v>
      </c>
      <c r="AN297" s="11">
        <v>0.16663327303200801</v>
      </c>
      <c r="AO297" s="11">
        <v>0.170209195839361</v>
      </c>
      <c r="AP297" s="11">
        <v>0.16638363824880401</v>
      </c>
      <c r="AQ297" s="11"/>
      <c r="AR297" s="11">
        <v>0.156833802764592</v>
      </c>
      <c r="AS297" s="11">
        <v>0.209495225775853</v>
      </c>
      <c r="AT297" s="11">
        <v>0.15555737822923199</v>
      </c>
      <c r="AU297" s="11"/>
      <c r="AV297" s="11">
        <v>0.16786432359498099</v>
      </c>
      <c r="AW297" s="11">
        <v>0.21025288883431201</v>
      </c>
      <c r="AX297" s="11">
        <v>0.237460791825504</v>
      </c>
      <c r="AY297" s="11">
        <v>9.4266905758685599E-2</v>
      </c>
      <c r="AZ297" s="11">
        <v>0.12535440622500699</v>
      </c>
      <c r="BA297" s="11"/>
      <c r="BB297" s="11">
        <v>0.16876715349971799</v>
      </c>
      <c r="BC297" s="11">
        <v>0.20351492682601599</v>
      </c>
      <c r="BD297" s="11">
        <v>0.25742998005815698</v>
      </c>
      <c r="BE297" s="11"/>
      <c r="BF297" s="11">
        <v>0.21236403211889801</v>
      </c>
      <c r="BG297" s="11">
        <v>0.18191997267519</v>
      </c>
      <c r="BH297" s="11">
        <v>0.180155692781551</v>
      </c>
      <c r="BI297" s="11">
        <v>0.154585435687522</v>
      </c>
      <c r="BJ297" s="11">
        <v>0.17540032717772899</v>
      </c>
      <c r="BK297" s="11">
        <v>0.15676421380737601</v>
      </c>
    </row>
    <row r="298" spans="2:63" x14ac:dyDescent="0.35">
      <c r="B298" t="s">
        <v>221</v>
      </c>
      <c r="C298" s="11">
        <v>0.277306840687843</v>
      </c>
      <c r="D298" s="11">
        <v>0.29221666393457502</v>
      </c>
      <c r="E298" s="11">
        <v>0.26296134490464701</v>
      </c>
      <c r="F298" s="11"/>
      <c r="G298" s="11">
        <v>0.25434416548789601</v>
      </c>
      <c r="H298" s="11">
        <v>0.27076388621939002</v>
      </c>
      <c r="I298" s="11">
        <v>0.30630220489589</v>
      </c>
      <c r="J298" s="11">
        <v>0.28784291705611198</v>
      </c>
      <c r="K298" s="11">
        <v>0.27436374346647302</v>
      </c>
      <c r="L298" s="11">
        <v>0.26682882453585</v>
      </c>
      <c r="M298" s="11"/>
      <c r="N298" s="11">
        <v>0.24545983513543501</v>
      </c>
      <c r="O298" s="11">
        <v>0.29493929261706903</v>
      </c>
      <c r="P298" s="11">
        <v>0.31865034708060902</v>
      </c>
      <c r="Q298" s="11">
        <v>0.255852777260061</v>
      </c>
      <c r="R298" s="11">
        <v>0.26678262160496202</v>
      </c>
      <c r="S298" s="11">
        <v>0.34875585684222699</v>
      </c>
      <c r="T298" s="11">
        <v>0.276542046562188</v>
      </c>
      <c r="U298" s="11">
        <v>0.25131382604035102</v>
      </c>
      <c r="V298" s="11">
        <v>0.25322158864537803</v>
      </c>
      <c r="W298" s="11">
        <v>0.28210976959464201</v>
      </c>
      <c r="X298" s="11">
        <v>0.241748609974613</v>
      </c>
      <c r="Y298" s="11"/>
      <c r="Z298" s="11">
        <v>0.28115915162260502</v>
      </c>
      <c r="AA298" s="11">
        <v>0.28608690820702198</v>
      </c>
      <c r="AB298" s="11">
        <v>0.29226490291004698</v>
      </c>
      <c r="AC298" s="11">
        <v>0.25344876659078702</v>
      </c>
      <c r="AD298" s="11"/>
      <c r="AE298" s="11">
        <v>0.25209412977370099</v>
      </c>
      <c r="AF298" s="11">
        <v>0.289351223031524</v>
      </c>
      <c r="AG298" s="11">
        <v>0.28664700044972102</v>
      </c>
      <c r="AH298" s="11">
        <v>0.288001878001928</v>
      </c>
      <c r="AI298" s="11">
        <v>0.18264414608605101</v>
      </c>
      <c r="AJ298" s="11"/>
      <c r="AK298" s="11">
        <v>0.27199199332474</v>
      </c>
      <c r="AL298" s="11">
        <v>0.28955311185555999</v>
      </c>
      <c r="AM298" s="11">
        <v>0.24258896883207101</v>
      </c>
      <c r="AN298" s="11">
        <v>0.26605088915872099</v>
      </c>
      <c r="AO298" s="11">
        <v>0.28680507601884397</v>
      </c>
      <c r="AP298" s="11">
        <v>0.26995010140956699</v>
      </c>
      <c r="AQ298" s="11"/>
      <c r="AR298" s="11">
        <v>0.26835831279663802</v>
      </c>
      <c r="AS298" s="11">
        <v>0.29046256456991398</v>
      </c>
      <c r="AT298" s="11">
        <v>0.26825000703089602</v>
      </c>
      <c r="AU298" s="11"/>
      <c r="AV298" s="11">
        <v>0.271940666363372</v>
      </c>
      <c r="AW298" s="11">
        <v>0.27218282580123099</v>
      </c>
      <c r="AX298" s="11">
        <v>0.30792628644268699</v>
      </c>
      <c r="AY298" s="11">
        <v>0.218021487948553</v>
      </c>
      <c r="AZ298" s="11">
        <v>0.27400798162700202</v>
      </c>
      <c r="BA298" s="11"/>
      <c r="BB298" s="11">
        <v>0.27363083512203301</v>
      </c>
      <c r="BC298" s="11">
        <v>0.29280034178432202</v>
      </c>
      <c r="BD298" s="11">
        <v>0.27622348406967001</v>
      </c>
      <c r="BE298" s="11"/>
      <c r="BF298" s="11">
        <v>0.261393608290718</v>
      </c>
      <c r="BG298" s="11">
        <v>0.29034370613226301</v>
      </c>
      <c r="BH298" s="11">
        <v>0.289949862762995</v>
      </c>
      <c r="BI298" s="11">
        <v>0.27840760488883398</v>
      </c>
      <c r="BJ298" s="11">
        <v>0.25180255598315199</v>
      </c>
      <c r="BK298" s="11">
        <v>0.297013696995438</v>
      </c>
    </row>
    <row r="299" spans="2:63" x14ac:dyDescent="0.35">
      <c r="B299" t="s">
        <v>222</v>
      </c>
      <c r="C299" s="11">
        <v>0.30619005267405103</v>
      </c>
      <c r="D299" s="11">
        <v>0.23238584891709901</v>
      </c>
      <c r="E299" s="11">
        <v>0.37700119459320502</v>
      </c>
      <c r="F299" s="11"/>
      <c r="G299" s="11">
        <v>0.21346977360778099</v>
      </c>
      <c r="H299" s="11">
        <v>0.23530423576093901</v>
      </c>
      <c r="I299" s="11">
        <v>0.27601811272212801</v>
      </c>
      <c r="J299" s="11">
        <v>0.33964929602648097</v>
      </c>
      <c r="K299" s="11">
        <v>0.34263400111318698</v>
      </c>
      <c r="L299" s="11">
        <v>0.38652352853335697</v>
      </c>
      <c r="M299" s="11"/>
      <c r="N299" s="11">
        <v>0.27186797842827398</v>
      </c>
      <c r="O299" s="11">
        <v>0.305474102075105</v>
      </c>
      <c r="P299" s="11">
        <v>0.30198214508815502</v>
      </c>
      <c r="Q299" s="11">
        <v>0.31310390861903098</v>
      </c>
      <c r="R299" s="11">
        <v>0.31547950854267398</v>
      </c>
      <c r="S299" s="11">
        <v>0.25982885184409998</v>
      </c>
      <c r="T299" s="11">
        <v>0.31278300991765101</v>
      </c>
      <c r="U299" s="11">
        <v>0.33473152199885498</v>
      </c>
      <c r="V299" s="11">
        <v>0.33015701570817302</v>
      </c>
      <c r="W299" s="11">
        <v>0.31861806285430799</v>
      </c>
      <c r="X299" s="11">
        <v>0.35331602867008899</v>
      </c>
      <c r="Y299" s="11"/>
      <c r="Z299" s="11">
        <v>0.27637565605930903</v>
      </c>
      <c r="AA299" s="11">
        <v>0.344140243814125</v>
      </c>
      <c r="AB299" s="11">
        <v>0.26180779582101199</v>
      </c>
      <c r="AC299" s="11">
        <v>0.330109469780278</v>
      </c>
      <c r="AD299" s="11"/>
      <c r="AE299" s="11">
        <v>0.35694161152967602</v>
      </c>
      <c r="AF299" s="11">
        <v>0.31394369140035799</v>
      </c>
      <c r="AG299" s="11">
        <v>0.27883313596578502</v>
      </c>
      <c r="AH299" s="11">
        <v>0.23434580831860999</v>
      </c>
      <c r="AI299" s="11">
        <v>0.18590760627451899</v>
      </c>
      <c r="AJ299" s="11"/>
      <c r="AK299" s="11">
        <v>0.31807873135986398</v>
      </c>
      <c r="AL299" s="11">
        <v>0.29590009630060798</v>
      </c>
      <c r="AM299" s="11">
        <v>0.34301193948526498</v>
      </c>
      <c r="AN299" s="11">
        <v>0.29911057650599399</v>
      </c>
      <c r="AO299" s="11">
        <v>0.30925426102673098</v>
      </c>
      <c r="AP299" s="11">
        <v>0.27771458699014501</v>
      </c>
      <c r="AQ299" s="11"/>
      <c r="AR299" s="11">
        <v>0.33282362484760097</v>
      </c>
      <c r="AS299" s="11">
        <v>0.27582896180187499</v>
      </c>
      <c r="AT299" s="11">
        <v>0.33086113705339498</v>
      </c>
      <c r="AU299" s="11"/>
      <c r="AV299" s="11">
        <v>0.33193174367669898</v>
      </c>
      <c r="AW299" s="11">
        <v>0.267624031212156</v>
      </c>
      <c r="AX299" s="11">
        <v>0.23150003842661601</v>
      </c>
      <c r="AY299" s="11">
        <v>0.384382936956428</v>
      </c>
      <c r="AZ299" s="11">
        <v>0.32224903809405903</v>
      </c>
      <c r="BA299" s="11"/>
      <c r="BB299" s="11">
        <v>0.32631289597421198</v>
      </c>
      <c r="BC299" s="11">
        <v>0.27021122975106698</v>
      </c>
      <c r="BD299" s="11">
        <v>0.23354418990304901</v>
      </c>
      <c r="BE299" s="11"/>
      <c r="BF299" s="11">
        <v>0.25206266287725898</v>
      </c>
      <c r="BG299" s="11">
        <v>0.31964020723648401</v>
      </c>
      <c r="BH299" s="11">
        <v>0.25344332264293501</v>
      </c>
      <c r="BI299" s="11">
        <v>0.35328692041792498</v>
      </c>
      <c r="BJ299" s="11">
        <v>0.34544998308487901</v>
      </c>
      <c r="BK299" s="11">
        <v>0.29803205874426397</v>
      </c>
    </row>
    <row r="300" spans="2:63" x14ac:dyDescent="0.35">
      <c r="B300" t="s">
        <v>223</v>
      </c>
      <c r="C300" s="11">
        <v>0.15509884974959301</v>
      </c>
      <c r="D300" s="11">
        <v>0.10372581648958</v>
      </c>
      <c r="E300" s="11">
        <v>0.20130877198219299</v>
      </c>
      <c r="F300" s="11"/>
      <c r="G300" s="11">
        <v>0.126721742676937</v>
      </c>
      <c r="H300" s="11">
        <v>0.124921833618772</v>
      </c>
      <c r="I300" s="11">
        <v>0.16282210963633301</v>
      </c>
      <c r="J300" s="11">
        <v>0.17794503436186701</v>
      </c>
      <c r="K300" s="11">
        <v>0.14941834005778601</v>
      </c>
      <c r="L300" s="11">
        <v>0.17412032989149401</v>
      </c>
      <c r="M300" s="11"/>
      <c r="N300" s="11">
        <v>0.11193809003679001</v>
      </c>
      <c r="O300" s="11">
        <v>0.15624581943285001</v>
      </c>
      <c r="P300" s="11">
        <v>0.170993698093618</v>
      </c>
      <c r="Q300" s="11">
        <v>0.18101028128371199</v>
      </c>
      <c r="R300" s="11">
        <v>0.168634748168078</v>
      </c>
      <c r="S300" s="11">
        <v>0.16766434387277601</v>
      </c>
      <c r="T300" s="11">
        <v>0.152528947243881</v>
      </c>
      <c r="U300" s="11">
        <v>0.151152668998734</v>
      </c>
      <c r="V300" s="11">
        <v>0.16084133011243401</v>
      </c>
      <c r="W300" s="11">
        <v>0.14997043594468901</v>
      </c>
      <c r="X300" s="11">
        <v>0.155253856356944</v>
      </c>
      <c r="Y300" s="11"/>
      <c r="Z300" s="11">
        <v>0.127225860873563</v>
      </c>
      <c r="AA300" s="11">
        <v>0.16611984497330701</v>
      </c>
      <c r="AB300" s="11">
        <v>0.12735690278922099</v>
      </c>
      <c r="AC300" s="11">
        <v>0.19823309560695099</v>
      </c>
      <c r="AD300" s="11"/>
      <c r="AE300" s="11">
        <v>0.19479513398666401</v>
      </c>
      <c r="AF300" s="11">
        <v>0.15523697048020399</v>
      </c>
      <c r="AG300" s="11">
        <v>0.133090212936196</v>
      </c>
      <c r="AH300" s="11">
        <v>0.114094089587882</v>
      </c>
      <c r="AI300" s="11">
        <v>8.5605180592353003E-2</v>
      </c>
      <c r="AJ300" s="11"/>
      <c r="AK300" s="11">
        <v>0.14725015854003301</v>
      </c>
      <c r="AL300" s="11">
        <v>0.14125231680220601</v>
      </c>
      <c r="AM300" s="11">
        <v>0.17823242347774901</v>
      </c>
      <c r="AN300" s="11">
        <v>0.17107463594338401</v>
      </c>
      <c r="AO300" s="11">
        <v>0.14942204772479001</v>
      </c>
      <c r="AP300" s="11">
        <v>0.23632379121350799</v>
      </c>
      <c r="AQ300" s="11"/>
      <c r="AR300" s="11">
        <v>0.17276570960992399</v>
      </c>
      <c r="AS300" s="11">
        <v>0.12621234828505101</v>
      </c>
      <c r="AT300" s="11">
        <v>0.17768255259364099</v>
      </c>
      <c r="AU300" s="11"/>
      <c r="AV300" s="11">
        <v>0.159509342594474</v>
      </c>
      <c r="AW300" s="11">
        <v>0.15095931576247601</v>
      </c>
      <c r="AX300" s="11">
        <v>0.120477406961601</v>
      </c>
      <c r="AY300" s="11">
        <v>0.14086112671736201</v>
      </c>
      <c r="AZ300" s="11">
        <v>0.20620510077179399</v>
      </c>
      <c r="BA300" s="11"/>
      <c r="BB300" s="11">
        <v>0.16182976023159401</v>
      </c>
      <c r="BC300" s="11">
        <v>0.14541886481351601</v>
      </c>
      <c r="BD300" s="11">
        <v>9.7979609327965594E-2</v>
      </c>
      <c r="BE300" s="11"/>
      <c r="BF300" s="11">
        <v>0.133589469664361</v>
      </c>
      <c r="BG300" s="11">
        <v>0.15218512999788</v>
      </c>
      <c r="BH300" s="11">
        <v>0.17093516141815901</v>
      </c>
      <c r="BI300" s="11">
        <v>0.15116939479300601</v>
      </c>
      <c r="BJ300" s="11">
        <v>0.18524490162127699</v>
      </c>
      <c r="BK300" s="11">
        <v>0.148880336352985</v>
      </c>
    </row>
    <row r="301" spans="2:63" x14ac:dyDescent="0.35">
      <c r="B301" t="s">
        <v>224</v>
      </c>
      <c r="C301" s="11">
        <v>0.26140425688851299</v>
      </c>
      <c r="D301" s="11">
        <v>0.37167167065874601</v>
      </c>
      <c r="E301" s="11">
        <v>0.158728688519955</v>
      </c>
      <c r="F301" s="11"/>
      <c r="G301" s="11">
        <v>0.40546431822738699</v>
      </c>
      <c r="H301" s="11">
        <v>0.36901004440089902</v>
      </c>
      <c r="I301" s="11">
        <v>0.25485757274564902</v>
      </c>
      <c r="J301" s="11">
        <v>0.19456275255553901</v>
      </c>
      <c r="K301" s="11">
        <v>0.23358391536255399</v>
      </c>
      <c r="L301" s="11">
        <v>0.17252731703929899</v>
      </c>
      <c r="M301" s="11"/>
      <c r="N301" s="11">
        <v>0.370734096399502</v>
      </c>
      <c r="O301" s="11">
        <v>0.24334078587497701</v>
      </c>
      <c r="P301" s="11">
        <v>0.20837380973761799</v>
      </c>
      <c r="Q301" s="11">
        <v>0.25003303283719502</v>
      </c>
      <c r="R301" s="11">
        <v>0.249103121684286</v>
      </c>
      <c r="S301" s="11">
        <v>0.22375094744089599</v>
      </c>
      <c r="T301" s="11">
        <v>0.25814599627627999</v>
      </c>
      <c r="U301" s="11">
        <v>0.26280198296205998</v>
      </c>
      <c r="V301" s="11">
        <v>0.255780065534015</v>
      </c>
      <c r="W301" s="11">
        <v>0.24930173160636099</v>
      </c>
      <c r="X301" s="11">
        <v>0.24968150499835401</v>
      </c>
      <c r="Y301" s="11"/>
      <c r="Z301" s="11">
        <v>0.31523933144452299</v>
      </c>
      <c r="AA301" s="11">
        <v>0.20365300300554601</v>
      </c>
      <c r="AB301" s="11">
        <v>0.31857039847972002</v>
      </c>
      <c r="AC301" s="11">
        <v>0.21820866802198399</v>
      </c>
      <c r="AD301" s="11"/>
      <c r="AE301" s="11">
        <v>0.19616912470995901</v>
      </c>
      <c r="AF301" s="11">
        <v>0.24146811508791399</v>
      </c>
      <c r="AG301" s="11">
        <v>0.30142965064829802</v>
      </c>
      <c r="AH301" s="11">
        <v>0.36355822409158001</v>
      </c>
      <c r="AI301" s="11">
        <v>0.54584306704707697</v>
      </c>
      <c r="AJ301" s="11"/>
      <c r="AK301" s="11">
        <v>0.26267911677536299</v>
      </c>
      <c r="AL301" s="11">
        <v>0.27329447504162602</v>
      </c>
      <c r="AM301" s="11">
        <v>0.236166668204914</v>
      </c>
      <c r="AN301" s="11">
        <v>0.26376389839190101</v>
      </c>
      <c r="AO301" s="11">
        <v>0.25451861522963398</v>
      </c>
      <c r="AP301" s="11">
        <v>0.21601152038677901</v>
      </c>
      <c r="AQ301" s="11"/>
      <c r="AR301" s="11">
        <v>0.22605235274583599</v>
      </c>
      <c r="AS301" s="11">
        <v>0.30749612534315901</v>
      </c>
      <c r="AT301" s="11">
        <v>0.22320630332206801</v>
      </c>
      <c r="AU301" s="11"/>
      <c r="AV301" s="11">
        <v>0.236618247365455</v>
      </c>
      <c r="AW301" s="11">
        <v>0.309233827224136</v>
      </c>
      <c r="AX301" s="11">
        <v>0.34009626816909599</v>
      </c>
      <c r="AY301" s="11">
        <v>0.25673444837765702</v>
      </c>
      <c r="AZ301" s="11">
        <v>0.19753787950714499</v>
      </c>
      <c r="BA301" s="11"/>
      <c r="BB301" s="11">
        <v>0.238226508672161</v>
      </c>
      <c r="BC301" s="11">
        <v>0.29156956365109499</v>
      </c>
      <c r="BD301" s="11">
        <v>0.392252716699316</v>
      </c>
      <c r="BE301" s="11"/>
      <c r="BF301" s="11">
        <v>0.35295425916766199</v>
      </c>
      <c r="BG301" s="11">
        <v>0.237830956633373</v>
      </c>
      <c r="BH301" s="11">
        <v>0.28567165317591098</v>
      </c>
      <c r="BI301" s="11">
        <v>0.21713607990023601</v>
      </c>
      <c r="BJ301" s="11">
        <v>0.21750255931069201</v>
      </c>
      <c r="BK301" s="11">
        <v>0.25607390790731199</v>
      </c>
    </row>
    <row r="302" spans="2:63" s="24" customFormat="1" x14ac:dyDescent="0.35">
      <c r="B302" s="25" t="s">
        <v>192</v>
      </c>
      <c r="C302" s="23">
        <v>-0.47719148622297403</v>
      </c>
      <c r="D302" s="23">
        <v>-0.25665665868250803</v>
      </c>
      <c r="E302" s="23">
        <v>-0.68254262296009005</v>
      </c>
      <c r="F302" s="23" t="s">
        <v>4</v>
      </c>
      <c r="G302" s="23">
        <v>-0.18907136354522708</v>
      </c>
      <c r="H302" s="23">
        <v>-0.26197991119820196</v>
      </c>
      <c r="I302" s="23">
        <v>-0.49028485450870207</v>
      </c>
      <c r="J302" s="23">
        <v>-0.61087449488892098</v>
      </c>
      <c r="K302" s="23">
        <v>-0.53283216927489196</v>
      </c>
      <c r="L302" s="23">
        <v>-0.65494536592140185</v>
      </c>
      <c r="M302" s="23" t="s">
        <v>4</v>
      </c>
      <c r="N302" s="23">
        <v>-0.25853180720099694</v>
      </c>
      <c r="O302" s="23">
        <v>-0.51331842825004703</v>
      </c>
      <c r="P302" s="23">
        <v>-0.58325238052476402</v>
      </c>
      <c r="Q302" s="23">
        <v>-0.49993393432560895</v>
      </c>
      <c r="R302" s="23">
        <v>-0.50179375663142811</v>
      </c>
      <c r="S302" s="23">
        <v>-0.55249810511820707</v>
      </c>
      <c r="T302" s="23">
        <v>-0.48370800744744002</v>
      </c>
      <c r="U302" s="23">
        <v>-0.4743960340758801</v>
      </c>
      <c r="V302" s="23">
        <v>-0.48843986893197</v>
      </c>
      <c r="W302" s="23">
        <v>-0.50139653678727791</v>
      </c>
      <c r="X302" s="23">
        <v>-0.50063699000329209</v>
      </c>
      <c r="Y302" s="23" t="s">
        <v>4</v>
      </c>
      <c r="Z302" s="23">
        <v>-0.36952133711095403</v>
      </c>
      <c r="AA302" s="23">
        <v>-0.59269399398890799</v>
      </c>
      <c r="AB302" s="23">
        <v>-0.36285920304055985</v>
      </c>
      <c r="AC302" s="23">
        <v>-0.56358266395603196</v>
      </c>
      <c r="AD302" s="23" t="s">
        <v>4</v>
      </c>
      <c r="AE302" s="23">
        <v>-0.60766175058008209</v>
      </c>
      <c r="AF302" s="23">
        <v>-0.51706376982417201</v>
      </c>
      <c r="AG302" s="23">
        <v>-0.3971406987034039</v>
      </c>
      <c r="AH302" s="23">
        <v>-0.27288355181683999</v>
      </c>
      <c r="AI302" s="23">
        <v>9.1686134094153937E-2</v>
      </c>
      <c r="AJ302" s="23" t="s">
        <v>4</v>
      </c>
      <c r="AK302" s="23">
        <v>-0.47464176644927397</v>
      </c>
      <c r="AL302" s="23">
        <v>-0.45341104991674802</v>
      </c>
      <c r="AM302" s="23">
        <v>-0.527666663590171</v>
      </c>
      <c r="AN302" s="23">
        <v>-0.47247220321619804</v>
      </c>
      <c r="AO302" s="23">
        <v>-0.49096276954073098</v>
      </c>
      <c r="AP302" s="23">
        <v>-0.56797695922644098</v>
      </c>
      <c r="AQ302" s="23" t="s">
        <v>4</v>
      </c>
      <c r="AR302" s="23">
        <v>-0.54789529450832697</v>
      </c>
      <c r="AS302" s="23">
        <v>-0.38500774931368092</v>
      </c>
      <c r="AT302" s="23">
        <v>-0.55358739335586393</v>
      </c>
      <c r="AU302" s="23" t="s">
        <v>4</v>
      </c>
      <c r="AV302" s="23">
        <v>-0.52676350526908999</v>
      </c>
      <c r="AW302" s="23">
        <v>-0.38153234555172694</v>
      </c>
      <c r="AX302" s="23">
        <v>-0.31980746366180801</v>
      </c>
      <c r="AY302" s="23">
        <v>-0.48653110324468596</v>
      </c>
      <c r="AZ302" s="23">
        <v>-0.60492424098571007</v>
      </c>
      <c r="BA302" s="23" t="s">
        <v>4</v>
      </c>
      <c r="BB302" s="23">
        <v>-0.52354698265567801</v>
      </c>
      <c r="BC302" s="23">
        <v>-0.41686087269780991</v>
      </c>
      <c r="BD302" s="23">
        <v>-0.21549456660136862</v>
      </c>
      <c r="BE302" s="23" t="s">
        <v>4</v>
      </c>
      <c r="BF302" s="23">
        <v>-0.29409148166467602</v>
      </c>
      <c r="BG302" s="23">
        <v>-0.52433808673325411</v>
      </c>
      <c r="BH302" s="23">
        <v>-0.42865669364817799</v>
      </c>
      <c r="BI302" s="23">
        <v>-0.56572784019952893</v>
      </c>
      <c r="BJ302" s="23">
        <v>-0.56499488137861587</v>
      </c>
      <c r="BK302" s="23">
        <v>-0.48785218418537502</v>
      </c>
    </row>
    <row r="303" spans="2:63" x14ac:dyDescent="0.35">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row>
    <row r="304" spans="2:63" x14ac:dyDescent="0.35">
      <c r="B304" s="2" t="s">
        <v>233</v>
      </c>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row>
    <row r="305" spans="2:63" x14ac:dyDescent="0.35">
      <c r="B305" s="20" t="s">
        <v>226</v>
      </c>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row>
    <row r="306" spans="2:63" x14ac:dyDescent="0.35">
      <c r="B306" t="s">
        <v>219</v>
      </c>
      <c r="C306" s="11">
        <v>0.25052696039661299</v>
      </c>
      <c r="D306" s="11">
        <v>0.32636304216100098</v>
      </c>
      <c r="E306" s="11">
        <v>0.177672732651842</v>
      </c>
      <c r="F306" s="11"/>
      <c r="G306" s="11">
        <v>0.41791789646877697</v>
      </c>
      <c r="H306" s="11">
        <v>0.32037383047011903</v>
      </c>
      <c r="I306" s="11">
        <v>0.244439198357566</v>
      </c>
      <c r="J306" s="11">
        <v>0.20174728782344001</v>
      </c>
      <c r="K306" s="11">
        <v>0.199519792152937</v>
      </c>
      <c r="L306" s="11">
        <v>0.17345310457507501</v>
      </c>
      <c r="M306" s="11"/>
      <c r="N306" s="11">
        <v>0.30889468068353698</v>
      </c>
      <c r="O306" s="11">
        <v>0.22224369014006101</v>
      </c>
      <c r="P306" s="11">
        <v>0.24801774914171701</v>
      </c>
      <c r="Q306" s="11">
        <v>0.24372614967294301</v>
      </c>
      <c r="R306" s="11">
        <v>0.26934546343682703</v>
      </c>
      <c r="S306" s="11">
        <v>0.21526548851077901</v>
      </c>
      <c r="T306" s="11">
        <v>0.28098929538062301</v>
      </c>
      <c r="U306" s="11">
        <v>0.22311768917503499</v>
      </c>
      <c r="V306" s="11">
        <v>0.251563694293365</v>
      </c>
      <c r="W306" s="11">
        <v>0.22441146841345899</v>
      </c>
      <c r="X306" s="11">
        <v>0.23758916281311601</v>
      </c>
      <c r="Y306" s="11"/>
      <c r="Z306" s="11">
        <v>0.27468643930140502</v>
      </c>
      <c r="AA306" s="11">
        <v>0.208484441784757</v>
      </c>
      <c r="AB306" s="11">
        <v>0.309033610833158</v>
      </c>
      <c r="AC306" s="11">
        <v>0.22032113273096901</v>
      </c>
      <c r="AD306" s="11"/>
      <c r="AE306" s="11">
        <v>0.20271205678955201</v>
      </c>
      <c r="AF306" s="11">
        <v>0.24836515746283799</v>
      </c>
      <c r="AG306" s="11">
        <v>0.27038348728232497</v>
      </c>
      <c r="AH306" s="11">
        <v>0.30067857103898499</v>
      </c>
      <c r="AI306" s="11">
        <v>0.468036689075636</v>
      </c>
      <c r="AJ306" s="11"/>
      <c r="AK306" s="11">
        <v>0.230069044240339</v>
      </c>
      <c r="AL306" s="11">
        <v>0.26087047638760602</v>
      </c>
      <c r="AM306" s="11">
        <v>0.23830856068937301</v>
      </c>
      <c r="AN306" s="11">
        <v>0.27855016896227203</v>
      </c>
      <c r="AO306" s="11">
        <v>0.25675348439451501</v>
      </c>
      <c r="AP306" s="11">
        <v>0.28320025305568503</v>
      </c>
      <c r="AQ306" s="11"/>
      <c r="AR306" s="11">
        <v>0.21769129736152701</v>
      </c>
      <c r="AS306" s="11">
        <v>0.278315415575077</v>
      </c>
      <c r="AT306" s="11">
        <v>0.20525798710253099</v>
      </c>
      <c r="AU306" s="11"/>
      <c r="AV306" s="11">
        <v>0.22733119854372499</v>
      </c>
      <c r="AW306" s="11">
        <v>0.28849229096705098</v>
      </c>
      <c r="AX306" s="11">
        <v>0.25602770630866301</v>
      </c>
      <c r="AY306" s="11">
        <v>0.33760699994003701</v>
      </c>
      <c r="AZ306" s="11">
        <v>0.22456072318464401</v>
      </c>
      <c r="BA306" s="11"/>
      <c r="BB306" s="11">
        <v>0.23408877897324901</v>
      </c>
      <c r="BC306" s="11">
        <v>0.28993241380073098</v>
      </c>
      <c r="BD306" s="11">
        <v>0.28579091245939803</v>
      </c>
      <c r="BE306" s="11"/>
      <c r="BF306" s="11">
        <v>0.29732961104111599</v>
      </c>
      <c r="BG306" s="11">
        <v>0.219037858168877</v>
      </c>
      <c r="BH306" s="11">
        <v>0.27850564906154202</v>
      </c>
      <c r="BI306" s="11">
        <v>0.222602975463015</v>
      </c>
      <c r="BJ306" s="11">
        <v>0.24785220841071401</v>
      </c>
      <c r="BK306" s="11">
        <v>0.26981028764841403</v>
      </c>
    </row>
    <row r="307" spans="2:63" x14ac:dyDescent="0.35">
      <c r="B307" t="s">
        <v>220</v>
      </c>
      <c r="C307" s="11">
        <v>0.44079064061068701</v>
      </c>
      <c r="D307" s="11">
        <v>0.42945637418741001</v>
      </c>
      <c r="E307" s="11">
        <v>0.45163797957787</v>
      </c>
      <c r="F307" s="11"/>
      <c r="G307" s="11">
        <v>0.320070103459907</v>
      </c>
      <c r="H307" s="11">
        <v>0.402710221257012</v>
      </c>
      <c r="I307" s="11">
        <v>0.44534953026553098</v>
      </c>
      <c r="J307" s="11">
        <v>0.46069856883045202</v>
      </c>
      <c r="K307" s="11">
        <v>0.516063868496348</v>
      </c>
      <c r="L307" s="11">
        <v>0.47233930257338302</v>
      </c>
      <c r="M307" s="11"/>
      <c r="N307" s="11">
        <v>0.39468225660648798</v>
      </c>
      <c r="O307" s="11">
        <v>0.50148318405808701</v>
      </c>
      <c r="P307" s="11">
        <v>0.471755624542393</v>
      </c>
      <c r="Q307" s="11">
        <v>0.43618189981748101</v>
      </c>
      <c r="R307" s="11">
        <v>0.389792731487418</v>
      </c>
      <c r="S307" s="11">
        <v>0.49450938220128599</v>
      </c>
      <c r="T307" s="11">
        <v>0.40618022294752398</v>
      </c>
      <c r="U307" s="11">
        <v>0.48433878989044399</v>
      </c>
      <c r="V307" s="11">
        <v>0.42995932954768201</v>
      </c>
      <c r="W307" s="11">
        <v>0.41063495832765401</v>
      </c>
      <c r="X307" s="11">
        <v>0.43766966222459303</v>
      </c>
      <c r="Y307" s="11"/>
      <c r="Z307" s="11">
        <v>0.48980870263576098</v>
      </c>
      <c r="AA307" s="11">
        <v>0.465183416906854</v>
      </c>
      <c r="AB307" s="11">
        <v>0.39988249596213299</v>
      </c>
      <c r="AC307" s="11">
        <v>0.401680897322439</v>
      </c>
      <c r="AD307" s="11"/>
      <c r="AE307" s="11">
        <v>0.40904283957074999</v>
      </c>
      <c r="AF307" s="11">
        <v>0.44245035823731899</v>
      </c>
      <c r="AG307" s="11">
        <v>0.47927619440295</v>
      </c>
      <c r="AH307" s="11">
        <v>0.464481143169716</v>
      </c>
      <c r="AI307" s="11">
        <v>0.338640421469947</v>
      </c>
      <c r="AJ307" s="11"/>
      <c r="AK307" s="11">
        <v>0.47040424710164103</v>
      </c>
      <c r="AL307" s="11">
        <v>0.42591155368128902</v>
      </c>
      <c r="AM307" s="11">
        <v>0.39142149451422298</v>
      </c>
      <c r="AN307" s="11">
        <v>0.40683283755142102</v>
      </c>
      <c r="AO307" s="11">
        <v>0.46216577563447098</v>
      </c>
      <c r="AP307" s="11">
        <v>0.391362878158455</v>
      </c>
      <c r="AQ307" s="11"/>
      <c r="AR307" s="11">
        <v>0.44950383116169201</v>
      </c>
      <c r="AS307" s="11">
        <v>0.45225566238846998</v>
      </c>
      <c r="AT307" s="11">
        <v>0.424476153312763</v>
      </c>
      <c r="AU307" s="11"/>
      <c r="AV307" s="11">
        <v>0.46083744648771302</v>
      </c>
      <c r="AW307" s="11">
        <v>0.41890386849441702</v>
      </c>
      <c r="AX307" s="11">
        <v>0.470079746984502</v>
      </c>
      <c r="AY307" s="11">
        <v>0.32764507189992298</v>
      </c>
      <c r="AZ307" s="11">
        <v>0.43488339786471603</v>
      </c>
      <c r="BA307" s="11"/>
      <c r="BB307" s="11">
        <v>0.45028325183788998</v>
      </c>
      <c r="BC307" s="11">
        <v>0.42805528160869999</v>
      </c>
      <c r="BD307" s="11">
        <v>0.442970261567324</v>
      </c>
      <c r="BE307" s="11"/>
      <c r="BF307" s="11">
        <v>0.39930254470558302</v>
      </c>
      <c r="BG307" s="11">
        <v>0.48369534253500601</v>
      </c>
      <c r="BH307" s="11">
        <v>0.44907798819518502</v>
      </c>
      <c r="BI307" s="11">
        <v>0.43127659425082698</v>
      </c>
      <c r="BJ307" s="11">
        <v>0.44293786511136701</v>
      </c>
      <c r="BK307" s="11">
        <v>0.39943104787395101</v>
      </c>
    </row>
    <row r="308" spans="2:63" x14ac:dyDescent="0.35">
      <c r="B308" t="s">
        <v>221</v>
      </c>
      <c r="C308" s="11">
        <v>0.18684131151149599</v>
      </c>
      <c r="D308" s="11">
        <v>0.14972531691288299</v>
      </c>
      <c r="E308" s="11">
        <v>0.22328062242716001</v>
      </c>
      <c r="F308" s="11"/>
      <c r="G308" s="11">
        <v>0.14696415352102199</v>
      </c>
      <c r="H308" s="11">
        <v>0.15403911563595499</v>
      </c>
      <c r="I308" s="11">
        <v>0.19407872549802699</v>
      </c>
      <c r="J308" s="11">
        <v>0.192152251007356</v>
      </c>
      <c r="K308" s="11">
        <v>0.16579410388708199</v>
      </c>
      <c r="L308" s="11">
        <v>0.242263353092666</v>
      </c>
      <c r="M308" s="11"/>
      <c r="N308" s="11">
        <v>0.182740660237241</v>
      </c>
      <c r="O308" s="11">
        <v>0.16977758280810201</v>
      </c>
      <c r="P308" s="11">
        <v>0.16780954096162501</v>
      </c>
      <c r="Q308" s="11">
        <v>0.18601335249554199</v>
      </c>
      <c r="R308" s="11">
        <v>0.20160059643973899</v>
      </c>
      <c r="S308" s="11">
        <v>0.18037419543661401</v>
      </c>
      <c r="T308" s="11">
        <v>0.18551502165118799</v>
      </c>
      <c r="U308" s="11">
        <v>0.17614161788196001</v>
      </c>
      <c r="V308" s="11">
        <v>0.18073288191988299</v>
      </c>
      <c r="W308" s="11">
        <v>0.22886959966745399</v>
      </c>
      <c r="X308" s="11">
        <v>0.21539157106383999</v>
      </c>
      <c r="Y308" s="11"/>
      <c r="Z308" s="11">
        <v>0.161983286282573</v>
      </c>
      <c r="AA308" s="11">
        <v>0.19993968794210801</v>
      </c>
      <c r="AB308" s="11">
        <v>0.17831034127519299</v>
      </c>
      <c r="AC308" s="11">
        <v>0.20450879054473201</v>
      </c>
      <c r="AD308" s="11"/>
      <c r="AE308" s="11">
        <v>0.21955554370126301</v>
      </c>
      <c r="AF308" s="11">
        <v>0.18371393857628099</v>
      </c>
      <c r="AG308" s="11">
        <v>0.16164245299199301</v>
      </c>
      <c r="AH308" s="11">
        <v>0.15394831816891799</v>
      </c>
      <c r="AI308" s="11">
        <v>0.13662646066209999</v>
      </c>
      <c r="AJ308" s="11"/>
      <c r="AK308" s="11">
        <v>0.19185885906487399</v>
      </c>
      <c r="AL308" s="11">
        <v>0.19523122473287099</v>
      </c>
      <c r="AM308" s="11">
        <v>0.19816900505856699</v>
      </c>
      <c r="AN308" s="11">
        <v>0.165496948651187</v>
      </c>
      <c r="AO308" s="11">
        <v>0.17336031740906499</v>
      </c>
      <c r="AP308" s="11">
        <v>0.16412597835575901</v>
      </c>
      <c r="AQ308" s="11"/>
      <c r="AR308" s="11">
        <v>0.19729449259087101</v>
      </c>
      <c r="AS308" s="11">
        <v>0.17538862382235301</v>
      </c>
      <c r="AT308" s="11">
        <v>0.21247397422541001</v>
      </c>
      <c r="AU308" s="11"/>
      <c r="AV308" s="11">
        <v>0.19456822197439999</v>
      </c>
      <c r="AW308" s="11">
        <v>0.16429616293591001</v>
      </c>
      <c r="AX308" s="11">
        <v>0.181215528007445</v>
      </c>
      <c r="AY308" s="11">
        <v>0.195182487839447</v>
      </c>
      <c r="AZ308" s="11">
        <v>0.194648711977702</v>
      </c>
      <c r="BA308" s="11"/>
      <c r="BB308" s="11">
        <v>0.19637420313991399</v>
      </c>
      <c r="BC308" s="11">
        <v>0.16464020606410301</v>
      </c>
      <c r="BD308" s="11">
        <v>0.15220820148119499</v>
      </c>
      <c r="BE308" s="11"/>
      <c r="BF308" s="11">
        <v>0.18559767943587499</v>
      </c>
      <c r="BG308" s="11">
        <v>0.17622444601106599</v>
      </c>
      <c r="BH308" s="11">
        <v>0.15328497616588199</v>
      </c>
      <c r="BI308" s="11">
        <v>0.21355258652228801</v>
      </c>
      <c r="BJ308" s="11">
        <v>0.18174366654251201</v>
      </c>
      <c r="BK308" s="11">
        <v>0.234894378134194</v>
      </c>
    </row>
    <row r="309" spans="2:63" x14ac:dyDescent="0.35">
      <c r="B309" t="s">
        <v>222</v>
      </c>
      <c r="C309" s="11">
        <v>0.10234589989031299</v>
      </c>
      <c r="D309" s="11">
        <v>7.4860233322240496E-2</v>
      </c>
      <c r="E309" s="11">
        <v>0.12880652694311301</v>
      </c>
      <c r="F309" s="11"/>
      <c r="G309" s="11">
        <v>6.8098963950796607E-2</v>
      </c>
      <c r="H309" s="11">
        <v>9.9622142031836197E-2</v>
      </c>
      <c r="I309" s="11">
        <v>9.9843730109746703E-2</v>
      </c>
      <c r="J309" s="11">
        <v>0.119184528432128</v>
      </c>
      <c r="K309" s="11">
        <v>0.112071666224393</v>
      </c>
      <c r="L309" s="11">
        <v>0.106536569542053</v>
      </c>
      <c r="M309" s="11"/>
      <c r="N309" s="11">
        <v>9.5637614757743197E-2</v>
      </c>
      <c r="O309" s="11">
        <v>8.51043661449217E-2</v>
      </c>
      <c r="P309" s="11">
        <v>9.3928218066677505E-2</v>
      </c>
      <c r="Q309" s="11">
        <v>0.11824749344203001</v>
      </c>
      <c r="R309" s="11">
        <v>0.102997128962595</v>
      </c>
      <c r="S309" s="11">
        <v>8.9724587405020595E-2</v>
      </c>
      <c r="T309" s="11">
        <v>0.102334954525965</v>
      </c>
      <c r="U309" s="11">
        <v>0.116401903052561</v>
      </c>
      <c r="V309" s="11">
        <v>0.114975948478775</v>
      </c>
      <c r="W309" s="11">
        <v>0.125698197823359</v>
      </c>
      <c r="X309" s="11">
        <v>9.00771226123291E-2</v>
      </c>
      <c r="Y309" s="11"/>
      <c r="Z309" s="11">
        <v>6.2448769703546798E-2</v>
      </c>
      <c r="AA309" s="11">
        <v>0.112764942156532</v>
      </c>
      <c r="AB309" s="11">
        <v>9.3756275515896395E-2</v>
      </c>
      <c r="AC309" s="11">
        <v>0.138051586741401</v>
      </c>
      <c r="AD309" s="11"/>
      <c r="AE309" s="11">
        <v>0.141918266829998</v>
      </c>
      <c r="AF309" s="11">
        <v>0.106933419735877</v>
      </c>
      <c r="AG309" s="11">
        <v>7.6637300024622101E-2</v>
      </c>
      <c r="AH309" s="11">
        <v>6.7147118495575794E-2</v>
      </c>
      <c r="AI309" s="11">
        <v>3.82146811707164E-2</v>
      </c>
      <c r="AJ309" s="11"/>
      <c r="AK309" s="11">
        <v>9.3512652056339796E-2</v>
      </c>
      <c r="AL309" s="11">
        <v>0.105013418182162</v>
      </c>
      <c r="AM309" s="11">
        <v>0.14015580720450099</v>
      </c>
      <c r="AN309" s="11">
        <v>0.13568639965910401</v>
      </c>
      <c r="AO309" s="11">
        <v>9.0456789765964898E-2</v>
      </c>
      <c r="AP309" s="11">
        <v>7.5146157943236494E-2</v>
      </c>
      <c r="AQ309" s="11"/>
      <c r="AR309" s="11">
        <v>0.118034765745862</v>
      </c>
      <c r="AS309" s="11">
        <v>7.9775355126275801E-2</v>
      </c>
      <c r="AT309" s="11">
        <v>0.13006534014607701</v>
      </c>
      <c r="AU309" s="11"/>
      <c r="AV309" s="11">
        <v>0.10564080022153501</v>
      </c>
      <c r="AW309" s="11">
        <v>0.100643330575728</v>
      </c>
      <c r="AX309" s="11">
        <v>8.3359724133300603E-2</v>
      </c>
      <c r="AY309" s="11">
        <v>0.12467014376614401</v>
      </c>
      <c r="AZ309" s="11">
        <v>0.11787870871037399</v>
      </c>
      <c r="BA309" s="11"/>
      <c r="BB309" s="11">
        <v>0.106793472255807</v>
      </c>
      <c r="BC309" s="11">
        <v>9.1859198552018503E-2</v>
      </c>
      <c r="BD309" s="11">
        <v>0.107841066940826</v>
      </c>
      <c r="BE309" s="11"/>
      <c r="BF309" s="11">
        <v>9.21083993420964E-2</v>
      </c>
      <c r="BG309" s="11">
        <v>0.110100445932112</v>
      </c>
      <c r="BH309" s="11">
        <v>8.7501240855442405E-2</v>
      </c>
      <c r="BI309" s="11">
        <v>0.11698190829645901</v>
      </c>
      <c r="BJ309" s="11">
        <v>0.10692700279195499</v>
      </c>
      <c r="BK309" s="11">
        <v>7.3477340081395406E-2</v>
      </c>
    </row>
    <row r="310" spans="2:63" x14ac:dyDescent="0.35">
      <c r="B310" t="s">
        <v>223</v>
      </c>
      <c r="C310" s="11">
        <v>1.9495187590890702E-2</v>
      </c>
      <c r="D310" s="11">
        <v>1.95950334164657E-2</v>
      </c>
      <c r="E310" s="11">
        <v>1.8602138400015102E-2</v>
      </c>
      <c r="F310" s="11"/>
      <c r="G310" s="11">
        <v>4.69488825994979E-2</v>
      </c>
      <c r="H310" s="11">
        <v>2.3254690605077899E-2</v>
      </c>
      <c r="I310" s="11">
        <v>1.6288815769128901E-2</v>
      </c>
      <c r="J310" s="11">
        <v>2.62173639066236E-2</v>
      </c>
      <c r="K310" s="11">
        <v>6.5505692392406802E-3</v>
      </c>
      <c r="L310" s="11">
        <v>5.4076702168238599E-3</v>
      </c>
      <c r="M310" s="11"/>
      <c r="N310" s="11">
        <v>1.8044787714990799E-2</v>
      </c>
      <c r="O310" s="11">
        <v>2.1391176848828901E-2</v>
      </c>
      <c r="P310" s="11">
        <v>1.84888672875867E-2</v>
      </c>
      <c r="Q310" s="11">
        <v>1.58311045720048E-2</v>
      </c>
      <c r="R310" s="11">
        <v>3.6264079673420699E-2</v>
      </c>
      <c r="S310" s="11">
        <v>2.0126346446299698E-2</v>
      </c>
      <c r="T310" s="11">
        <v>2.4980505494700201E-2</v>
      </c>
      <c r="U310" s="11">
        <v>0</v>
      </c>
      <c r="V310" s="11">
        <v>2.2768145760294799E-2</v>
      </c>
      <c r="W310" s="11">
        <v>1.0385775768073599E-2</v>
      </c>
      <c r="X310" s="11">
        <v>1.92724812861223E-2</v>
      </c>
      <c r="Y310" s="11"/>
      <c r="Z310" s="11">
        <v>1.10728020767138E-2</v>
      </c>
      <c r="AA310" s="11">
        <v>1.3627511209749201E-2</v>
      </c>
      <c r="AB310" s="11">
        <v>1.90172764136191E-2</v>
      </c>
      <c r="AC310" s="11">
        <v>3.5437592660458997E-2</v>
      </c>
      <c r="AD310" s="11"/>
      <c r="AE310" s="11">
        <v>2.6771293108437899E-2</v>
      </c>
      <c r="AF310" s="11">
        <v>1.8537125987685799E-2</v>
      </c>
      <c r="AG310" s="11">
        <v>1.20605652981098E-2</v>
      </c>
      <c r="AH310" s="11">
        <v>1.3744849126805601E-2</v>
      </c>
      <c r="AI310" s="11">
        <v>1.8481747621600299E-2</v>
      </c>
      <c r="AJ310" s="11"/>
      <c r="AK310" s="11">
        <v>1.41551975368056E-2</v>
      </c>
      <c r="AL310" s="11">
        <v>1.29733270160721E-2</v>
      </c>
      <c r="AM310" s="11">
        <v>3.1945132533335599E-2</v>
      </c>
      <c r="AN310" s="11">
        <v>1.34336451760157E-2</v>
      </c>
      <c r="AO310" s="11">
        <v>1.7263632795983901E-2</v>
      </c>
      <c r="AP310" s="11">
        <v>8.6164732486864598E-2</v>
      </c>
      <c r="AQ310" s="11"/>
      <c r="AR310" s="11">
        <v>1.7475613140047901E-2</v>
      </c>
      <c r="AS310" s="11">
        <v>1.4264943087824699E-2</v>
      </c>
      <c r="AT310" s="11">
        <v>2.7726545213219201E-2</v>
      </c>
      <c r="AU310" s="11"/>
      <c r="AV310" s="11">
        <v>1.16223327726271E-2</v>
      </c>
      <c r="AW310" s="11">
        <v>2.7664347026894399E-2</v>
      </c>
      <c r="AX310" s="11">
        <v>9.3172945660896095E-3</v>
      </c>
      <c r="AY310" s="11">
        <v>1.48952965544491E-2</v>
      </c>
      <c r="AZ310" s="11">
        <v>2.80284582625633E-2</v>
      </c>
      <c r="BA310" s="11"/>
      <c r="BB310" s="11">
        <v>1.2460293793140099E-2</v>
      </c>
      <c r="BC310" s="11">
        <v>2.5512899974448201E-2</v>
      </c>
      <c r="BD310" s="11">
        <v>1.1189557551256999E-2</v>
      </c>
      <c r="BE310" s="11"/>
      <c r="BF310" s="11">
        <v>2.5661765475329602E-2</v>
      </c>
      <c r="BG310" s="11">
        <v>1.0941907352939E-2</v>
      </c>
      <c r="BH310" s="11">
        <v>3.1630145721948798E-2</v>
      </c>
      <c r="BI310" s="11">
        <v>1.5585935467411299E-2</v>
      </c>
      <c r="BJ310" s="11">
        <v>2.0539257143452699E-2</v>
      </c>
      <c r="BK310" s="11">
        <v>2.2386946262046299E-2</v>
      </c>
    </row>
    <row r="311" spans="2:63" x14ac:dyDescent="0.35">
      <c r="B311" t="s">
        <v>224</v>
      </c>
      <c r="C311" s="11">
        <v>0.6913176010073</v>
      </c>
      <c r="D311" s="11">
        <v>0.75581941634841099</v>
      </c>
      <c r="E311" s="11">
        <v>0.62931071222971202</v>
      </c>
      <c r="F311" s="11"/>
      <c r="G311" s="11">
        <v>0.73798799992868402</v>
      </c>
      <c r="H311" s="11">
        <v>0.72308405172713097</v>
      </c>
      <c r="I311" s="11">
        <v>0.68978872862309704</v>
      </c>
      <c r="J311" s="11">
        <v>0.662445856653892</v>
      </c>
      <c r="K311" s="11">
        <v>0.71558366064928502</v>
      </c>
      <c r="L311" s="11">
        <v>0.64579240714845798</v>
      </c>
      <c r="M311" s="11"/>
      <c r="N311" s="11">
        <v>0.70357693729002502</v>
      </c>
      <c r="O311" s="11">
        <v>0.72372687419814796</v>
      </c>
      <c r="P311" s="11">
        <v>0.71977337368410998</v>
      </c>
      <c r="Q311" s="11">
        <v>0.67990804949042405</v>
      </c>
      <c r="R311" s="11">
        <v>0.65913819492424497</v>
      </c>
      <c r="S311" s="11">
        <v>0.70977487071206502</v>
      </c>
      <c r="T311" s="11">
        <v>0.68716951832814699</v>
      </c>
      <c r="U311" s="11">
        <v>0.70745647906547904</v>
      </c>
      <c r="V311" s="11">
        <v>0.68152302384104702</v>
      </c>
      <c r="W311" s="11">
        <v>0.635046426741113</v>
      </c>
      <c r="X311" s="11">
        <v>0.67525882503770895</v>
      </c>
      <c r="Y311" s="11"/>
      <c r="Z311" s="11">
        <v>0.76449514193716595</v>
      </c>
      <c r="AA311" s="11">
        <v>0.67366785869161105</v>
      </c>
      <c r="AB311" s="11">
        <v>0.70891610679529105</v>
      </c>
      <c r="AC311" s="11">
        <v>0.62200203005340804</v>
      </c>
      <c r="AD311" s="11"/>
      <c r="AE311" s="11">
        <v>0.611754896360301</v>
      </c>
      <c r="AF311" s="11">
        <v>0.69081551570015598</v>
      </c>
      <c r="AG311" s="11">
        <v>0.74965968168527597</v>
      </c>
      <c r="AH311" s="11">
        <v>0.76515971420870099</v>
      </c>
      <c r="AI311" s="11">
        <v>0.806677110545583</v>
      </c>
      <c r="AJ311" s="11"/>
      <c r="AK311" s="11">
        <v>0.70047329134198</v>
      </c>
      <c r="AL311" s="11">
        <v>0.68678203006889504</v>
      </c>
      <c r="AM311" s="11">
        <v>0.62973005520359604</v>
      </c>
      <c r="AN311" s="11">
        <v>0.68538300651369299</v>
      </c>
      <c r="AO311" s="11">
        <v>0.71891926002898598</v>
      </c>
      <c r="AP311" s="11">
        <v>0.67456313121413902</v>
      </c>
      <c r="AQ311" s="11"/>
      <c r="AR311" s="11">
        <v>0.66719512852321905</v>
      </c>
      <c r="AS311" s="11">
        <v>0.73057107796354703</v>
      </c>
      <c r="AT311" s="11">
        <v>0.62973414041529396</v>
      </c>
      <c r="AU311" s="11"/>
      <c r="AV311" s="11">
        <v>0.68816864503143804</v>
      </c>
      <c r="AW311" s="11">
        <v>0.70739615946146805</v>
      </c>
      <c r="AX311" s="11">
        <v>0.72610745329316395</v>
      </c>
      <c r="AY311" s="11">
        <v>0.66525207183996005</v>
      </c>
      <c r="AZ311" s="11">
        <v>0.65944412104936101</v>
      </c>
      <c r="BA311" s="11"/>
      <c r="BB311" s="11">
        <v>0.68437203081113895</v>
      </c>
      <c r="BC311" s="11">
        <v>0.71798769540942997</v>
      </c>
      <c r="BD311" s="11">
        <v>0.72876117402672203</v>
      </c>
      <c r="BE311" s="11"/>
      <c r="BF311" s="11">
        <v>0.69663215574669901</v>
      </c>
      <c r="BG311" s="11">
        <v>0.70273320070388401</v>
      </c>
      <c r="BH311" s="11">
        <v>0.72758363725672703</v>
      </c>
      <c r="BI311" s="11">
        <v>0.65387956971384198</v>
      </c>
      <c r="BJ311" s="11">
        <v>0.69079007352207999</v>
      </c>
      <c r="BK311" s="11">
        <v>0.66924133552236498</v>
      </c>
    </row>
    <row r="312" spans="2:63" s="24" customFormat="1" x14ac:dyDescent="0.35">
      <c r="B312" s="25" t="s">
        <v>192</v>
      </c>
      <c r="C312" s="23">
        <v>0.38263520201460033</v>
      </c>
      <c r="D312" s="23">
        <v>0.51163883269682175</v>
      </c>
      <c r="E312" s="23">
        <v>0.25862142445942388</v>
      </c>
      <c r="F312" s="23" t="s">
        <v>4</v>
      </c>
      <c r="G312" s="23">
        <v>0.47597599985736749</v>
      </c>
      <c r="H312" s="23">
        <v>0.44616810345426189</v>
      </c>
      <c r="I312" s="23">
        <v>0.37957745724619446</v>
      </c>
      <c r="J312" s="23">
        <v>0.32489171330778438</v>
      </c>
      <c r="K312" s="23">
        <v>0.43116732129856933</v>
      </c>
      <c r="L312" s="23">
        <v>0.29158481429691513</v>
      </c>
      <c r="M312" s="23" t="s">
        <v>4</v>
      </c>
      <c r="N312" s="23">
        <v>0.40715387458005003</v>
      </c>
      <c r="O312" s="23">
        <v>0.44745374839629531</v>
      </c>
      <c r="P312" s="23">
        <v>0.43954674736822075</v>
      </c>
      <c r="Q312" s="23">
        <v>0.35981609898084727</v>
      </c>
      <c r="R312" s="23">
        <v>0.31827638984849027</v>
      </c>
      <c r="S312" s="23">
        <v>0.41954974142413076</v>
      </c>
      <c r="T312" s="23">
        <v>0.37433903665629376</v>
      </c>
      <c r="U312" s="23">
        <v>0.41491295813095802</v>
      </c>
      <c r="V312" s="23">
        <v>0.36304604768209425</v>
      </c>
      <c r="W312" s="23">
        <v>0.27009285348222639</v>
      </c>
      <c r="X312" s="23">
        <v>0.35051765007541758</v>
      </c>
      <c r="Y312" s="23" t="s">
        <v>4</v>
      </c>
      <c r="Z312" s="23">
        <v>0.52899028387433233</v>
      </c>
      <c r="AA312" s="23">
        <v>0.34733571738322183</v>
      </c>
      <c r="AB312" s="23">
        <v>0.41783221359058254</v>
      </c>
      <c r="AC312" s="23">
        <v>0.24400406010681608</v>
      </c>
      <c r="AD312" s="23" t="s">
        <v>4</v>
      </c>
      <c r="AE312" s="23">
        <v>0.22350979272060206</v>
      </c>
      <c r="AF312" s="23">
        <v>0.38163103140031218</v>
      </c>
      <c r="AG312" s="23">
        <v>0.49931936337055105</v>
      </c>
      <c r="AH312" s="23">
        <v>0.53031942841740165</v>
      </c>
      <c r="AI312" s="23">
        <v>0.61335422109116633</v>
      </c>
      <c r="AJ312" s="23" t="s">
        <v>4</v>
      </c>
      <c r="AK312" s="23">
        <v>0.40094658268396061</v>
      </c>
      <c r="AL312" s="23">
        <v>0.37356406013778992</v>
      </c>
      <c r="AM312" s="23">
        <v>0.25946011040719247</v>
      </c>
      <c r="AN312" s="23">
        <v>0.37076601302738627</v>
      </c>
      <c r="AO312" s="23">
        <v>0.43783852005797219</v>
      </c>
      <c r="AP312" s="23">
        <v>0.34912626242827893</v>
      </c>
      <c r="AQ312" s="23" t="s">
        <v>4</v>
      </c>
      <c r="AR312" s="23">
        <v>0.33439025704643816</v>
      </c>
      <c r="AS312" s="23">
        <v>0.46114215592709351</v>
      </c>
      <c r="AT312" s="23">
        <v>0.25946828083058776</v>
      </c>
      <c r="AU312" s="23" t="s">
        <v>4</v>
      </c>
      <c r="AV312" s="23">
        <v>0.37633729006287597</v>
      </c>
      <c r="AW312" s="23">
        <v>0.41479231892293561</v>
      </c>
      <c r="AX312" s="23">
        <v>0.45221490658632874</v>
      </c>
      <c r="AY312" s="23">
        <v>0.33050414367991993</v>
      </c>
      <c r="AZ312" s="23">
        <v>0.31888824209872174</v>
      </c>
      <c r="BA312" s="23" t="s">
        <v>4</v>
      </c>
      <c r="BB312" s="23">
        <v>0.36874406162227785</v>
      </c>
      <c r="BC312" s="23">
        <v>0.43597539081886022</v>
      </c>
      <c r="BD312" s="23">
        <v>0.45752234805344405</v>
      </c>
      <c r="BE312" s="23" t="s">
        <v>4</v>
      </c>
      <c r="BF312" s="23">
        <v>0.39326431149339802</v>
      </c>
      <c r="BG312" s="23">
        <v>0.40546640140776702</v>
      </c>
      <c r="BH312" s="23">
        <v>0.45516727451345385</v>
      </c>
      <c r="BI312" s="23">
        <v>0.30775913942768363</v>
      </c>
      <c r="BJ312" s="23">
        <v>0.38158014704416032</v>
      </c>
      <c r="BK312" s="23">
        <v>0.33848267104472929</v>
      </c>
    </row>
    <row r="313" spans="2:63" x14ac:dyDescent="0.35">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row>
    <row r="314" spans="2:63" x14ac:dyDescent="0.35">
      <c r="B314" s="2" t="s">
        <v>241</v>
      </c>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row>
    <row r="315" spans="2:63" x14ac:dyDescent="0.35">
      <c r="B315" s="20" t="s">
        <v>226</v>
      </c>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row>
    <row r="316" spans="2:63" x14ac:dyDescent="0.35">
      <c r="B316" t="s">
        <v>234</v>
      </c>
      <c r="C316" s="11">
        <v>0.113614250716114</v>
      </c>
      <c r="D316" s="11">
        <v>0.15236489077527501</v>
      </c>
      <c r="E316" s="11">
        <v>7.5054959108767194E-2</v>
      </c>
      <c r="F316" s="11"/>
      <c r="G316" s="11">
        <v>0.26125787919742299</v>
      </c>
      <c r="H316" s="11">
        <v>0.24781166356213599</v>
      </c>
      <c r="I316" s="11">
        <v>0.12505240292750999</v>
      </c>
      <c r="J316" s="11">
        <v>6.7799611532879001E-2</v>
      </c>
      <c r="K316" s="11">
        <v>2.2244516303384199E-2</v>
      </c>
      <c r="L316" s="11">
        <v>2.3415794906579399E-2</v>
      </c>
      <c r="M316" s="11"/>
      <c r="N316" s="11">
        <v>0.206133433960695</v>
      </c>
      <c r="O316" s="11">
        <v>9.7912829024888806E-2</v>
      </c>
      <c r="P316" s="11">
        <v>7.0939994777541995E-2</v>
      </c>
      <c r="Q316" s="11">
        <v>5.1596365124736601E-2</v>
      </c>
      <c r="R316" s="11">
        <v>0.118718016477445</v>
      </c>
      <c r="S316" s="11">
        <v>0.163995376631551</v>
      </c>
      <c r="T316" s="11">
        <v>8.0999175964940606E-2</v>
      </c>
      <c r="U316" s="11">
        <v>6.1060546754537301E-2</v>
      </c>
      <c r="V316" s="11">
        <v>0.12733126722796401</v>
      </c>
      <c r="W316" s="11">
        <v>8.1719637339118897E-2</v>
      </c>
      <c r="X316" s="11">
        <v>7.9539198287056898E-2</v>
      </c>
      <c r="Y316" s="11"/>
      <c r="Z316" s="11">
        <v>0.103128825801777</v>
      </c>
      <c r="AA316" s="11">
        <v>7.6871646924855097E-2</v>
      </c>
      <c r="AB316" s="11">
        <v>0.166229725087817</v>
      </c>
      <c r="AC316" s="11">
        <v>0.119378510105703</v>
      </c>
      <c r="AD316" s="11"/>
      <c r="AE316" s="11">
        <v>0.11683125993828</v>
      </c>
      <c r="AF316" s="11">
        <v>0.104199203220252</v>
      </c>
      <c r="AG316" s="11">
        <v>0.10343327336977</v>
      </c>
      <c r="AH316" s="11">
        <v>0.17692279175387801</v>
      </c>
      <c r="AI316" s="11">
        <v>0.15690867682326701</v>
      </c>
      <c r="AJ316" s="11"/>
      <c r="AK316" s="11">
        <v>9.4351720744903902E-2</v>
      </c>
      <c r="AL316" s="11">
        <v>0.10806485906185299</v>
      </c>
      <c r="AM316" s="11">
        <v>0.17230973871205901</v>
      </c>
      <c r="AN316" s="11">
        <v>0.15099560910436799</v>
      </c>
      <c r="AO316" s="11">
        <v>0.113289708618995</v>
      </c>
      <c r="AP316" s="11">
        <v>0.12619142787804699</v>
      </c>
      <c r="AQ316" s="11"/>
      <c r="AR316" s="11">
        <v>8.7462983527376303E-2</v>
      </c>
      <c r="AS316" s="11">
        <v>0.13400898592333499</v>
      </c>
      <c r="AT316" s="11">
        <v>9.5025830476703904E-2</v>
      </c>
      <c r="AU316" s="11"/>
      <c r="AV316" s="11">
        <v>9.7421627097610999E-2</v>
      </c>
      <c r="AW316" s="11">
        <v>0.15235576398914299</v>
      </c>
      <c r="AX316" s="11">
        <v>6.8377588213779497E-2</v>
      </c>
      <c r="AY316" s="11">
        <v>0.13410993623517001</v>
      </c>
      <c r="AZ316" s="11">
        <v>0.10314685804246999</v>
      </c>
      <c r="BA316" s="11"/>
      <c r="BB316" s="11">
        <v>0.109188164197355</v>
      </c>
      <c r="BC316" s="11">
        <v>0.15719645793481199</v>
      </c>
      <c r="BD316" s="11">
        <v>0.119547766849738</v>
      </c>
      <c r="BE316" s="11"/>
      <c r="BF316" s="11">
        <v>0.20614721764642799</v>
      </c>
      <c r="BG316" s="11">
        <v>9.0490262850537698E-2</v>
      </c>
      <c r="BH316" s="11">
        <v>0.148915454323504</v>
      </c>
      <c r="BI316" s="11">
        <v>8.8382602478599095E-2</v>
      </c>
      <c r="BJ316" s="11">
        <v>3.2071086834607597E-2</v>
      </c>
      <c r="BK316" s="11">
        <v>5.6361022419429099E-2</v>
      </c>
    </row>
    <row r="317" spans="2:63" x14ac:dyDescent="0.35">
      <c r="B317" t="s">
        <v>235</v>
      </c>
      <c r="C317" s="11">
        <v>0.19623140345927201</v>
      </c>
      <c r="D317" s="11">
        <v>0.19163666006387201</v>
      </c>
      <c r="E317" s="11">
        <v>0.19975902648260899</v>
      </c>
      <c r="F317" s="11"/>
      <c r="G317" s="11">
        <v>0.35163612845856501</v>
      </c>
      <c r="H317" s="11">
        <v>0.29178716857345999</v>
      </c>
      <c r="I317" s="11">
        <v>0.24303647054593899</v>
      </c>
      <c r="J317" s="11">
        <v>0.12664726913650601</v>
      </c>
      <c r="K317" s="11">
        <v>0.13524408053116399</v>
      </c>
      <c r="L317" s="11">
        <v>0.10046951289212</v>
      </c>
      <c r="M317" s="11"/>
      <c r="N317" s="11">
        <v>0.29233530962557502</v>
      </c>
      <c r="O317" s="11">
        <v>0.18703305153504199</v>
      </c>
      <c r="P317" s="11">
        <v>0.14828791255881299</v>
      </c>
      <c r="Q317" s="11">
        <v>0.13986310705140201</v>
      </c>
      <c r="R317" s="11">
        <v>0.17582399406020699</v>
      </c>
      <c r="S317" s="11">
        <v>0.26363128940957198</v>
      </c>
      <c r="T317" s="11">
        <v>0.17401828357928301</v>
      </c>
      <c r="U317" s="11">
        <v>0.20897713867489601</v>
      </c>
      <c r="V317" s="11">
        <v>0.13629147736665301</v>
      </c>
      <c r="W317" s="11">
        <v>0.182961553066359</v>
      </c>
      <c r="X317" s="11">
        <v>0.18647750447374201</v>
      </c>
      <c r="Y317" s="11"/>
      <c r="Z317" s="11">
        <v>0.19819280862255501</v>
      </c>
      <c r="AA317" s="11">
        <v>0.181357718439385</v>
      </c>
      <c r="AB317" s="11">
        <v>0.239272391820672</v>
      </c>
      <c r="AC317" s="11">
        <v>0.178675073962826</v>
      </c>
      <c r="AD317" s="11"/>
      <c r="AE317" s="11">
        <v>0.16944651901347299</v>
      </c>
      <c r="AF317" s="11">
        <v>0.219520741594427</v>
      </c>
      <c r="AG317" s="11">
        <v>0.198299863257003</v>
      </c>
      <c r="AH317" s="11">
        <v>0.22826554049987099</v>
      </c>
      <c r="AI317" s="11">
        <v>0.20134027285220199</v>
      </c>
      <c r="AJ317" s="11"/>
      <c r="AK317" s="11">
        <v>0.14107252861820399</v>
      </c>
      <c r="AL317" s="11">
        <v>0.23813425953453499</v>
      </c>
      <c r="AM317" s="11">
        <v>0.24971870291840501</v>
      </c>
      <c r="AN317" s="11">
        <v>0.21707643211910699</v>
      </c>
      <c r="AO317" s="11">
        <v>0.22600388446418099</v>
      </c>
      <c r="AP317" s="11">
        <v>0.21078821640234099</v>
      </c>
      <c r="AQ317" s="11"/>
      <c r="AR317" s="11">
        <v>0.14005222410951501</v>
      </c>
      <c r="AS317" s="11">
        <v>0.21679177107332701</v>
      </c>
      <c r="AT317" s="11">
        <v>0.22127497245531899</v>
      </c>
      <c r="AU317" s="11"/>
      <c r="AV317" s="11">
        <v>0.16282415969524899</v>
      </c>
      <c r="AW317" s="11">
        <v>0.245773973273508</v>
      </c>
      <c r="AX317" s="11">
        <v>0.19361996874878101</v>
      </c>
      <c r="AY317" s="11">
        <v>0.19736127837357501</v>
      </c>
      <c r="AZ317" s="11">
        <v>0.189073235467664</v>
      </c>
      <c r="BA317" s="11"/>
      <c r="BB317" s="11">
        <v>0.15721278542070499</v>
      </c>
      <c r="BC317" s="11">
        <v>0.26987338893931101</v>
      </c>
      <c r="BD317" s="11">
        <v>0.206653673104192</v>
      </c>
      <c r="BE317" s="11"/>
      <c r="BF317" s="11">
        <v>0.25602282347163402</v>
      </c>
      <c r="BG317" s="11">
        <v>0.17740303253068099</v>
      </c>
      <c r="BH317" s="11">
        <v>0.21969503212323499</v>
      </c>
      <c r="BI317" s="11">
        <v>0.18428701789746799</v>
      </c>
      <c r="BJ317" s="11">
        <v>0.13371026239020101</v>
      </c>
      <c r="BK317" s="11">
        <v>0.17205398351738499</v>
      </c>
    </row>
    <row r="318" spans="2:63" x14ac:dyDescent="0.35">
      <c r="B318" t="s">
        <v>236</v>
      </c>
      <c r="C318" s="11">
        <v>0.187857103300169</v>
      </c>
      <c r="D318" s="11">
        <v>0.18927737653475099</v>
      </c>
      <c r="E318" s="11">
        <v>0.18763226607908301</v>
      </c>
      <c r="F318" s="11"/>
      <c r="G318" s="11">
        <v>0.19543370506136901</v>
      </c>
      <c r="H318" s="11">
        <v>0.14362975065080599</v>
      </c>
      <c r="I318" s="11">
        <v>0.175637032892941</v>
      </c>
      <c r="J318" s="11">
        <v>0.195927989561552</v>
      </c>
      <c r="K318" s="11">
        <v>0.22012231225592799</v>
      </c>
      <c r="L318" s="11">
        <v>0.19383943183211</v>
      </c>
      <c r="M318" s="11"/>
      <c r="N318" s="11">
        <v>0.173695016306329</v>
      </c>
      <c r="O318" s="11">
        <v>0.18648054959410501</v>
      </c>
      <c r="P318" s="11">
        <v>0.24481395374132001</v>
      </c>
      <c r="Q318" s="11">
        <v>0.19268811262934801</v>
      </c>
      <c r="R318" s="11">
        <v>0.16182320126880301</v>
      </c>
      <c r="S318" s="11">
        <v>0.16068707680562699</v>
      </c>
      <c r="T318" s="11">
        <v>0.16404106417751499</v>
      </c>
      <c r="U318" s="11">
        <v>0.25364842372128199</v>
      </c>
      <c r="V318" s="11">
        <v>0.19426721181283599</v>
      </c>
      <c r="W318" s="11">
        <v>0.18011863834053099</v>
      </c>
      <c r="X318" s="11">
        <v>0.21275913650967199</v>
      </c>
      <c r="Y318" s="11"/>
      <c r="Z318" s="11">
        <v>0.204504171240417</v>
      </c>
      <c r="AA318" s="11">
        <v>0.19203142426691899</v>
      </c>
      <c r="AB318" s="11">
        <v>0.18709285016472699</v>
      </c>
      <c r="AC318" s="11">
        <v>0.17062388371683199</v>
      </c>
      <c r="AD318" s="11"/>
      <c r="AE318" s="11">
        <v>0.159506417640704</v>
      </c>
      <c r="AF318" s="11">
        <v>0.216786437633741</v>
      </c>
      <c r="AG318" s="11">
        <v>0.194562599467965</v>
      </c>
      <c r="AH318" s="11">
        <v>0.18649107567637099</v>
      </c>
      <c r="AI318" s="11">
        <v>0.11340384841447899</v>
      </c>
      <c r="AJ318" s="11"/>
      <c r="AK318" s="11">
        <v>0.20061416347493599</v>
      </c>
      <c r="AL318" s="11">
        <v>0.19351870384584699</v>
      </c>
      <c r="AM318" s="11">
        <v>9.43475244851745E-2</v>
      </c>
      <c r="AN318" s="11">
        <v>0.17753879742721901</v>
      </c>
      <c r="AO318" s="11">
        <v>0.201203134839744</v>
      </c>
      <c r="AP318" s="11">
        <v>0.18534622503692999</v>
      </c>
      <c r="AQ318" s="11"/>
      <c r="AR318" s="11">
        <v>0.18202739387980599</v>
      </c>
      <c r="AS318" s="11">
        <v>0.20044118828572799</v>
      </c>
      <c r="AT318" s="11">
        <v>0.174142745927756</v>
      </c>
      <c r="AU318" s="11"/>
      <c r="AV318" s="11">
        <v>0.18278073488832999</v>
      </c>
      <c r="AW318" s="11">
        <v>0.18964887241498299</v>
      </c>
      <c r="AX318" s="11">
        <v>0.25618207438686202</v>
      </c>
      <c r="AY318" s="11">
        <v>0.17158424354466201</v>
      </c>
      <c r="AZ318" s="11">
        <v>0.14126463110725701</v>
      </c>
      <c r="BA318" s="11"/>
      <c r="BB318" s="11">
        <v>0.19459051324108001</v>
      </c>
      <c r="BC318" s="11">
        <v>0.19263249353286399</v>
      </c>
      <c r="BD318" s="11">
        <v>0.19748472876158901</v>
      </c>
      <c r="BE318" s="11"/>
      <c r="BF318" s="11">
        <v>0.16216106123850499</v>
      </c>
      <c r="BG318" s="11">
        <v>0.17662380499247099</v>
      </c>
      <c r="BH318" s="11">
        <v>0.19075619317067299</v>
      </c>
      <c r="BI318" s="11">
        <v>0.199684399909931</v>
      </c>
      <c r="BJ318" s="11">
        <v>0.19912863290445201</v>
      </c>
      <c r="BK318" s="11">
        <v>0.25746494902082301</v>
      </c>
    </row>
    <row r="319" spans="2:63" x14ac:dyDescent="0.35">
      <c r="B319" t="s">
        <v>237</v>
      </c>
      <c r="C319" s="11">
        <v>0.42352218366379002</v>
      </c>
      <c r="D319" s="11">
        <v>0.40031778082033198</v>
      </c>
      <c r="E319" s="11">
        <v>0.446036975905855</v>
      </c>
      <c r="F319" s="11"/>
      <c r="G319" s="11">
        <v>0.12586595804956299</v>
      </c>
      <c r="H319" s="11">
        <v>0.229907855217938</v>
      </c>
      <c r="I319" s="11">
        <v>0.35665602604643598</v>
      </c>
      <c r="J319" s="11">
        <v>0.53096542387358603</v>
      </c>
      <c r="K319" s="11">
        <v>0.53939352561182397</v>
      </c>
      <c r="L319" s="11">
        <v>0.61775103641194795</v>
      </c>
      <c r="M319" s="11"/>
      <c r="N319" s="11">
        <v>0.26508415221840598</v>
      </c>
      <c r="O319" s="11">
        <v>0.46098037004104397</v>
      </c>
      <c r="P319" s="11">
        <v>0.44190684058000601</v>
      </c>
      <c r="Q319" s="11">
        <v>0.53507784482644705</v>
      </c>
      <c r="R319" s="11">
        <v>0.462681189921126</v>
      </c>
      <c r="S319" s="11">
        <v>0.33783009044760098</v>
      </c>
      <c r="T319" s="11">
        <v>0.448516086521762</v>
      </c>
      <c r="U319" s="11">
        <v>0.41528279248191502</v>
      </c>
      <c r="V319" s="11">
        <v>0.46209911767284201</v>
      </c>
      <c r="W319" s="11">
        <v>0.50181547185439601</v>
      </c>
      <c r="X319" s="11">
        <v>0.415559423140482</v>
      </c>
      <c r="Y319" s="11"/>
      <c r="Z319" s="11">
        <v>0.42464902217817302</v>
      </c>
      <c r="AA319" s="11">
        <v>0.473693985145344</v>
      </c>
      <c r="AB319" s="11">
        <v>0.32543904746270003</v>
      </c>
      <c r="AC319" s="11">
        <v>0.441367872163207</v>
      </c>
      <c r="AD319" s="11"/>
      <c r="AE319" s="11">
        <v>0.452595384050829</v>
      </c>
      <c r="AF319" s="11">
        <v>0.38839252621056902</v>
      </c>
      <c r="AG319" s="11">
        <v>0.43784038156369998</v>
      </c>
      <c r="AH319" s="11">
        <v>0.344544998338912</v>
      </c>
      <c r="AI319" s="11">
        <v>0.44854469504528799</v>
      </c>
      <c r="AJ319" s="11"/>
      <c r="AK319" s="11">
        <v>0.499613911990481</v>
      </c>
      <c r="AL319" s="11">
        <v>0.38732587022910703</v>
      </c>
      <c r="AM319" s="11">
        <v>0.40068263587930097</v>
      </c>
      <c r="AN319" s="11">
        <v>0.37291341061793598</v>
      </c>
      <c r="AO319" s="11">
        <v>0.37798615542078401</v>
      </c>
      <c r="AP319" s="11">
        <v>0.31781606130888301</v>
      </c>
      <c r="AQ319" s="11"/>
      <c r="AR319" s="11">
        <v>0.51160811033159104</v>
      </c>
      <c r="AS319" s="11">
        <v>0.38461223114475901</v>
      </c>
      <c r="AT319" s="11">
        <v>0.40653400672988999</v>
      </c>
      <c r="AU319" s="11"/>
      <c r="AV319" s="11">
        <v>0.48286161738885902</v>
      </c>
      <c r="AW319" s="11">
        <v>0.33727548846197403</v>
      </c>
      <c r="AX319" s="11">
        <v>0.43742566557579299</v>
      </c>
      <c r="AY319" s="11">
        <v>0.40125324431533499</v>
      </c>
      <c r="AZ319" s="11">
        <v>0.45694515091652899</v>
      </c>
      <c r="BA319" s="11"/>
      <c r="BB319" s="11">
        <v>0.46918068435063498</v>
      </c>
      <c r="BC319" s="11">
        <v>0.30603632879595</v>
      </c>
      <c r="BD319" s="11">
        <v>0.42038648181558602</v>
      </c>
      <c r="BE319" s="11"/>
      <c r="BF319" s="11">
        <v>0.299294037923795</v>
      </c>
      <c r="BG319" s="11">
        <v>0.47869292505934302</v>
      </c>
      <c r="BH319" s="11">
        <v>0.35650967210935203</v>
      </c>
      <c r="BI319" s="11">
        <v>0.46094926217430399</v>
      </c>
      <c r="BJ319" s="11">
        <v>0.538726084346554</v>
      </c>
      <c r="BK319" s="11">
        <v>0.42101174161959198</v>
      </c>
    </row>
    <row r="320" spans="2:63" x14ac:dyDescent="0.35">
      <c r="B320" t="s">
        <v>84</v>
      </c>
      <c r="C320" s="11">
        <v>7.8775058860654404E-2</v>
      </c>
      <c r="D320" s="11">
        <v>6.6403291805770606E-2</v>
      </c>
      <c r="E320" s="11">
        <v>9.15167724236855E-2</v>
      </c>
      <c r="F320" s="11"/>
      <c r="G320" s="11">
        <v>6.5806329233080094E-2</v>
      </c>
      <c r="H320" s="11">
        <v>8.6863561995659297E-2</v>
      </c>
      <c r="I320" s="11">
        <v>9.9618067587173995E-2</v>
      </c>
      <c r="J320" s="11">
        <v>7.86597058954768E-2</v>
      </c>
      <c r="K320" s="11">
        <v>8.2995565297700399E-2</v>
      </c>
      <c r="L320" s="11">
        <v>6.4524223957243096E-2</v>
      </c>
      <c r="M320" s="11"/>
      <c r="N320" s="11">
        <v>6.2752087888995195E-2</v>
      </c>
      <c r="O320" s="11">
        <v>6.7593199804919193E-2</v>
      </c>
      <c r="P320" s="11">
        <v>9.4051298342318596E-2</v>
      </c>
      <c r="Q320" s="11">
        <v>8.0774570368065707E-2</v>
      </c>
      <c r="R320" s="11">
        <v>8.0953598272418895E-2</v>
      </c>
      <c r="S320" s="11">
        <v>7.3856166705648194E-2</v>
      </c>
      <c r="T320" s="11">
        <v>0.13242538975649901</v>
      </c>
      <c r="U320" s="11">
        <v>6.1031098367369301E-2</v>
      </c>
      <c r="V320" s="11">
        <v>8.0010925919705198E-2</v>
      </c>
      <c r="W320" s="11">
        <v>5.33846993995956E-2</v>
      </c>
      <c r="X320" s="11">
        <v>0.105664737589048</v>
      </c>
      <c r="Y320" s="11"/>
      <c r="Z320" s="11">
        <v>6.9525172157078804E-2</v>
      </c>
      <c r="AA320" s="11">
        <v>7.6045225223497104E-2</v>
      </c>
      <c r="AB320" s="11">
        <v>8.1965985464084207E-2</v>
      </c>
      <c r="AC320" s="11">
        <v>8.9954660051431698E-2</v>
      </c>
      <c r="AD320" s="11"/>
      <c r="AE320" s="11">
        <v>0.10162041935671499</v>
      </c>
      <c r="AF320" s="11">
        <v>7.1101091341010406E-2</v>
      </c>
      <c r="AG320" s="11">
        <v>6.5863882341562E-2</v>
      </c>
      <c r="AH320" s="11">
        <v>6.3775593730968694E-2</v>
      </c>
      <c r="AI320" s="11">
        <v>7.9802506864763895E-2</v>
      </c>
      <c r="AJ320" s="11"/>
      <c r="AK320" s="11">
        <v>6.4347675171474994E-2</v>
      </c>
      <c r="AL320" s="11">
        <v>7.2956307328658196E-2</v>
      </c>
      <c r="AM320" s="11">
        <v>8.2941398005061603E-2</v>
      </c>
      <c r="AN320" s="11">
        <v>8.14757507313697E-2</v>
      </c>
      <c r="AO320" s="11">
        <v>8.1517116656295505E-2</v>
      </c>
      <c r="AP320" s="11">
        <v>0.15985806937379901</v>
      </c>
      <c r="AQ320" s="11"/>
      <c r="AR320" s="11">
        <v>7.8849288151712105E-2</v>
      </c>
      <c r="AS320" s="11">
        <v>6.4145823572851604E-2</v>
      </c>
      <c r="AT320" s="11">
        <v>0.103022444410331</v>
      </c>
      <c r="AU320" s="11"/>
      <c r="AV320" s="11">
        <v>7.4111860929950604E-2</v>
      </c>
      <c r="AW320" s="11">
        <v>7.4945901860392003E-2</v>
      </c>
      <c r="AX320" s="11">
        <v>4.43947030747852E-2</v>
      </c>
      <c r="AY320" s="11">
        <v>9.5691297531258102E-2</v>
      </c>
      <c r="AZ320" s="11">
        <v>0.109570124466081</v>
      </c>
      <c r="BA320" s="11"/>
      <c r="BB320" s="11">
        <v>6.9827852790224201E-2</v>
      </c>
      <c r="BC320" s="11">
        <v>7.42613307970625E-2</v>
      </c>
      <c r="BD320" s="11">
        <v>5.5927349468895299E-2</v>
      </c>
      <c r="BE320" s="11"/>
      <c r="BF320" s="11">
        <v>7.6374859719638505E-2</v>
      </c>
      <c r="BG320" s="11">
        <v>7.6789974566966707E-2</v>
      </c>
      <c r="BH320" s="11">
        <v>8.4123648273235901E-2</v>
      </c>
      <c r="BI320" s="11">
        <v>6.6696717539697803E-2</v>
      </c>
      <c r="BJ320" s="11">
        <v>9.6363933524185805E-2</v>
      </c>
      <c r="BK320" s="11">
        <v>9.3108303422771904E-2</v>
      </c>
    </row>
    <row r="321" spans="2:63" x14ac:dyDescent="0.35">
      <c r="B321" t="s">
        <v>238</v>
      </c>
      <c r="C321" s="11">
        <v>0.30984565417538601</v>
      </c>
      <c r="D321" s="11">
        <v>0.34400155083914702</v>
      </c>
      <c r="E321" s="11">
        <v>0.27481398559137599</v>
      </c>
      <c r="F321" s="11"/>
      <c r="G321" s="11">
        <v>0.612894007655988</v>
      </c>
      <c r="H321" s="11">
        <v>0.53959883213559601</v>
      </c>
      <c r="I321" s="11">
        <v>0.36808887347344899</v>
      </c>
      <c r="J321" s="11">
        <v>0.19444688066938501</v>
      </c>
      <c r="K321" s="11">
        <v>0.15748859683454799</v>
      </c>
      <c r="L321" s="11">
        <v>0.123885307798699</v>
      </c>
      <c r="M321" s="11"/>
      <c r="N321" s="11">
        <v>0.49846874358627002</v>
      </c>
      <c r="O321" s="11">
        <v>0.28494588055993098</v>
      </c>
      <c r="P321" s="11">
        <v>0.219227907336355</v>
      </c>
      <c r="Q321" s="11">
        <v>0.19145947217613901</v>
      </c>
      <c r="R321" s="11">
        <v>0.294542010537652</v>
      </c>
      <c r="S321" s="11">
        <v>0.42762666604112398</v>
      </c>
      <c r="T321" s="11">
        <v>0.255017459544224</v>
      </c>
      <c r="U321" s="11">
        <v>0.27003768542943302</v>
      </c>
      <c r="V321" s="11">
        <v>0.26362274459461599</v>
      </c>
      <c r="W321" s="11">
        <v>0.264681190405478</v>
      </c>
      <c r="X321" s="11">
        <v>0.26601670276079897</v>
      </c>
      <c r="Y321" s="11"/>
      <c r="Z321" s="11">
        <v>0.30132163442433202</v>
      </c>
      <c r="AA321" s="11">
        <v>0.25822936536424002</v>
      </c>
      <c r="AB321" s="11">
        <v>0.40550211690848897</v>
      </c>
      <c r="AC321" s="11">
        <v>0.298053584068529</v>
      </c>
      <c r="AD321" s="11"/>
      <c r="AE321" s="11">
        <v>0.28627777895175299</v>
      </c>
      <c r="AF321" s="11">
        <v>0.32371994481467897</v>
      </c>
      <c r="AG321" s="11">
        <v>0.30173313662677298</v>
      </c>
      <c r="AH321" s="11">
        <v>0.40518833225374901</v>
      </c>
      <c r="AI321" s="11">
        <v>0.358248949675469</v>
      </c>
      <c r="AJ321" s="11"/>
      <c r="AK321" s="11">
        <v>0.23542424936310799</v>
      </c>
      <c r="AL321" s="11">
        <v>0.34619911859638802</v>
      </c>
      <c r="AM321" s="11">
        <v>0.42202844163046299</v>
      </c>
      <c r="AN321" s="11">
        <v>0.36807204122347498</v>
      </c>
      <c r="AO321" s="11">
        <v>0.33929359308317603</v>
      </c>
      <c r="AP321" s="11">
        <v>0.33697964428038801</v>
      </c>
      <c r="AQ321" s="11"/>
      <c r="AR321" s="11">
        <v>0.22751520763689101</v>
      </c>
      <c r="AS321" s="11">
        <v>0.35080075699666202</v>
      </c>
      <c r="AT321" s="11">
        <v>0.31630080293202301</v>
      </c>
      <c r="AU321" s="11"/>
      <c r="AV321" s="11">
        <v>0.26024578679285998</v>
      </c>
      <c r="AW321" s="11">
        <v>0.39812973726265</v>
      </c>
      <c r="AX321" s="11">
        <v>0.26199755696256</v>
      </c>
      <c r="AY321" s="11">
        <v>0.33147121460874501</v>
      </c>
      <c r="AZ321" s="11">
        <v>0.292220093510134</v>
      </c>
      <c r="BA321" s="11"/>
      <c r="BB321" s="11">
        <v>0.26640094961805999</v>
      </c>
      <c r="BC321" s="11">
        <v>0.42706984687412303</v>
      </c>
      <c r="BD321" s="11">
        <v>0.32620143995392997</v>
      </c>
      <c r="BE321" s="11"/>
      <c r="BF321" s="11">
        <v>0.46217004111806198</v>
      </c>
      <c r="BG321" s="11">
        <v>0.26789329538121898</v>
      </c>
      <c r="BH321" s="11">
        <v>0.36861048644673899</v>
      </c>
      <c r="BI321" s="11">
        <v>0.27266962037606701</v>
      </c>
      <c r="BJ321" s="11">
        <v>0.165781349224809</v>
      </c>
      <c r="BK321" s="11">
        <v>0.22841500593681399</v>
      </c>
    </row>
    <row r="322" spans="2:63" x14ac:dyDescent="0.35">
      <c r="B322" t="s">
        <v>239</v>
      </c>
      <c r="C322" s="11">
        <v>0.61137928696395905</v>
      </c>
      <c r="D322" s="11">
        <v>0.58959515735508194</v>
      </c>
      <c r="E322" s="11">
        <v>0.63366924198493801</v>
      </c>
      <c r="F322" s="11"/>
      <c r="G322" s="11">
        <v>0.321299663110932</v>
      </c>
      <c r="H322" s="11">
        <v>0.37353760586874402</v>
      </c>
      <c r="I322" s="11">
        <v>0.53229305893937695</v>
      </c>
      <c r="J322" s="11">
        <v>0.72689341343513802</v>
      </c>
      <c r="K322" s="11">
        <v>0.75951583786775201</v>
      </c>
      <c r="L322" s="11">
        <v>0.81159046824405801</v>
      </c>
      <c r="M322" s="11"/>
      <c r="N322" s="11">
        <v>0.43877916852473497</v>
      </c>
      <c r="O322" s="11">
        <v>0.64746091963514996</v>
      </c>
      <c r="P322" s="11">
        <v>0.68672079432132604</v>
      </c>
      <c r="Q322" s="11">
        <v>0.72776595745579498</v>
      </c>
      <c r="R322" s="11">
        <v>0.62450439118992895</v>
      </c>
      <c r="S322" s="11">
        <v>0.49851716725322798</v>
      </c>
      <c r="T322" s="11">
        <v>0.61255715069927696</v>
      </c>
      <c r="U322" s="11">
        <v>0.66893121620319795</v>
      </c>
      <c r="V322" s="11">
        <v>0.65636632948567897</v>
      </c>
      <c r="W322" s="11">
        <v>0.681934110194926</v>
      </c>
      <c r="X322" s="11">
        <v>0.62831855965015404</v>
      </c>
      <c r="Y322" s="11"/>
      <c r="Z322" s="11">
        <v>0.629153193418589</v>
      </c>
      <c r="AA322" s="11">
        <v>0.66572540941226299</v>
      </c>
      <c r="AB322" s="11">
        <v>0.51253189762742601</v>
      </c>
      <c r="AC322" s="11">
        <v>0.61199175588003896</v>
      </c>
      <c r="AD322" s="11"/>
      <c r="AE322" s="11">
        <v>0.61210180169153305</v>
      </c>
      <c r="AF322" s="11">
        <v>0.60517896384431102</v>
      </c>
      <c r="AG322" s="11">
        <v>0.63240298103166503</v>
      </c>
      <c r="AH322" s="11">
        <v>0.53103607401528197</v>
      </c>
      <c r="AI322" s="11">
        <v>0.56194854345976697</v>
      </c>
      <c r="AJ322" s="11"/>
      <c r="AK322" s="11">
        <v>0.70022807546541699</v>
      </c>
      <c r="AL322" s="11">
        <v>0.58084457407495405</v>
      </c>
      <c r="AM322" s="11">
        <v>0.495030160364475</v>
      </c>
      <c r="AN322" s="11">
        <v>0.55045220804515504</v>
      </c>
      <c r="AO322" s="11">
        <v>0.57918929026052801</v>
      </c>
      <c r="AP322" s="11">
        <v>0.50316228634581295</v>
      </c>
      <c r="AQ322" s="11"/>
      <c r="AR322" s="11">
        <v>0.69363550421139697</v>
      </c>
      <c r="AS322" s="11">
        <v>0.58505341943048705</v>
      </c>
      <c r="AT322" s="11">
        <v>0.58067675265764596</v>
      </c>
      <c r="AU322" s="11"/>
      <c r="AV322" s="11">
        <v>0.66564235227718904</v>
      </c>
      <c r="AW322" s="11">
        <v>0.52692436087695804</v>
      </c>
      <c r="AX322" s="11">
        <v>0.69360773996265501</v>
      </c>
      <c r="AY322" s="11">
        <v>0.572837487859997</v>
      </c>
      <c r="AZ322" s="11">
        <v>0.59820978202378605</v>
      </c>
      <c r="BA322" s="11"/>
      <c r="BB322" s="11">
        <v>0.66377119759171599</v>
      </c>
      <c r="BC322" s="11">
        <v>0.49866882232881499</v>
      </c>
      <c r="BD322" s="11">
        <v>0.61787121057717498</v>
      </c>
      <c r="BE322" s="11"/>
      <c r="BF322" s="11">
        <v>0.46145509916229999</v>
      </c>
      <c r="BG322" s="11">
        <v>0.65531673005181401</v>
      </c>
      <c r="BH322" s="11">
        <v>0.54726586528002497</v>
      </c>
      <c r="BI322" s="11">
        <v>0.66063366208423502</v>
      </c>
      <c r="BJ322" s="11">
        <v>0.73785471725100504</v>
      </c>
      <c r="BK322" s="11">
        <v>0.67847669064041405</v>
      </c>
    </row>
    <row r="323" spans="2:63" x14ac:dyDescent="0.35">
      <c r="B323" t="s">
        <v>192</v>
      </c>
      <c r="C323" s="11">
        <v>-0.30153363278857298</v>
      </c>
      <c r="D323" s="11">
        <v>-0.24559360651593501</v>
      </c>
      <c r="E323" s="11">
        <v>-0.35885525639356097</v>
      </c>
      <c r="F323" s="11"/>
      <c r="G323" s="11">
        <v>0.291594344545057</v>
      </c>
      <c r="H323" s="11">
        <v>0.16606122626685199</v>
      </c>
      <c r="I323" s="11">
        <v>-0.16420418546592899</v>
      </c>
      <c r="J323" s="11">
        <v>-0.53244653276575304</v>
      </c>
      <c r="K323" s="11">
        <v>-0.60202724103320304</v>
      </c>
      <c r="L323" s="11">
        <v>-0.68770516044535901</v>
      </c>
      <c r="M323" s="11"/>
      <c r="N323" s="11">
        <v>5.96895750615348E-2</v>
      </c>
      <c r="O323" s="11">
        <v>-0.36251503907521898</v>
      </c>
      <c r="P323" s="11">
        <v>-0.46749288698497099</v>
      </c>
      <c r="Q323" s="11">
        <v>-0.53630648527965596</v>
      </c>
      <c r="R323" s="11">
        <v>-0.32996238065227701</v>
      </c>
      <c r="S323" s="11">
        <v>-7.0890501212104801E-2</v>
      </c>
      <c r="T323" s="11">
        <v>-0.35753969115505302</v>
      </c>
      <c r="U323" s="11">
        <v>-0.39889353077376399</v>
      </c>
      <c r="V323" s="11">
        <v>-0.39274358489106198</v>
      </c>
      <c r="W323" s="11">
        <v>-0.41725291978944801</v>
      </c>
      <c r="X323" s="11">
        <v>-0.36230185688935501</v>
      </c>
      <c r="Y323" s="11"/>
      <c r="Z323" s="11">
        <v>-0.32783155899425798</v>
      </c>
      <c r="AA323" s="11">
        <v>-0.40749604404802398</v>
      </c>
      <c r="AB323" s="11">
        <v>-0.107029780718937</v>
      </c>
      <c r="AC323" s="11">
        <v>-0.31393817181151001</v>
      </c>
      <c r="AD323" s="11"/>
      <c r="AE323" s="11">
        <v>-0.32582402273978001</v>
      </c>
      <c r="AF323" s="11">
        <v>-0.281459019029632</v>
      </c>
      <c r="AG323" s="11">
        <v>-0.330669844404891</v>
      </c>
      <c r="AH323" s="11">
        <v>-0.12584774176153399</v>
      </c>
      <c r="AI323" s="11">
        <v>-0.203699593784298</v>
      </c>
      <c r="AJ323" s="11"/>
      <c r="AK323" s="11">
        <v>-0.46480382610230903</v>
      </c>
      <c r="AL323" s="11">
        <v>-0.234645455478566</v>
      </c>
      <c r="AM323" s="11">
        <v>-7.3001718734012094E-2</v>
      </c>
      <c r="AN323" s="11">
        <v>-0.18238016682168001</v>
      </c>
      <c r="AO323" s="11">
        <v>-0.23989569717735201</v>
      </c>
      <c r="AP323" s="11">
        <v>-0.16618264206542499</v>
      </c>
      <c r="AQ323" s="11"/>
      <c r="AR323" s="11">
        <v>-0.46612029657450599</v>
      </c>
      <c r="AS323" s="11">
        <v>-0.234252662433825</v>
      </c>
      <c r="AT323" s="11">
        <v>-0.26437594972562301</v>
      </c>
      <c r="AU323" s="11"/>
      <c r="AV323" s="11">
        <v>-0.40539656548432901</v>
      </c>
      <c r="AW323" s="11">
        <v>-0.12879462361430699</v>
      </c>
      <c r="AX323" s="11">
        <v>-0.43161018300009402</v>
      </c>
      <c r="AY323" s="11">
        <v>-0.24136627325125201</v>
      </c>
      <c r="AZ323" s="11">
        <v>-0.30598968851365199</v>
      </c>
      <c r="BA323" s="11"/>
      <c r="BB323" s="11">
        <v>-0.397370247973656</v>
      </c>
      <c r="BC323" s="11">
        <v>-7.1598975454691904E-2</v>
      </c>
      <c r="BD323" s="11">
        <v>-0.29166977062324501</v>
      </c>
      <c r="BE323" s="11"/>
      <c r="BF323" s="11">
        <v>7.1494195576238305E-4</v>
      </c>
      <c r="BG323" s="11">
        <v>-0.38742343467059598</v>
      </c>
      <c r="BH323" s="11">
        <v>-0.178655378833286</v>
      </c>
      <c r="BI323" s="11">
        <v>-0.38796404170816901</v>
      </c>
      <c r="BJ323" s="11">
        <v>-0.57207336802619702</v>
      </c>
      <c r="BK323" s="11">
        <v>-0.45006168470359997</v>
      </c>
    </row>
    <row r="324" spans="2:63" x14ac:dyDescent="0.35">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row>
    <row r="325" spans="2:63" x14ac:dyDescent="0.35">
      <c r="B325" s="2" t="s">
        <v>242</v>
      </c>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row>
    <row r="326" spans="2:63" x14ac:dyDescent="0.35">
      <c r="B326" s="20" t="s">
        <v>226</v>
      </c>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row>
    <row r="327" spans="2:63" x14ac:dyDescent="0.35">
      <c r="B327" t="s">
        <v>234</v>
      </c>
      <c r="C327" s="11">
        <v>0.15988737055876401</v>
      </c>
      <c r="D327" s="11">
        <v>0.188934154918172</v>
      </c>
      <c r="E327" s="11">
        <v>0.134089262354151</v>
      </c>
      <c r="F327" s="11"/>
      <c r="G327" s="11">
        <v>0.19290212401141099</v>
      </c>
      <c r="H327" s="11">
        <v>0.259830275545542</v>
      </c>
      <c r="I327" s="11">
        <v>0.19816648602556799</v>
      </c>
      <c r="J327" s="11">
        <v>0.12726020272996999</v>
      </c>
      <c r="K327" s="11">
        <v>0.105767808092391</v>
      </c>
      <c r="L327" s="11">
        <v>8.8596564940410599E-2</v>
      </c>
      <c r="M327" s="11"/>
      <c r="N327" s="11">
        <v>0.217187931712814</v>
      </c>
      <c r="O327" s="11">
        <v>0.14178906568015001</v>
      </c>
      <c r="P327" s="11">
        <v>0.115880379506466</v>
      </c>
      <c r="Q327" s="11">
        <v>7.7576444279442602E-2</v>
      </c>
      <c r="R327" s="11">
        <v>0.175527507711535</v>
      </c>
      <c r="S327" s="11">
        <v>0.17433518071162399</v>
      </c>
      <c r="T327" s="11">
        <v>0.15845646731808499</v>
      </c>
      <c r="U327" s="11">
        <v>0.243821133675061</v>
      </c>
      <c r="V327" s="11">
        <v>0.17715531311083199</v>
      </c>
      <c r="W327" s="11">
        <v>0.148242831832473</v>
      </c>
      <c r="X327" s="11">
        <v>0.13829177052442099</v>
      </c>
      <c r="Y327" s="11"/>
      <c r="Z327" s="11">
        <v>0.20226074867324301</v>
      </c>
      <c r="AA327" s="11">
        <v>0.118161342616148</v>
      </c>
      <c r="AB327" s="11">
        <v>0.159412166164485</v>
      </c>
      <c r="AC327" s="11">
        <v>0.164687301053103</v>
      </c>
      <c r="AD327" s="11"/>
      <c r="AE327" s="11">
        <v>0.14358413997088901</v>
      </c>
      <c r="AF327" s="11">
        <v>0.152106739556923</v>
      </c>
      <c r="AG327" s="11">
        <v>0.15450524765663301</v>
      </c>
      <c r="AH327" s="11">
        <v>0.23727916607292099</v>
      </c>
      <c r="AI327" s="11">
        <v>0.22151199712712</v>
      </c>
      <c r="AJ327" s="11"/>
      <c r="AK327" s="11">
        <v>0.153804755800208</v>
      </c>
      <c r="AL327" s="11">
        <v>0.15774132974702201</v>
      </c>
      <c r="AM327" s="11">
        <v>0.167161993396756</v>
      </c>
      <c r="AN327" s="11">
        <v>0.17364505562445701</v>
      </c>
      <c r="AO327" s="11">
        <v>0.180595828857782</v>
      </c>
      <c r="AP327" s="11">
        <v>0.10042024436845901</v>
      </c>
      <c r="AQ327" s="11"/>
      <c r="AR327" s="11">
        <v>0.117477635894987</v>
      </c>
      <c r="AS327" s="11">
        <v>0.21447770180658601</v>
      </c>
      <c r="AT327" s="11">
        <v>0.12916808019339401</v>
      </c>
      <c r="AU327" s="11"/>
      <c r="AV327" s="11">
        <v>0.149530615026018</v>
      </c>
      <c r="AW327" s="11">
        <v>0.19743459178848699</v>
      </c>
      <c r="AX327" s="11">
        <v>0.16824354504456299</v>
      </c>
      <c r="AY327" s="11">
        <v>0.148251186363311</v>
      </c>
      <c r="AZ327" s="11">
        <v>0.11780265306568</v>
      </c>
      <c r="BA327" s="11"/>
      <c r="BB327" s="11">
        <v>0.151569726583939</v>
      </c>
      <c r="BC327" s="11">
        <v>0.19496367585554999</v>
      </c>
      <c r="BD327" s="11">
        <v>0.16708460149375201</v>
      </c>
      <c r="BE327" s="11"/>
      <c r="BF327" s="11">
        <v>0.261586752410086</v>
      </c>
      <c r="BG327" s="11">
        <v>0.13197347676208801</v>
      </c>
      <c r="BH327" s="11">
        <v>0.166998639681469</v>
      </c>
      <c r="BI327" s="11">
        <v>0.106527638677532</v>
      </c>
      <c r="BJ327" s="11">
        <v>0.127144079097534</v>
      </c>
      <c r="BK327" s="11">
        <v>0.14551065391106099</v>
      </c>
    </row>
    <row r="328" spans="2:63" x14ac:dyDescent="0.35">
      <c r="B328" t="s">
        <v>235</v>
      </c>
      <c r="C328" s="11">
        <v>0.26241168653643898</v>
      </c>
      <c r="D328" s="11">
        <v>0.25309372256889601</v>
      </c>
      <c r="E328" s="11">
        <v>0.26849345017516202</v>
      </c>
      <c r="F328" s="11"/>
      <c r="G328" s="11">
        <v>0.334031098327149</v>
      </c>
      <c r="H328" s="11">
        <v>0.38084848438819402</v>
      </c>
      <c r="I328" s="11">
        <v>0.27188956765764599</v>
      </c>
      <c r="J328" s="11">
        <v>0.212324097322627</v>
      </c>
      <c r="K328" s="11">
        <v>0.204820888175092</v>
      </c>
      <c r="L328" s="11">
        <v>0.18917317701879899</v>
      </c>
      <c r="M328" s="11"/>
      <c r="N328" s="11">
        <v>0.26003013304992001</v>
      </c>
      <c r="O328" s="11">
        <v>0.27819023932025999</v>
      </c>
      <c r="P328" s="11">
        <v>0.26811040866213798</v>
      </c>
      <c r="Q328" s="11">
        <v>0.252623871384552</v>
      </c>
      <c r="R328" s="11">
        <v>0.18767330329543999</v>
      </c>
      <c r="S328" s="11">
        <v>0.28915991038581801</v>
      </c>
      <c r="T328" s="11">
        <v>0.26274224060984402</v>
      </c>
      <c r="U328" s="11">
        <v>0.23513661494251201</v>
      </c>
      <c r="V328" s="11">
        <v>0.30804442197891602</v>
      </c>
      <c r="W328" s="11">
        <v>0.23800039681208299</v>
      </c>
      <c r="X328" s="11">
        <v>0.26408922670956297</v>
      </c>
      <c r="Y328" s="11"/>
      <c r="Z328" s="11">
        <v>0.25380055848305699</v>
      </c>
      <c r="AA328" s="11">
        <v>0.24649367646186399</v>
      </c>
      <c r="AB328" s="11">
        <v>0.31567766538978198</v>
      </c>
      <c r="AC328" s="11">
        <v>0.24544828775126401</v>
      </c>
      <c r="AD328" s="11"/>
      <c r="AE328" s="11">
        <v>0.24505673832480199</v>
      </c>
      <c r="AF328" s="11">
        <v>0.26424170684942699</v>
      </c>
      <c r="AG328" s="11">
        <v>0.287093587493775</v>
      </c>
      <c r="AH328" s="11">
        <v>0.26311459356576</v>
      </c>
      <c r="AI328" s="11">
        <v>0.25341502154484602</v>
      </c>
      <c r="AJ328" s="11"/>
      <c r="AK328" s="11">
        <v>0.214460726446076</v>
      </c>
      <c r="AL328" s="11">
        <v>0.305420807587786</v>
      </c>
      <c r="AM328" s="11">
        <v>0.308738510769973</v>
      </c>
      <c r="AN328" s="11">
        <v>0.26905725518478901</v>
      </c>
      <c r="AO328" s="11">
        <v>0.26957322707911302</v>
      </c>
      <c r="AP328" s="11">
        <v>0.29230783415584699</v>
      </c>
      <c r="AQ328" s="11"/>
      <c r="AR328" s="11">
        <v>0.21434444175150499</v>
      </c>
      <c r="AS328" s="11">
        <v>0.29370445267445899</v>
      </c>
      <c r="AT328" s="11">
        <v>0.27307484048073299</v>
      </c>
      <c r="AU328" s="11"/>
      <c r="AV328" s="11">
        <v>0.226137859553566</v>
      </c>
      <c r="AW328" s="11">
        <v>0.33653708672035998</v>
      </c>
      <c r="AX328" s="11">
        <v>0.25893368313027598</v>
      </c>
      <c r="AY328" s="11">
        <v>0.13596660601374799</v>
      </c>
      <c r="AZ328" s="11">
        <v>0.226600114627166</v>
      </c>
      <c r="BA328" s="11"/>
      <c r="BB328" s="11">
        <v>0.25204529772959899</v>
      </c>
      <c r="BC328" s="11">
        <v>0.33282959399322698</v>
      </c>
      <c r="BD328" s="11">
        <v>0.32405622866582501</v>
      </c>
      <c r="BE328" s="11"/>
      <c r="BF328" s="11">
        <v>0.27241572794371999</v>
      </c>
      <c r="BG328" s="11">
        <v>0.25918167965291899</v>
      </c>
      <c r="BH328" s="11">
        <v>0.28690087456334001</v>
      </c>
      <c r="BI328" s="11">
        <v>0.26902200661743197</v>
      </c>
      <c r="BJ328" s="11">
        <v>0.22227078674637701</v>
      </c>
      <c r="BK328" s="11">
        <v>0.249346028174662</v>
      </c>
    </row>
    <row r="329" spans="2:63" x14ac:dyDescent="0.35">
      <c r="B329" t="s">
        <v>236</v>
      </c>
      <c r="C329" s="11">
        <v>0.17921070768639899</v>
      </c>
      <c r="D329" s="11">
        <v>0.17900681283481801</v>
      </c>
      <c r="E329" s="11">
        <v>0.17812867638813801</v>
      </c>
      <c r="F329" s="11"/>
      <c r="G329" s="11">
        <v>0.27275383258826802</v>
      </c>
      <c r="H329" s="11">
        <v>0.118216501618153</v>
      </c>
      <c r="I329" s="11">
        <v>0.175966484014316</v>
      </c>
      <c r="J329" s="11">
        <v>0.18547665598862501</v>
      </c>
      <c r="K329" s="11">
        <v>0.17544966258189201</v>
      </c>
      <c r="L329" s="11">
        <v>0.15819442486980601</v>
      </c>
      <c r="M329" s="11"/>
      <c r="N329" s="11">
        <v>0.191151252204984</v>
      </c>
      <c r="O329" s="11">
        <v>0.18043930330678001</v>
      </c>
      <c r="P329" s="11">
        <v>0.186117375426057</v>
      </c>
      <c r="Q329" s="11">
        <v>0.17607684015941999</v>
      </c>
      <c r="R329" s="11">
        <v>0.22914488568109101</v>
      </c>
      <c r="S329" s="11">
        <v>0.16216863230310599</v>
      </c>
      <c r="T329" s="11">
        <v>0.17950140704912601</v>
      </c>
      <c r="U329" s="11">
        <v>0.21148257950659299</v>
      </c>
      <c r="V329" s="11">
        <v>0.15120182490436901</v>
      </c>
      <c r="W329" s="11">
        <v>0.187338162870091</v>
      </c>
      <c r="X329" s="11">
        <v>0.10736341236761</v>
      </c>
      <c r="Y329" s="11"/>
      <c r="Z329" s="11">
        <v>0.18148690447753901</v>
      </c>
      <c r="AA329" s="11">
        <v>0.19944890590999201</v>
      </c>
      <c r="AB329" s="11">
        <v>0.16985245357335399</v>
      </c>
      <c r="AC329" s="11">
        <v>0.16284850391049299</v>
      </c>
      <c r="AD329" s="11"/>
      <c r="AE329" s="11">
        <v>0.167065030156207</v>
      </c>
      <c r="AF329" s="11">
        <v>0.18296819983114801</v>
      </c>
      <c r="AG329" s="11">
        <v>0.17814128931926701</v>
      </c>
      <c r="AH329" s="11">
        <v>0.19140513185025901</v>
      </c>
      <c r="AI329" s="11">
        <v>0.265075653113022</v>
      </c>
      <c r="AJ329" s="11"/>
      <c r="AK329" s="11">
        <v>0.17218851621171299</v>
      </c>
      <c r="AL329" s="11">
        <v>0.18274051171167699</v>
      </c>
      <c r="AM329" s="11">
        <v>0.12043024901660999</v>
      </c>
      <c r="AN329" s="11">
        <v>0.17587577902585699</v>
      </c>
      <c r="AO329" s="11">
        <v>0.19545292654219901</v>
      </c>
      <c r="AP329" s="11">
        <v>0.25388569697714702</v>
      </c>
      <c r="AQ329" s="11"/>
      <c r="AR329" s="11">
        <v>0.167857831146555</v>
      </c>
      <c r="AS329" s="11">
        <v>0.16760670903885599</v>
      </c>
      <c r="AT329" s="11">
        <v>0.177996303189527</v>
      </c>
      <c r="AU329" s="11"/>
      <c r="AV329" s="11">
        <v>0.16969331298555301</v>
      </c>
      <c r="AW329" s="11">
        <v>0.15393123670829401</v>
      </c>
      <c r="AX329" s="11">
        <v>0.22686603477690401</v>
      </c>
      <c r="AY329" s="11">
        <v>0.17141635751929599</v>
      </c>
      <c r="AZ329" s="11">
        <v>0.17844556510620199</v>
      </c>
      <c r="BA329" s="11"/>
      <c r="BB329" s="11">
        <v>0.18559143143117099</v>
      </c>
      <c r="BC329" s="11">
        <v>0.175870011117985</v>
      </c>
      <c r="BD329" s="11">
        <v>0.18790890612073599</v>
      </c>
      <c r="BE329" s="11"/>
      <c r="BF329" s="11">
        <v>0.171725676633947</v>
      </c>
      <c r="BG329" s="11">
        <v>0.163625035420355</v>
      </c>
      <c r="BH329" s="11">
        <v>0.22469734742977501</v>
      </c>
      <c r="BI329" s="11">
        <v>0.18976565584665001</v>
      </c>
      <c r="BJ329" s="11">
        <v>0.17503764677919401</v>
      </c>
      <c r="BK329" s="11">
        <v>0.16466027870213101</v>
      </c>
    </row>
    <row r="330" spans="2:63" x14ac:dyDescent="0.35">
      <c r="B330" t="s">
        <v>237</v>
      </c>
      <c r="C330" s="11">
        <v>0.29916584343619801</v>
      </c>
      <c r="D330" s="11">
        <v>0.297583666715037</v>
      </c>
      <c r="E330" s="11">
        <v>0.30326532365089798</v>
      </c>
      <c r="F330" s="11"/>
      <c r="G330" s="11">
        <v>0.10791005560307</v>
      </c>
      <c r="H330" s="11">
        <v>0.13975762323723301</v>
      </c>
      <c r="I330" s="11">
        <v>0.23540026836936301</v>
      </c>
      <c r="J330" s="11">
        <v>0.361746174945212</v>
      </c>
      <c r="K330" s="11">
        <v>0.41706231189644</v>
      </c>
      <c r="L330" s="11">
        <v>0.48763713642280099</v>
      </c>
      <c r="M330" s="11"/>
      <c r="N330" s="11">
        <v>0.24383390133760299</v>
      </c>
      <c r="O330" s="11">
        <v>0.28966486970369199</v>
      </c>
      <c r="P330" s="11">
        <v>0.34841400667368</v>
      </c>
      <c r="Q330" s="11">
        <v>0.39064431060871802</v>
      </c>
      <c r="R330" s="11">
        <v>0.289173123332088</v>
      </c>
      <c r="S330" s="11">
        <v>0.26264810341140898</v>
      </c>
      <c r="T330" s="11">
        <v>0.27847510623025401</v>
      </c>
      <c r="U330" s="11">
        <v>0.24275500859384899</v>
      </c>
      <c r="V330" s="11">
        <v>0.30072753492341397</v>
      </c>
      <c r="W330" s="11">
        <v>0.31457611481530101</v>
      </c>
      <c r="X330" s="11">
        <v>0.36928401999330701</v>
      </c>
      <c r="Y330" s="11"/>
      <c r="Z330" s="11">
        <v>0.26898463081844398</v>
      </c>
      <c r="AA330" s="11">
        <v>0.31932780986256298</v>
      </c>
      <c r="AB330" s="11">
        <v>0.279798366290467</v>
      </c>
      <c r="AC330" s="11">
        <v>0.31715949384946301</v>
      </c>
      <c r="AD330" s="11"/>
      <c r="AE330" s="11">
        <v>0.33291076340496301</v>
      </c>
      <c r="AF330" s="11">
        <v>0.30911644147306699</v>
      </c>
      <c r="AG330" s="11">
        <v>0.27868383626667098</v>
      </c>
      <c r="AH330" s="11">
        <v>0.21600744136357</v>
      </c>
      <c r="AI330" s="11">
        <v>0.21271117544161799</v>
      </c>
      <c r="AJ330" s="11"/>
      <c r="AK330" s="11">
        <v>0.38327144808826902</v>
      </c>
      <c r="AL330" s="11">
        <v>0.25358755259537202</v>
      </c>
      <c r="AM330" s="11">
        <v>0.27342598348500102</v>
      </c>
      <c r="AN330" s="11">
        <v>0.30384657077021299</v>
      </c>
      <c r="AO330" s="11">
        <v>0.24665358746857</v>
      </c>
      <c r="AP330" s="11">
        <v>0.18202392702783601</v>
      </c>
      <c r="AQ330" s="11"/>
      <c r="AR330" s="11">
        <v>0.42048047510841002</v>
      </c>
      <c r="AS330" s="11">
        <v>0.22523241406656</v>
      </c>
      <c r="AT330" s="11">
        <v>0.27468376167359099</v>
      </c>
      <c r="AU330" s="11"/>
      <c r="AV330" s="11">
        <v>0.37663294631702698</v>
      </c>
      <c r="AW330" s="11">
        <v>0.20950916179735399</v>
      </c>
      <c r="AX330" s="11">
        <v>0.27905517062968799</v>
      </c>
      <c r="AY330" s="11">
        <v>0.54436585010364502</v>
      </c>
      <c r="AZ330" s="11">
        <v>0.32493159429551</v>
      </c>
      <c r="BA330" s="11"/>
      <c r="BB330" s="11">
        <v>0.33895354630334901</v>
      </c>
      <c r="BC330" s="11">
        <v>0.20612191327870799</v>
      </c>
      <c r="BD330" s="11">
        <v>0.27747262334143102</v>
      </c>
      <c r="BE330" s="11"/>
      <c r="BF330" s="11">
        <v>0.18853978580672001</v>
      </c>
      <c r="BG330" s="11">
        <v>0.32887386077374198</v>
      </c>
      <c r="BH330" s="11">
        <v>0.245873294584982</v>
      </c>
      <c r="BI330" s="11">
        <v>0.34971106866420398</v>
      </c>
      <c r="BJ330" s="11">
        <v>0.36405561587854601</v>
      </c>
      <c r="BK330" s="11">
        <v>0.36641729585840699</v>
      </c>
    </row>
    <row r="331" spans="2:63" x14ac:dyDescent="0.35">
      <c r="B331" t="s">
        <v>84</v>
      </c>
      <c r="C331" s="11">
        <v>9.9324391782199498E-2</v>
      </c>
      <c r="D331" s="11">
        <v>8.1381642963077705E-2</v>
      </c>
      <c r="E331" s="11">
        <v>0.116023287431651</v>
      </c>
      <c r="F331" s="11"/>
      <c r="G331" s="11">
        <v>9.2402889470103097E-2</v>
      </c>
      <c r="H331" s="11">
        <v>0.101347115210878</v>
      </c>
      <c r="I331" s="11">
        <v>0.11857719393310601</v>
      </c>
      <c r="J331" s="11">
        <v>0.113192869013565</v>
      </c>
      <c r="K331" s="11">
        <v>9.6899329254183694E-2</v>
      </c>
      <c r="L331" s="11">
        <v>7.6398696748183795E-2</v>
      </c>
      <c r="M331" s="11"/>
      <c r="N331" s="11">
        <v>8.7796781694679402E-2</v>
      </c>
      <c r="O331" s="11">
        <v>0.109916521989119</v>
      </c>
      <c r="P331" s="11">
        <v>8.1477829731658499E-2</v>
      </c>
      <c r="Q331" s="11">
        <v>0.103078533567868</v>
      </c>
      <c r="R331" s="11">
        <v>0.118481179979847</v>
      </c>
      <c r="S331" s="11">
        <v>0.111688173188042</v>
      </c>
      <c r="T331" s="11">
        <v>0.120824778792691</v>
      </c>
      <c r="U331" s="11">
        <v>6.68046632819847E-2</v>
      </c>
      <c r="V331" s="11">
        <v>6.2870905082469106E-2</v>
      </c>
      <c r="W331" s="11">
        <v>0.111842493670052</v>
      </c>
      <c r="X331" s="11">
        <v>0.120971570405098</v>
      </c>
      <c r="Y331" s="11"/>
      <c r="Z331" s="11">
        <v>9.34671575477167E-2</v>
      </c>
      <c r="AA331" s="11">
        <v>0.116568265149433</v>
      </c>
      <c r="AB331" s="11">
        <v>7.5259348581912799E-2</v>
      </c>
      <c r="AC331" s="11">
        <v>0.109856413435676</v>
      </c>
      <c r="AD331" s="11"/>
      <c r="AE331" s="11">
        <v>0.111383328143139</v>
      </c>
      <c r="AF331" s="11">
        <v>9.1566912289434796E-2</v>
      </c>
      <c r="AG331" s="11">
        <v>0.10157603926365399</v>
      </c>
      <c r="AH331" s="11">
        <v>9.2193667147489694E-2</v>
      </c>
      <c r="AI331" s="11">
        <v>4.7286152773394298E-2</v>
      </c>
      <c r="AJ331" s="11"/>
      <c r="AK331" s="11">
        <v>7.6274553453733504E-2</v>
      </c>
      <c r="AL331" s="11">
        <v>0.100509798358143</v>
      </c>
      <c r="AM331" s="11">
        <v>0.13024326333166</v>
      </c>
      <c r="AN331" s="11">
        <v>7.7575339394684598E-2</v>
      </c>
      <c r="AO331" s="11">
        <v>0.10772443005233701</v>
      </c>
      <c r="AP331" s="11">
        <v>0.17136229747071099</v>
      </c>
      <c r="AQ331" s="11"/>
      <c r="AR331" s="11">
        <v>7.9839616098542399E-2</v>
      </c>
      <c r="AS331" s="11">
        <v>9.8978722413539597E-2</v>
      </c>
      <c r="AT331" s="11">
        <v>0.14507701446275501</v>
      </c>
      <c r="AU331" s="11"/>
      <c r="AV331" s="11">
        <v>7.8005266117836494E-2</v>
      </c>
      <c r="AW331" s="11">
        <v>0.10258792298550599</v>
      </c>
      <c r="AX331" s="11">
        <v>6.6901566418569106E-2</v>
      </c>
      <c r="AY331" s="11">
        <v>0</v>
      </c>
      <c r="AZ331" s="11">
        <v>0.15222007290544101</v>
      </c>
      <c r="BA331" s="11"/>
      <c r="BB331" s="11">
        <v>7.1839997951942097E-2</v>
      </c>
      <c r="BC331" s="11">
        <v>9.0214805754530003E-2</v>
      </c>
      <c r="BD331" s="11">
        <v>4.3477640378256799E-2</v>
      </c>
      <c r="BE331" s="11"/>
      <c r="BF331" s="11">
        <v>0.105732057205528</v>
      </c>
      <c r="BG331" s="11">
        <v>0.116345947390895</v>
      </c>
      <c r="BH331" s="11">
        <v>7.5529843740434602E-2</v>
      </c>
      <c r="BI331" s="11">
        <v>8.4973630194182206E-2</v>
      </c>
      <c r="BJ331" s="11">
        <v>0.11149187149834899</v>
      </c>
      <c r="BK331" s="11">
        <v>7.4065743353738306E-2</v>
      </c>
    </row>
    <row r="332" spans="2:63" x14ac:dyDescent="0.35">
      <c r="B332" t="s">
        <v>238</v>
      </c>
      <c r="C332" s="11">
        <v>0.42229905709520299</v>
      </c>
      <c r="D332" s="11">
        <v>0.44202787748706801</v>
      </c>
      <c r="E332" s="11">
        <v>0.40258271252931299</v>
      </c>
      <c r="F332" s="11"/>
      <c r="G332" s="11">
        <v>0.52693322233855999</v>
      </c>
      <c r="H332" s="11">
        <v>0.64067875993373602</v>
      </c>
      <c r="I332" s="11">
        <v>0.47005605368321401</v>
      </c>
      <c r="J332" s="11">
        <v>0.33958430005259699</v>
      </c>
      <c r="K332" s="11">
        <v>0.31058869626748398</v>
      </c>
      <c r="L332" s="11">
        <v>0.277769741959209</v>
      </c>
      <c r="M332" s="11"/>
      <c r="N332" s="11">
        <v>0.47721806476273398</v>
      </c>
      <c r="O332" s="11">
        <v>0.41997930500040997</v>
      </c>
      <c r="P332" s="11">
        <v>0.38399078816860399</v>
      </c>
      <c r="Q332" s="11">
        <v>0.33020031566399399</v>
      </c>
      <c r="R332" s="11">
        <v>0.36320081100697399</v>
      </c>
      <c r="S332" s="11">
        <v>0.46349509109744302</v>
      </c>
      <c r="T332" s="11">
        <v>0.42119870792792902</v>
      </c>
      <c r="U332" s="11">
        <v>0.47895774861757301</v>
      </c>
      <c r="V332" s="11">
        <v>0.48519973508974901</v>
      </c>
      <c r="W332" s="11">
        <v>0.38624322864455501</v>
      </c>
      <c r="X332" s="11">
        <v>0.40238099723398502</v>
      </c>
      <c r="Y332" s="11"/>
      <c r="Z332" s="11">
        <v>0.4560613071563</v>
      </c>
      <c r="AA332" s="11">
        <v>0.36465501907801201</v>
      </c>
      <c r="AB332" s="11">
        <v>0.47508983155426598</v>
      </c>
      <c r="AC332" s="11">
        <v>0.41013558880436701</v>
      </c>
      <c r="AD332" s="11"/>
      <c r="AE332" s="11">
        <v>0.38864087829569</v>
      </c>
      <c r="AF332" s="11">
        <v>0.41634844640635099</v>
      </c>
      <c r="AG332" s="11">
        <v>0.44159883515040799</v>
      </c>
      <c r="AH332" s="11">
        <v>0.50039375963868105</v>
      </c>
      <c r="AI332" s="11">
        <v>0.47492701867196602</v>
      </c>
      <c r="AJ332" s="11"/>
      <c r="AK332" s="11">
        <v>0.36826548224628403</v>
      </c>
      <c r="AL332" s="11">
        <v>0.46316213733480799</v>
      </c>
      <c r="AM332" s="11">
        <v>0.47590050416672902</v>
      </c>
      <c r="AN332" s="11">
        <v>0.44270231080924499</v>
      </c>
      <c r="AO332" s="11">
        <v>0.45016905593689399</v>
      </c>
      <c r="AP332" s="11">
        <v>0.39272807852430602</v>
      </c>
      <c r="AQ332" s="11"/>
      <c r="AR332" s="11">
        <v>0.33182207764649202</v>
      </c>
      <c r="AS332" s="11">
        <v>0.50818215448104498</v>
      </c>
      <c r="AT332" s="11">
        <v>0.40224292067412698</v>
      </c>
      <c r="AU332" s="11"/>
      <c r="AV332" s="11">
        <v>0.37566847457958402</v>
      </c>
      <c r="AW332" s="11">
        <v>0.53397167850884697</v>
      </c>
      <c r="AX332" s="11">
        <v>0.427177228174839</v>
      </c>
      <c r="AY332" s="11">
        <v>0.28421779237705902</v>
      </c>
      <c r="AZ332" s="11">
        <v>0.344402767692847</v>
      </c>
      <c r="BA332" s="11"/>
      <c r="BB332" s="11">
        <v>0.40361502431353802</v>
      </c>
      <c r="BC332" s="11">
        <v>0.52779326984877695</v>
      </c>
      <c r="BD332" s="11">
        <v>0.49114083015957699</v>
      </c>
      <c r="BE332" s="11"/>
      <c r="BF332" s="11">
        <v>0.53400248035380504</v>
      </c>
      <c r="BG332" s="11">
        <v>0.39115515641500698</v>
      </c>
      <c r="BH332" s="11">
        <v>0.45389951424480901</v>
      </c>
      <c r="BI332" s="11">
        <v>0.37554964529496399</v>
      </c>
      <c r="BJ332" s="11">
        <v>0.34941486584391102</v>
      </c>
      <c r="BK332" s="11">
        <v>0.394856682085723</v>
      </c>
    </row>
    <row r="333" spans="2:63" x14ac:dyDescent="0.35">
      <c r="B333" t="s">
        <v>239</v>
      </c>
      <c r="C333" s="11">
        <v>0.47837655112259703</v>
      </c>
      <c r="D333" s="11">
        <v>0.47659047954985401</v>
      </c>
      <c r="E333" s="11">
        <v>0.48139400003903599</v>
      </c>
      <c r="F333" s="11"/>
      <c r="G333" s="11">
        <v>0.38066388819133701</v>
      </c>
      <c r="H333" s="11">
        <v>0.25797412485538601</v>
      </c>
      <c r="I333" s="11">
        <v>0.41136675238367898</v>
      </c>
      <c r="J333" s="11">
        <v>0.54722283093383794</v>
      </c>
      <c r="K333" s="11">
        <v>0.59251197447833204</v>
      </c>
      <c r="L333" s="11">
        <v>0.64583156129260699</v>
      </c>
      <c r="M333" s="11"/>
      <c r="N333" s="11">
        <v>0.43498515354258699</v>
      </c>
      <c r="O333" s="11">
        <v>0.47010417301047203</v>
      </c>
      <c r="P333" s="11">
        <v>0.53453138209973705</v>
      </c>
      <c r="Q333" s="11">
        <v>0.566721150768138</v>
      </c>
      <c r="R333" s="11">
        <v>0.51831800901317904</v>
      </c>
      <c r="S333" s="11">
        <v>0.424816735714515</v>
      </c>
      <c r="T333" s="11">
        <v>0.45797651327937999</v>
      </c>
      <c r="U333" s="11">
        <v>0.45423758810044201</v>
      </c>
      <c r="V333" s="11">
        <v>0.45192935982778198</v>
      </c>
      <c r="W333" s="11">
        <v>0.50191427768539199</v>
      </c>
      <c r="X333" s="11">
        <v>0.476647432360918</v>
      </c>
      <c r="Y333" s="11"/>
      <c r="Z333" s="11">
        <v>0.45047153529598299</v>
      </c>
      <c r="AA333" s="11">
        <v>0.51877671577255502</v>
      </c>
      <c r="AB333" s="11">
        <v>0.44965081986382099</v>
      </c>
      <c r="AC333" s="11">
        <v>0.48000799775995601</v>
      </c>
      <c r="AD333" s="11"/>
      <c r="AE333" s="11">
        <v>0.49997579356117</v>
      </c>
      <c r="AF333" s="11">
        <v>0.49208464130421498</v>
      </c>
      <c r="AG333" s="11">
        <v>0.45682512558593802</v>
      </c>
      <c r="AH333" s="11">
        <v>0.40741257321382901</v>
      </c>
      <c r="AI333" s="11">
        <v>0.47778682855464</v>
      </c>
      <c r="AJ333" s="11"/>
      <c r="AK333" s="11">
        <v>0.55545996429998201</v>
      </c>
      <c r="AL333" s="11">
        <v>0.43632806430704901</v>
      </c>
      <c r="AM333" s="11">
        <v>0.393856232501611</v>
      </c>
      <c r="AN333" s="11">
        <v>0.47972234979606998</v>
      </c>
      <c r="AO333" s="11">
        <v>0.442106514010768</v>
      </c>
      <c r="AP333" s="11">
        <v>0.43590962400498301</v>
      </c>
      <c r="AQ333" s="11"/>
      <c r="AR333" s="11">
        <v>0.58833830625496497</v>
      </c>
      <c r="AS333" s="11">
        <v>0.39283912310541502</v>
      </c>
      <c r="AT333" s="11">
        <v>0.45268006486311702</v>
      </c>
      <c r="AU333" s="11"/>
      <c r="AV333" s="11">
        <v>0.54632625930258005</v>
      </c>
      <c r="AW333" s="11">
        <v>0.36344039850564702</v>
      </c>
      <c r="AX333" s="11">
        <v>0.50592120540659202</v>
      </c>
      <c r="AY333" s="11">
        <v>0.71578220762294098</v>
      </c>
      <c r="AZ333" s="11">
        <v>0.50337715940171202</v>
      </c>
      <c r="BA333" s="11"/>
      <c r="BB333" s="11">
        <v>0.52454497773452002</v>
      </c>
      <c r="BC333" s="11">
        <v>0.38199192439669299</v>
      </c>
      <c r="BD333" s="11">
        <v>0.46538152946216699</v>
      </c>
      <c r="BE333" s="11"/>
      <c r="BF333" s="11">
        <v>0.36026546244066698</v>
      </c>
      <c r="BG333" s="11">
        <v>0.49249889619409798</v>
      </c>
      <c r="BH333" s="11">
        <v>0.47057064201475701</v>
      </c>
      <c r="BI333" s="11">
        <v>0.53947672451085404</v>
      </c>
      <c r="BJ333" s="11">
        <v>0.53909326265774005</v>
      </c>
      <c r="BK333" s="11">
        <v>0.53107757456053895</v>
      </c>
    </row>
    <row r="334" spans="2:63" x14ac:dyDescent="0.35">
      <c r="B334" t="s">
        <v>192</v>
      </c>
      <c r="C334" s="11">
        <v>-5.6077494027394502E-2</v>
      </c>
      <c r="D334" s="11">
        <v>-3.4562602062786198E-2</v>
      </c>
      <c r="E334" s="11">
        <v>-7.8811287509722994E-2</v>
      </c>
      <c r="F334" s="11"/>
      <c r="G334" s="11">
        <v>0.14626933414722201</v>
      </c>
      <c r="H334" s="11">
        <v>0.38270463507835101</v>
      </c>
      <c r="I334" s="11">
        <v>5.8689301299534903E-2</v>
      </c>
      <c r="J334" s="11">
        <v>-0.20763853088124001</v>
      </c>
      <c r="K334" s="11">
        <v>-0.281923278210849</v>
      </c>
      <c r="L334" s="11">
        <v>-0.36806181933339699</v>
      </c>
      <c r="M334" s="11"/>
      <c r="N334" s="11">
        <v>4.2232911220146697E-2</v>
      </c>
      <c r="O334" s="11">
        <v>-5.0124868010062197E-2</v>
      </c>
      <c r="P334" s="11">
        <v>-0.150540593931133</v>
      </c>
      <c r="Q334" s="11">
        <v>-0.23652083510414301</v>
      </c>
      <c r="R334" s="11">
        <v>-0.15511719800620399</v>
      </c>
      <c r="S334" s="11">
        <v>3.86783553829275E-2</v>
      </c>
      <c r="T334" s="11">
        <v>-3.6777805351450601E-2</v>
      </c>
      <c r="U334" s="11">
        <v>2.4720160517131599E-2</v>
      </c>
      <c r="V334" s="11">
        <v>3.3270375261966099E-2</v>
      </c>
      <c r="W334" s="11">
        <v>-0.115671049040837</v>
      </c>
      <c r="X334" s="11">
        <v>-7.4266435126933095E-2</v>
      </c>
      <c r="Y334" s="11"/>
      <c r="Z334" s="11">
        <v>5.5897718603173403E-3</v>
      </c>
      <c r="AA334" s="11">
        <v>-0.15412169669454301</v>
      </c>
      <c r="AB334" s="11">
        <v>2.54390116904455E-2</v>
      </c>
      <c r="AC334" s="11">
        <v>-6.9872408955589299E-2</v>
      </c>
      <c r="AD334" s="11"/>
      <c r="AE334" s="11">
        <v>-0.11133491526548001</v>
      </c>
      <c r="AF334" s="11">
        <v>-7.5736194897863804E-2</v>
      </c>
      <c r="AG334" s="11">
        <v>-1.52262904355298E-2</v>
      </c>
      <c r="AH334" s="11">
        <v>9.2981186424851994E-2</v>
      </c>
      <c r="AI334" s="11">
        <v>-2.8598098826735901E-3</v>
      </c>
      <c r="AJ334" s="11"/>
      <c r="AK334" s="11">
        <v>-0.18719448205369801</v>
      </c>
      <c r="AL334" s="11">
        <v>2.68340730277595E-2</v>
      </c>
      <c r="AM334" s="11">
        <v>8.2044271665118504E-2</v>
      </c>
      <c r="AN334" s="11">
        <v>-3.7020038986824502E-2</v>
      </c>
      <c r="AO334" s="11">
        <v>8.0625419261255993E-3</v>
      </c>
      <c r="AP334" s="11">
        <v>-4.3181545480677402E-2</v>
      </c>
      <c r="AQ334" s="11"/>
      <c r="AR334" s="11">
        <v>-0.25651622860847301</v>
      </c>
      <c r="AS334" s="11">
        <v>0.11534303137563</v>
      </c>
      <c r="AT334" s="11">
        <v>-5.0437144188989903E-2</v>
      </c>
      <c r="AU334" s="11"/>
      <c r="AV334" s="11">
        <v>-0.170657784722996</v>
      </c>
      <c r="AW334" s="11">
        <v>0.1705312800032</v>
      </c>
      <c r="AX334" s="11">
        <v>-7.8743977231752194E-2</v>
      </c>
      <c r="AY334" s="11">
        <v>-0.43156441524588202</v>
      </c>
      <c r="AZ334" s="11">
        <v>-0.15897439170886499</v>
      </c>
      <c r="BA334" s="11"/>
      <c r="BB334" s="11">
        <v>-0.12092995342098201</v>
      </c>
      <c r="BC334" s="11">
        <v>0.14580134545208401</v>
      </c>
      <c r="BD334" s="11">
        <v>2.5759300697410201E-2</v>
      </c>
      <c r="BE334" s="11"/>
      <c r="BF334" s="11">
        <v>0.173737017913139</v>
      </c>
      <c r="BG334" s="11">
        <v>-0.101343739779091</v>
      </c>
      <c r="BH334" s="11">
        <v>-1.6671127769948099E-2</v>
      </c>
      <c r="BI334" s="11">
        <v>-0.163927079215891</v>
      </c>
      <c r="BJ334" s="11">
        <v>-0.189678396813829</v>
      </c>
      <c r="BK334" s="11">
        <v>-0.136220892474816</v>
      </c>
    </row>
    <row r="335" spans="2:63" x14ac:dyDescent="0.35">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row>
    <row r="336" spans="2:63" x14ac:dyDescent="0.35">
      <c r="B336" s="2" t="s">
        <v>243</v>
      </c>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row>
    <row r="337" spans="2:63" x14ac:dyDescent="0.35">
      <c r="B337" s="20" t="s">
        <v>226</v>
      </c>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row>
    <row r="338" spans="2:63" x14ac:dyDescent="0.35">
      <c r="B338" t="s">
        <v>234</v>
      </c>
      <c r="C338" s="11">
        <v>5.2966890879781001E-2</v>
      </c>
      <c r="D338" s="11">
        <v>7.5553126348711697E-2</v>
      </c>
      <c r="E338" s="11">
        <v>3.0987359272899601E-2</v>
      </c>
      <c r="F338" s="11"/>
      <c r="G338" s="11">
        <v>0.121683309443889</v>
      </c>
      <c r="H338" s="11">
        <v>0.101875990799602</v>
      </c>
      <c r="I338" s="11">
        <v>7.33246008379147E-2</v>
      </c>
      <c r="J338" s="11">
        <v>1.1776161058295201E-2</v>
      </c>
      <c r="K338" s="11">
        <v>1.3994273527985599E-2</v>
      </c>
      <c r="L338" s="11">
        <v>1.53830282334261E-2</v>
      </c>
      <c r="M338" s="11"/>
      <c r="N338" s="11">
        <v>0.117137748218032</v>
      </c>
      <c r="O338" s="11">
        <v>4.05969278163325E-2</v>
      </c>
      <c r="P338" s="11">
        <v>2.7537857506789699E-2</v>
      </c>
      <c r="Q338" s="11">
        <v>2.7632415079186901E-2</v>
      </c>
      <c r="R338" s="11">
        <v>3.8108931260854802E-2</v>
      </c>
      <c r="S338" s="11">
        <v>6.9592093255383597E-2</v>
      </c>
      <c r="T338" s="11">
        <v>3.1050774663514899E-2</v>
      </c>
      <c r="U338" s="11">
        <v>5.37803880693511E-2</v>
      </c>
      <c r="V338" s="11">
        <v>5.2412313335583501E-2</v>
      </c>
      <c r="W338" s="11">
        <v>4.4396596849266702E-2</v>
      </c>
      <c r="X338" s="11">
        <v>4.0527480564448798E-2</v>
      </c>
      <c r="Y338" s="11"/>
      <c r="Z338" s="11">
        <v>6.3627328331328101E-2</v>
      </c>
      <c r="AA338" s="11">
        <v>3.0915916172217998E-2</v>
      </c>
      <c r="AB338" s="11">
        <v>4.9770213053039601E-2</v>
      </c>
      <c r="AC338" s="11">
        <v>6.7995898106776601E-2</v>
      </c>
      <c r="AD338" s="11"/>
      <c r="AE338" s="11">
        <v>4.1541617568285998E-2</v>
      </c>
      <c r="AF338" s="11">
        <v>4.7181339114957102E-2</v>
      </c>
      <c r="AG338" s="11">
        <v>5.5458334448998399E-2</v>
      </c>
      <c r="AH338" s="11">
        <v>7.0286331659976803E-2</v>
      </c>
      <c r="AI338" s="11">
        <v>0.21043692230229599</v>
      </c>
      <c r="AJ338" s="11"/>
      <c r="AK338" s="11">
        <v>5.7450366749127402E-2</v>
      </c>
      <c r="AL338" s="11">
        <v>5.15987227636555E-2</v>
      </c>
      <c r="AM338" s="11">
        <v>4.9176533066124899E-2</v>
      </c>
      <c r="AN338" s="11">
        <v>6.4354807634810898E-2</v>
      </c>
      <c r="AO338" s="11">
        <v>3.9009445561970703E-2</v>
      </c>
      <c r="AP338" s="11">
        <v>5.5596847087235897E-2</v>
      </c>
      <c r="AQ338" s="11"/>
      <c r="AR338" s="11">
        <v>4.2571578576806803E-2</v>
      </c>
      <c r="AS338" s="11">
        <v>6.5180313318568897E-2</v>
      </c>
      <c r="AT338" s="11">
        <v>3.9181752478944697E-2</v>
      </c>
      <c r="AU338" s="11"/>
      <c r="AV338" s="11">
        <v>4.4735095655952198E-2</v>
      </c>
      <c r="AW338" s="11">
        <v>6.6395189319026104E-2</v>
      </c>
      <c r="AX338" s="11">
        <v>6.3760630251283396E-2</v>
      </c>
      <c r="AY338" s="11">
        <v>0.13350816922203701</v>
      </c>
      <c r="AZ338" s="11">
        <v>2.6351805282770799E-2</v>
      </c>
      <c r="BA338" s="11"/>
      <c r="BB338" s="11">
        <v>4.5441813626742898E-2</v>
      </c>
      <c r="BC338" s="11">
        <v>6.3092435331963695E-2</v>
      </c>
      <c r="BD338" s="11">
        <v>8.7025821069501796E-2</v>
      </c>
      <c r="BE338" s="11"/>
      <c r="BF338" s="11">
        <v>0.11099199843360601</v>
      </c>
      <c r="BG338" s="11">
        <v>3.7035763244342101E-2</v>
      </c>
      <c r="BH338" s="11">
        <v>7.2243033323020803E-2</v>
      </c>
      <c r="BI338" s="11">
        <v>2.4692123260799701E-2</v>
      </c>
      <c r="BJ338" s="11">
        <v>3.28682738787257E-2</v>
      </c>
      <c r="BK338" s="11">
        <v>3.18335565308204E-2</v>
      </c>
    </row>
    <row r="339" spans="2:63" x14ac:dyDescent="0.35">
      <c r="B339" t="s">
        <v>235</v>
      </c>
      <c r="C339" s="11">
        <v>0.115215050096715</v>
      </c>
      <c r="D339" s="11">
        <v>0.14085154071505199</v>
      </c>
      <c r="E339" s="11">
        <v>9.1507437995230104E-2</v>
      </c>
      <c r="F339" s="11"/>
      <c r="G339" s="11">
        <v>0.18467472275097499</v>
      </c>
      <c r="H339" s="11">
        <v>0.19935667437031401</v>
      </c>
      <c r="I339" s="11">
        <v>0.13034614650075901</v>
      </c>
      <c r="J339" s="11">
        <v>7.4892252444519997E-2</v>
      </c>
      <c r="K339" s="11">
        <v>7.8467206162794803E-2</v>
      </c>
      <c r="L339" s="11">
        <v>5.1952504456192601E-2</v>
      </c>
      <c r="M339" s="11"/>
      <c r="N339" s="11">
        <v>0.168585771213071</v>
      </c>
      <c r="O339" s="11">
        <v>0.11207209238617</v>
      </c>
      <c r="P339" s="11">
        <v>9.9180623921728606E-2</v>
      </c>
      <c r="Q339" s="11">
        <v>9.0408124018342695E-2</v>
      </c>
      <c r="R339" s="11">
        <v>0.11189027693084</v>
      </c>
      <c r="S339" s="11">
        <v>0.136271484745833</v>
      </c>
      <c r="T339" s="11">
        <v>0.10793234093795601</v>
      </c>
      <c r="U339" s="11">
        <v>0.100473840512325</v>
      </c>
      <c r="V339" s="11">
        <v>0.118106330022408</v>
      </c>
      <c r="W339" s="11">
        <v>9.34521217495215E-2</v>
      </c>
      <c r="X339" s="11">
        <v>7.1368323442994E-2</v>
      </c>
      <c r="Y339" s="11"/>
      <c r="Z339" s="11">
        <v>0.13192578818275899</v>
      </c>
      <c r="AA339" s="11">
        <v>8.9791979901776703E-2</v>
      </c>
      <c r="AB339" s="11">
        <v>0.15398963908660701</v>
      </c>
      <c r="AC339" s="11">
        <v>9.1905082135067706E-2</v>
      </c>
      <c r="AD339" s="11"/>
      <c r="AE339" s="11">
        <v>8.5625090942650306E-2</v>
      </c>
      <c r="AF339" s="11">
        <v>9.9901057388473796E-2</v>
      </c>
      <c r="AG339" s="11">
        <v>0.130659780902216</v>
      </c>
      <c r="AH339" s="11">
        <v>0.206552731179554</v>
      </c>
      <c r="AI339" s="11">
        <v>0.17054107434850899</v>
      </c>
      <c r="AJ339" s="11"/>
      <c r="AK339" s="11">
        <v>0.100901847540755</v>
      </c>
      <c r="AL339" s="11">
        <v>0.124171088380784</v>
      </c>
      <c r="AM339" s="11">
        <v>0.13403892402657699</v>
      </c>
      <c r="AN339" s="11">
        <v>0.12037245460651801</v>
      </c>
      <c r="AO339" s="11">
        <v>0.12777456614763699</v>
      </c>
      <c r="AP339" s="11">
        <v>7.8640364536004398E-2</v>
      </c>
      <c r="AQ339" s="11"/>
      <c r="AR339" s="11">
        <v>9.3578660200236599E-2</v>
      </c>
      <c r="AS339" s="11">
        <v>0.14084498521418001</v>
      </c>
      <c r="AT339" s="11">
        <v>8.8013670373104397E-2</v>
      </c>
      <c r="AU339" s="11"/>
      <c r="AV339" s="11">
        <v>0.11545158022702701</v>
      </c>
      <c r="AW339" s="11">
        <v>0.14846022007946499</v>
      </c>
      <c r="AX339" s="11">
        <v>0.113056857731028</v>
      </c>
      <c r="AY339" s="11">
        <v>7.1414072029629294E-2</v>
      </c>
      <c r="AZ339" s="11">
        <v>6.7291333261845193E-2</v>
      </c>
      <c r="BA339" s="11"/>
      <c r="BB339" s="11">
        <v>0.117740088438289</v>
      </c>
      <c r="BC339" s="11">
        <v>0.14398807702619201</v>
      </c>
      <c r="BD339" s="11">
        <v>0.17183259365454401</v>
      </c>
      <c r="BE339" s="11"/>
      <c r="BF339" s="11">
        <v>0.17971970600945</v>
      </c>
      <c r="BG339" s="11">
        <v>9.2303162481839895E-2</v>
      </c>
      <c r="BH339" s="11">
        <v>0.15205224913104401</v>
      </c>
      <c r="BI339" s="11">
        <v>8.6856571834858398E-2</v>
      </c>
      <c r="BJ339" s="11">
        <v>7.2349571522189002E-2</v>
      </c>
      <c r="BK339" s="11">
        <v>0.111620746396243</v>
      </c>
    </row>
    <row r="340" spans="2:63" x14ac:dyDescent="0.35">
      <c r="B340" t="s">
        <v>236</v>
      </c>
      <c r="C340" s="11">
        <v>0.220391529354554</v>
      </c>
      <c r="D340" s="11">
        <v>0.226334848352129</v>
      </c>
      <c r="E340" s="11">
        <v>0.21506680183285201</v>
      </c>
      <c r="F340" s="11"/>
      <c r="G340" s="11">
        <v>0.27949238790698899</v>
      </c>
      <c r="H340" s="11">
        <v>0.20155463022603301</v>
      </c>
      <c r="I340" s="11">
        <v>0.203436185769095</v>
      </c>
      <c r="J340" s="11">
        <v>0.21068586076135301</v>
      </c>
      <c r="K340" s="11">
        <v>0.22953605596583701</v>
      </c>
      <c r="L340" s="11">
        <v>0.21284043275935199</v>
      </c>
      <c r="M340" s="11"/>
      <c r="N340" s="11">
        <v>0.23408551331288799</v>
      </c>
      <c r="O340" s="11">
        <v>0.19633609642422101</v>
      </c>
      <c r="P340" s="11">
        <v>0.23290548711703199</v>
      </c>
      <c r="Q340" s="11">
        <v>0.24540535204462</v>
      </c>
      <c r="R340" s="11">
        <v>0.22214301806192799</v>
      </c>
      <c r="S340" s="11">
        <v>0.21454129933980101</v>
      </c>
      <c r="T340" s="11">
        <v>0.185842183640234</v>
      </c>
      <c r="U340" s="11">
        <v>0.222068308853239</v>
      </c>
      <c r="V340" s="11">
        <v>0.21936731788984701</v>
      </c>
      <c r="W340" s="11">
        <v>0.21859069543454299</v>
      </c>
      <c r="X340" s="11">
        <v>0.25121791124267001</v>
      </c>
      <c r="Y340" s="11"/>
      <c r="Z340" s="11">
        <v>0.235066011064441</v>
      </c>
      <c r="AA340" s="11">
        <v>0.22815322985984501</v>
      </c>
      <c r="AB340" s="11">
        <v>0.243178528049043</v>
      </c>
      <c r="AC340" s="11">
        <v>0.174880819785173</v>
      </c>
      <c r="AD340" s="11"/>
      <c r="AE340" s="11">
        <v>0.198108841656983</v>
      </c>
      <c r="AF340" s="11">
        <v>0.25835890121655303</v>
      </c>
      <c r="AG340" s="11">
        <v>0.20792885138593301</v>
      </c>
      <c r="AH340" s="11">
        <v>0.22317124181182699</v>
      </c>
      <c r="AI340" s="11">
        <v>0.15758561626562501</v>
      </c>
      <c r="AJ340" s="11"/>
      <c r="AK340" s="11">
        <v>0.21770448875898299</v>
      </c>
      <c r="AL340" s="11">
        <v>0.26873143107983999</v>
      </c>
      <c r="AM340" s="11">
        <v>0.166941252336017</v>
      </c>
      <c r="AN340" s="11">
        <v>0.17931588064811901</v>
      </c>
      <c r="AO340" s="11">
        <v>0.19842026251078801</v>
      </c>
      <c r="AP340" s="11">
        <v>0.19199928816477499</v>
      </c>
      <c r="AQ340" s="11"/>
      <c r="AR340" s="11">
        <v>0.18872646634704501</v>
      </c>
      <c r="AS340" s="11">
        <v>0.23859885047028301</v>
      </c>
      <c r="AT340" s="11">
        <v>0.22671051628966399</v>
      </c>
      <c r="AU340" s="11"/>
      <c r="AV340" s="11">
        <v>0.20158890669809101</v>
      </c>
      <c r="AW340" s="11">
        <v>0.23592907751092301</v>
      </c>
      <c r="AX340" s="11">
        <v>0.24064382484347399</v>
      </c>
      <c r="AY340" s="11">
        <v>9.1115562349398299E-2</v>
      </c>
      <c r="AZ340" s="11">
        <v>0.19993249209410699</v>
      </c>
      <c r="BA340" s="11"/>
      <c r="BB340" s="11">
        <v>0.22002653435383601</v>
      </c>
      <c r="BC340" s="11">
        <v>0.23669326699007101</v>
      </c>
      <c r="BD340" s="11">
        <v>0.21680045089931799</v>
      </c>
      <c r="BE340" s="11"/>
      <c r="BF340" s="11">
        <v>0.200034132823072</v>
      </c>
      <c r="BG340" s="11">
        <v>0.21885128162006601</v>
      </c>
      <c r="BH340" s="11">
        <v>0.23147215277500899</v>
      </c>
      <c r="BI340" s="11">
        <v>0.226255384173394</v>
      </c>
      <c r="BJ340" s="11">
        <v>0.219463308558868</v>
      </c>
      <c r="BK340" s="11">
        <v>0.25813360417193199</v>
      </c>
    </row>
    <row r="341" spans="2:63" x14ac:dyDescent="0.35">
      <c r="B341" t="s">
        <v>237</v>
      </c>
      <c r="C341" s="11">
        <v>0.40451227722177202</v>
      </c>
      <c r="D341" s="11">
        <v>0.39085058966450298</v>
      </c>
      <c r="E341" s="11">
        <v>0.42111782580568702</v>
      </c>
      <c r="F341" s="11"/>
      <c r="G341" s="11">
        <v>0.16804770627271801</v>
      </c>
      <c r="H341" s="11">
        <v>0.23672026192245901</v>
      </c>
      <c r="I341" s="11">
        <v>0.36579737255037897</v>
      </c>
      <c r="J341" s="11">
        <v>0.49158670254655601</v>
      </c>
      <c r="K341" s="11">
        <v>0.49782819974929399</v>
      </c>
      <c r="L341" s="11">
        <v>0.580413967818035</v>
      </c>
      <c r="M341" s="11"/>
      <c r="N341" s="11">
        <v>0.27920631252538503</v>
      </c>
      <c r="O341" s="11">
        <v>0.41721369733930902</v>
      </c>
      <c r="P341" s="11">
        <v>0.45296081009842398</v>
      </c>
      <c r="Q341" s="11">
        <v>0.44983960288476599</v>
      </c>
      <c r="R341" s="11">
        <v>0.41707534416392</v>
      </c>
      <c r="S341" s="11">
        <v>0.34736025416684402</v>
      </c>
      <c r="T341" s="11">
        <v>0.45899818136720399</v>
      </c>
      <c r="U341" s="11">
        <v>0.38122896474079099</v>
      </c>
      <c r="V341" s="11">
        <v>0.41997964049250502</v>
      </c>
      <c r="W341" s="11">
        <v>0.47383465421821902</v>
      </c>
      <c r="X341" s="11">
        <v>0.40832947057765701</v>
      </c>
      <c r="Y341" s="11"/>
      <c r="Z341" s="11">
        <v>0.37840434218456998</v>
      </c>
      <c r="AA341" s="11">
        <v>0.42607837830150003</v>
      </c>
      <c r="AB341" s="11">
        <v>0.357637969494772</v>
      </c>
      <c r="AC341" s="11">
        <v>0.44898405428854699</v>
      </c>
      <c r="AD341" s="11"/>
      <c r="AE341" s="11">
        <v>0.45151513285200701</v>
      </c>
      <c r="AF341" s="11">
        <v>0.39562905939137299</v>
      </c>
      <c r="AG341" s="11">
        <v>0.38828121341053901</v>
      </c>
      <c r="AH341" s="11">
        <v>0.302331228719115</v>
      </c>
      <c r="AI341" s="11">
        <v>0.31178728624788099</v>
      </c>
      <c r="AJ341" s="11"/>
      <c r="AK341" s="11">
        <v>0.47207460588319</v>
      </c>
      <c r="AL341" s="11">
        <v>0.34489240730681398</v>
      </c>
      <c r="AM341" s="11">
        <v>0.40617030761971101</v>
      </c>
      <c r="AN341" s="11">
        <v>0.43198652605767301</v>
      </c>
      <c r="AO341" s="11">
        <v>0.36591161685562101</v>
      </c>
      <c r="AP341" s="11">
        <v>0.30957697536284201</v>
      </c>
      <c r="AQ341" s="11"/>
      <c r="AR341" s="11">
        <v>0.51245802858681699</v>
      </c>
      <c r="AS341" s="11">
        <v>0.33871443600878298</v>
      </c>
      <c r="AT341" s="11">
        <v>0.39476134124006701</v>
      </c>
      <c r="AU341" s="11"/>
      <c r="AV341" s="11">
        <v>0.477546215732087</v>
      </c>
      <c r="AW341" s="11">
        <v>0.29997313512358298</v>
      </c>
      <c r="AX341" s="11">
        <v>0.41991241267813001</v>
      </c>
      <c r="AY341" s="11">
        <v>0.56793913799767803</v>
      </c>
      <c r="AZ341" s="11">
        <v>0.44230773850734501</v>
      </c>
      <c r="BA341" s="11"/>
      <c r="BB341" s="11">
        <v>0.45450052087776599</v>
      </c>
      <c r="BC341" s="11">
        <v>0.30571543363273102</v>
      </c>
      <c r="BD341" s="11">
        <v>0.380443575680674</v>
      </c>
      <c r="BE341" s="11"/>
      <c r="BF341" s="11">
        <v>0.30052979062109803</v>
      </c>
      <c r="BG341" s="11">
        <v>0.42372245410682402</v>
      </c>
      <c r="BH341" s="11">
        <v>0.36813203096187802</v>
      </c>
      <c r="BI341" s="11">
        <v>0.46933616289868502</v>
      </c>
      <c r="BJ341" s="11">
        <v>0.45788150507490499</v>
      </c>
      <c r="BK341" s="11">
        <v>0.39740620894742301</v>
      </c>
    </row>
    <row r="342" spans="2:63" x14ac:dyDescent="0.35">
      <c r="B342" t="s">
        <v>84</v>
      </c>
      <c r="C342" s="11">
        <v>0.20691425244717801</v>
      </c>
      <c r="D342" s="11">
        <v>0.16640989491960401</v>
      </c>
      <c r="E342" s="11">
        <v>0.24132057509333099</v>
      </c>
      <c r="F342" s="11"/>
      <c r="G342" s="11">
        <v>0.24610187362542901</v>
      </c>
      <c r="H342" s="11">
        <v>0.26049244268159299</v>
      </c>
      <c r="I342" s="11">
        <v>0.22709569434185201</v>
      </c>
      <c r="J342" s="11">
        <v>0.211059023189276</v>
      </c>
      <c r="K342" s="11">
        <v>0.180174264594089</v>
      </c>
      <c r="L342" s="11">
        <v>0.139410066732994</v>
      </c>
      <c r="M342" s="11"/>
      <c r="N342" s="11">
        <v>0.20098465473062399</v>
      </c>
      <c r="O342" s="11">
        <v>0.233781186033968</v>
      </c>
      <c r="P342" s="11">
        <v>0.18741522135602601</v>
      </c>
      <c r="Q342" s="11">
        <v>0.18671450597308401</v>
      </c>
      <c r="R342" s="11">
        <v>0.21078242958245699</v>
      </c>
      <c r="S342" s="11">
        <v>0.23223486849213901</v>
      </c>
      <c r="T342" s="11">
        <v>0.216176519391091</v>
      </c>
      <c r="U342" s="11">
        <v>0.24244849782429401</v>
      </c>
      <c r="V342" s="11">
        <v>0.190134398259656</v>
      </c>
      <c r="W342" s="11">
        <v>0.16972593174844999</v>
      </c>
      <c r="X342" s="11">
        <v>0.22855681417223001</v>
      </c>
      <c r="Y342" s="11"/>
      <c r="Z342" s="11">
        <v>0.190976530236902</v>
      </c>
      <c r="AA342" s="11">
        <v>0.22506049576466</v>
      </c>
      <c r="AB342" s="11">
        <v>0.19542365031653899</v>
      </c>
      <c r="AC342" s="11">
        <v>0.216234145684436</v>
      </c>
      <c r="AD342" s="11"/>
      <c r="AE342" s="11">
        <v>0.22320931698007401</v>
      </c>
      <c r="AF342" s="11">
        <v>0.19892964288864301</v>
      </c>
      <c r="AG342" s="11">
        <v>0.21767181985231299</v>
      </c>
      <c r="AH342" s="11">
        <v>0.19765846662952699</v>
      </c>
      <c r="AI342" s="11">
        <v>0.149649100835688</v>
      </c>
      <c r="AJ342" s="11"/>
      <c r="AK342" s="11">
        <v>0.15186869106794501</v>
      </c>
      <c r="AL342" s="11">
        <v>0.210606350468906</v>
      </c>
      <c r="AM342" s="11">
        <v>0.24367298295157</v>
      </c>
      <c r="AN342" s="11">
        <v>0.20397033105287901</v>
      </c>
      <c r="AO342" s="11">
        <v>0.26888410892398301</v>
      </c>
      <c r="AP342" s="11">
        <v>0.36418652484914299</v>
      </c>
      <c r="AQ342" s="11"/>
      <c r="AR342" s="11">
        <v>0.162665266289095</v>
      </c>
      <c r="AS342" s="11">
        <v>0.216661414988185</v>
      </c>
      <c r="AT342" s="11">
        <v>0.25133271961822001</v>
      </c>
      <c r="AU342" s="11"/>
      <c r="AV342" s="11">
        <v>0.16067820168684399</v>
      </c>
      <c r="AW342" s="11">
        <v>0.24924237796700299</v>
      </c>
      <c r="AX342" s="11">
        <v>0.16262627449608399</v>
      </c>
      <c r="AY342" s="11">
        <v>0.136023058401258</v>
      </c>
      <c r="AZ342" s="11">
        <v>0.264116630853933</v>
      </c>
      <c r="BA342" s="11"/>
      <c r="BB342" s="11">
        <v>0.162291042703365</v>
      </c>
      <c r="BC342" s="11">
        <v>0.250510787019041</v>
      </c>
      <c r="BD342" s="11">
        <v>0.14389755869596099</v>
      </c>
      <c r="BE342" s="11"/>
      <c r="BF342" s="11">
        <v>0.208724372112775</v>
      </c>
      <c r="BG342" s="11">
        <v>0.228087338546928</v>
      </c>
      <c r="BH342" s="11">
        <v>0.176100533809048</v>
      </c>
      <c r="BI342" s="11">
        <v>0.192859757832263</v>
      </c>
      <c r="BJ342" s="11">
        <v>0.217437340965313</v>
      </c>
      <c r="BK342" s="11">
        <v>0.20100588395358199</v>
      </c>
    </row>
    <row r="343" spans="2:63" x14ac:dyDescent="0.35">
      <c r="B343" t="s">
        <v>238</v>
      </c>
      <c r="C343" s="11">
        <v>0.168181940976496</v>
      </c>
      <c r="D343" s="11">
        <v>0.21640466706376299</v>
      </c>
      <c r="E343" s="11">
        <v>0.12249479726813001</v>
      </c>
      <c r="F343" s="11"/>
      <c r="G343" s="11">
        <v>0.30635803219486402</v>
      </c>
      <c r="H343" s="11">
        <v>0.30123266516991598</v>
      </c>
      <c r="I343" s="11">
        <v>0.20367074733867399</v>
      </c>
      <c r="J343" s="11">
        <v>8.6668413502815206E-2</v>
      </c>
      <c r="K343" s="11">
        <v>9.2461479690780404E-2</v>
      </c>
      <c r="L343" s="11">
        <v>6.7335532689618699E-2</v>
      </c>
      <c r="M343" s="11"/>
      <c r="N343" s="11">
        <v>0.28572351943110302</v>
      </c>
      <c r="O343" s="11">
        <v>0.152669020202503</v>
      </c>
      <c r="P343" s="11">
        <v>0.12671848142851799</v>
      </c>
      <c r="Q343" s="11">
        <v>0.11804053909753</v>
      </c>
      <c r="R343" s="11">
        <v>0.14999920819169399</v>
      </c>
      <c r="S343" s="11">
        <v>0.20586357800121599</v>
      </c>
      <c r="T343" s="11">
        <v>0.138983115601471</v>
      </c>
      <c r="U343" s="11">
        <v>0.15425422858167601</v>
      </c>
      <c r="V343" s="11">
        <v>0.17051864335799199</v>
      </c>
      <c r="W343" s="11">
        <v>0.137848718598788</v>
      </c>
      <c r="X343" s="11">
        <v>0.11189580400744301</v>
      </c>
      <c r="Y343" s="11"/>
      <c r="Z343" s="11">
        <v>0.19555311651408699</v>
      </c>
      <c r="AA343" s="11">
        <v>0.120707896073995</v>
      </c>
      <c r="AB343" s="11">
        <v>0.20375985213964601</v>
      </c>
      <c r="AC343" s="11">
        <v>0.15990098024184399</v>
      </c>
      <c r="AD343" s="11"/>
      <c r="AE343" s="11">
        <v>0.12716670851093601</v>
      </c>
      <c r="AF343" s="11">
        <v>0.147082396503431</v>
      </c>
      <c r="AG343" s="11">
        <v>0.186118115351215</v>
      </c>
      <c r="AH343" s="11">
        <v>0.27683906283953102</v>
      </c>
      <c r="AI343" s="11">
        <v>0.38097799665080601</v>
      </c>
      <c r="AJ343" s="11"/>
      <c r="AK343" s="11">
        <v>0.158352214289882</v>
      </c>
      <c r="AL343" s="11">
        <v>0.17576981114444001</v>
      </c>
      <c r="AM343" s="11">
        <v>0.18321545709270201</v>
      </c>
      <c r="AN343" s="11">
        <v>0.18472726224132899</v>
      </c>
      <c r="AO343" s="11">
        <v>0.16678401170960799</v>
      </c>
      <c r="AP343" s="11">
        <v>0.13423721162324001</v>
      </c>
      <c r="AQ343" s="11"/>
      <c r="AR343" s="11">
        <v>0.13615023877704299</v>
      </c>
      <c r="AS343" s="11">
        <v>0.20602529853274901</v>
      </c>
      <c r="AT343" s="11">
        <v>0.12719542285204899</v>
      </c>
      <c r="AU343" s="11"/>
      <c r="AV343" s="11">
        <v>0.160186675882979</v>
      </c>
      <c r="AW343" s="11">
        <v>0.21485540939849099</v>
      </c>
      <c r="AX343" s="11">
        <v>0.176817487982312</v>
      </c>
      <c r="AY343" s="11">
        <v>0.204922241251666</v>
      </c>
      <c r="AZ343" s="11">
        <v>9.3643138544616006E-2</v>
      </c>
      <c r="BA343" s="11"/>
      <c r="BB343" s="11">
        <v>0.163181902065032</v>
      </c>
      <c r="BC343" s="11">
        <v>0.207080512358156</v>
      </c>
      <c r="BD343" s="11">
        <v>0.25885841472404603</v>
      </c>
      <c r="BE343" s="11"/>
      <c r="BF343" s="11">
        <v>0.290711704443055</v>
      </c>
      <c r="BG343" s="11">
        <v>0.129338925726182</v>
      </c>
      <c r="BH343" s="11">
        <v>0.22429528245406399</v>
      </c>
      <c r="BI343" s="11">
        <v>0.111548695095658</v>
      </c>
      <c r="BJ343" s="11">
        <v>0.105217845400915</v>
      </c>
      <c r="BK343" s="11">
        <v>0.14345430292706299</v>
      </c>
    </row>
    <row r="344" spans="2:63" x14ac:dyDescent="0.35">
      <c r="B344" t="s">
        <v>239</v>
      </c>
      <c r="C344" s="11">
        <v>0.62490380657632605</v>
      </c>
      <c r="D344" s="11">
        <v>0.61718543801663295</v>
      </c>
      <c r="E344" s="11">
        <v>0.636184627638539</v>
      </c>
      <c r="F344" s="11"/>
      <c r="G344" s="11">
        <v>0.44754009417970703</v>
      </c>
      <c r="H344" s="11">
        <v>0.43827489214849202</v>
      </c>
      <c r="I344" s="11">
        <v>0.56923355831947398</v>
      </c>
      <c r="J344" s="11">
        <v>0.70227256330790899</v>
      </c>
      <c r="K344" s="11">
        <v>0.72736425571513097</v>
      </c>
      <c r="L344" s="11">
        <v>0.79325440057738705</v>
      </c>
      <c r="M344" s="11"/>
      <c r="N344" s="11">
        <v>0.51329182583827304</v>
      </c>
      <c r="O344" s="11">
        <v>0.61354979376352903</v>
      </c>
      <c r="P344" s="11">
        <v>0.685866297215456</v>
      </c>
      <c r="Q344" s="11">
        <v>0.69524495492938698</v>
      </c>
      <c r="R344" s="11">
        <v>0.63921836222584905</v>
      </c>
      <c r="S344" s="11">
        <v>0.56190155350664495</v>
      </c>
      <c r="T344" s="11">
        <v>0.64484036500743902</v>
      </c>
      <c r="U344" s="11">
        <v>0.60329727359402996</v>
      </c>
      <c r="V344" s="11">
        <v>0.639346958382352</v>
      </c>
      <c r="W344" s="11">
        <v>0.69242534965276203</v>
      </c>
      <c r="X344" s="11">
        <v>0.65954738182032702</v>
      </c>
      <c r="Y344" s="11"/>
      <c r="Z344" s="11">
        <v>0.613470353249011</v>
      </c>
      <c r="AA344" s="11">
        <v>0.65423160816134596</v>
      </c>
      <c r="AB344" s="11">
        <v>0.60081649754381505</v>
      </c>
      <c r="AC344" s="11">
        <v>0.62386487407372004</v>
      </c>
      <c r="AD344" s="11"/>
      <c r="AE344" s="11">
        <v>0.64962397450899001</v>
      </c>
      <c r="AF344" s="11">
        <v>0.65398796060792597</v>
      </c>
      <c r="AG344" s="11">
        <v>0.59621006479647198</v>
      </c>
      <c r="AH344" s="11">
        <v>0.52550247053094201</v>
      </c>
      <c r="AI344" s="11">
        <v>0.469372902513506</v>
      </c>
      <c r="AJ344" s="11"/>
      <c r="AK344" s="11">
        <v>0.68977909464217302</v>
      </c>
      <c r="AL344" s="11">
        <v>0.61362383838665402</v>
      </c>
      <c r="AM344" s="11">
        <v>0.57311155995572804</v>
      </c>
      <c r="AN344" s="11">
        <v>0.61130240670579195</v>
      </c>
      <c r="AO344" s="11">
        <v>0.56433187936640905</v>
      </c>
      <c r="AP344" s="11">
        <v>0.50157626352761597</v>
      </c>
      <c r="AQ344" s="11"/>
      <c r="AR344" s="11">
        <v>0.70118449493386203</v>
      </c>
      <c r="AS344" s="11">
        <v>0.57731328647906599</v>
      </c>
      <c r="AT344" s="11">
        <v>0.62147185752973</v>
      </c>
      <c r="AU344" s="11"/>
      <c r="AV344" s="11">
        <v>0.67913512243017704</v>
      </c>
      <c r="AW344" s="11">
        <v>0.53590221263450699</v>
      </c>
      <c r="AX344" s="11">
        <v>0.66055623752160497</v>
      </c>
      <c r="AY344" s="11">
        <v>0.65905470034707603</v>
      </c>
      <c r="AZ344" s="11">
        <v>0.64224023060145097</v>
      </c>
      <c r="BA344" s="11"/>
      <c r="BB344" s="11">
        <v>0.67452705523160195</v>
      </c>
      <c r="BC344" s="11">
        <v>0.542408700622803</v>
      </c>
      <c r="BD344" s="11">
        <v>0.59724402657999298</v>
      </c>
      <c r="BE344" s="11"/>
      <c r="BF344" s="11">
        <v>0.50056392344417</v>
      </c>
      <c r="BG344" s="11">
        <v>0.64257373572689003</v>
      </c>
      <c r="BH344" s="11">
        <v>0.59960418373688795</v>
      </c>
      <c r="BI344" s="11">
        <v>0.69559154707207904</v>
      </c>
      <c r="BJ344" s="11">
        <v>0.67734481363377297</v>
      </c>
      <c r="BK344" s="11">
        <v>0.65553981311935505</v>
      </c>
    </row>
    <row r="345" spans="2:63" x14ac:dyDescent="0.35">
      <c r="B345" t="s">
        <v>192</v>
      </c>
      <c r="C345" s="11">
        <v>-0.45672186559982902</v>
      </c>
      <c r="D345" s="11">
        <v>-0.40078077095286901</v>
      </c>
      <c r="E345" s="11">
        <v>-0.51368983037040905</v>
      </c>
      <c r="F345" s="11"/>
      <c r="G345" s="11">
        <v>-0.14118206198484301</v>
      </c>
      <c r="H345" s="11">
        <v>-0.13704222697857599</v>
      </c>
      <c r="I345" s="11">
        <v>-0.36556281098080101</v>
      </c>
      <c r="J345" s="11">
        <v>-0.61560414980509404</v>
      </c>
      <c r="K345" s="11">
        <v>-0.63490277602434997</v>
      </c>
      <c r="L345" s="11">
        <v>-0.72591886788776805</v>
      </c>
      <c r="M345" s="11"/>
      <c r="N345" s="11">
        <v>-0.22756830640716999</v>
      </c>
      <c r="O345" s="11">
        <v>-0.46088077356102702</v>
      </c>
      <c r="P345" s="11">
        <v>-0.55914781578693695</v>
      </c>
      <c r="Q345" s="11">
        <v>-0.577204415831857</v>
      </c>
      <c r="R345" s="11">
        <v>-0.489219154034154</v>
      </c>
      <c r="S345" s="11">
        <v>-0.35603797550542898</v>
      </c>
      <c r="T345" s="11">
        <v>-0.50585724940596799</v>
      </c>
      <c r="U345" s="11">
        <v>-0.44904304501235298</v>
      </c>
      <c r="V345" s="11">
        <v>-0.46882831502436001</v>
      </c>
      <c r="W345" s="11">
        <v>-0.55457663105397403</v>
      </c>
      <c r="X345" s="11">
        <v>-0.54765157781288398</v>
      </c>
      <c r="Y345" s="11"/>
      <c r="Z345" s="11">
        <v>-0.41791723673492398</v>
      </c>
      <c r="AA345" s="11">
        <v>-0.53352371208735105</v>
      </c>
      <c r="AB345" s="11">
        <v>-0.39705664540416902</v>
      </c>
      <c r="AC345" s="11">
        <v>-0.46396389383187597</v>
      </c>
      <c r="AD345" s="11"/>
      <c r="AE345" s="11">
        <v>-0.52245726599805398</v>
      </c>
      <c r="AF345" s="11">
        <v>-0.50690556410449505</v>
      </c>
      <c r="AG345" s="11">
        <v>-0.41009194944525701</v>
      </c>
      <c r="AH345" s="11">
        <v>-0.24866340769141099</v>
      </c>
      <c r="AI345" s="11">
        <v>-8.8394905862700199E-2</v>
      </c>
      <c r="AJ345" s="11"/>
      <c r="AK345" s="11">
        <v>-0.53142688035229102</v>
      </c>
      <c r="AL345" s="11">
        <v>-0.437854027242215</v>
      </c>
      <c r="AM345" s="11">
        <v>-0.38989610286302601</v>
      </c>
      <c r="AN345" s="11">
        <v>-0.42657514446446299</v>
      </c>
      <c r="AO345" s="11">
        <v>-0.397547867656801</v>
      </c>
      <c r="AP345" s="11">
        <v>-0.36733905190437599</v>
      </c>
      <c r="AQ345" s="11"/>
      <c r="AR345" s="11">
        <v>-0.56503425615681901</v>
      </c>
      <c r="AS345" s="11">
        <v>-0.37128798794631701</v>
      </c>
      <c r="AT345" s="11">
        <v>-0.49427643467768101</v>
      </c>
      <c r="AU345" s="11"/>
      <c r="AV345" s="11">
        <v>-0.51894844654719796</v>
      </c>
      <c r="AW345" s="11">
        <v>-0.32104680323601598</v>
      </c>
      <c r="AX345" s="11">
        <v>-0.48373874953929302</v>
      </c>
      <c r="AY345" s="11">
        <v>-0.45413245909541</v>
      </c>
      <c r="AZ345" s="11">
        <v>-0.54859709205683505</v>
      </c>
      <c r="BA345" s="11"/>
      <c r="BB345" s="11">
        <v>-0.51134515316657003</v>
      </c>
      <c r="BC345" s="11">
        <v>-0.335328188264646</v>
      </c>
      <c r="BD345" s="11">
        <v>-0.33838561185594601</v>
      </c>
      <c r="BE345" s="11"/>
      <c r="BF345" s="11">
        <v>-0.209852219001114</v>
      </c>
      <c r="BG345" s="11">
        <v>-0.51323481000070803</v>
      </c>
      <c r="BH345" s="11">
        <v>-0.37530890128282302</v>
      </c>
      <c r="BI345" s="11">
        <v>-0.58404285197642003</v>
      </c>
      <c r="BJ345" s="11">
        <v>-0.57212696823285802</v>
      </c>
      <c r="BK345" s="11">
        <v>-0.51208551019229198</v>
      </c>
    </row>
    <row r="346" spans="2:63" x14ac:dyDescent="0.35">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row>
    <row r="347" spans="2:63" x14ac:dyDescent="0.35">
      <c r="B347" s="2" t="s">
        <v>244</v>
      </c>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row>
    <row r="348" spans="2:63" x14ac:dyDescent="0.35">
      <c r="B348" s="20" t="s">
        <v>226</v>
      </c>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row>
    <row r="349" spans="2:63" x14ac:dyDescent="0.35">
      <c r="B349" t="s">
        <v>234</v>
      </c>
      <c r="C349" s="11">
        <v>4.9962349221887997E-2</v>
      </c>
      <c r="D349" s="11">
        <v>6.92268881954924E-2</v>
      </c>
      <c r="E349" s="11">
        <v>3.1418603966509903E-2</v>
      </c>
      <c r="F349" s="11"/>
      <c r="G349" s="11">
        <v>0.113169071667822</v>
      </c>
      <c r="H349" s="11">
        <v>0.117371712322712</v>
      </c>
      <c r="I349" s="11">
        <v>5.6607482617530902E-2</v>
      </c>
      <c r="J349" s="11">
        <v>1.7775685845173601E-2</v>
      </c>
      <c r="K349" s="11">
        <v>8.0126506302097503E-3</v>
      </c>
      <c r="L349" s="11">
        <v>7.5931313994505702E-3</v>
      </c>
      <c r="M349" s="11"/>
      <c r="N349" s="11">
        <v>0.124284731681162</v>
      </c>
      <c r="O349" s="11">
        <v>2.7786076957530201E-2</v>
      </c>
      <c r="P349" s="11">
        <v>1.25296591807895E-2</v>
      </c>
      <c r="Q349" s="11">
        <v>2.3610889678136598E-2</v>
      </c>
      <c r="R349" s="11">
        <v>4.7103885776719701E-2</v>
      </c>
      <c r="S349" s="11">
        <v>6.3616983979437894E-2</v>
      </c>
      <c r="T349" s="11">
        <v>1.84667898566683E-2</v>
      </c>
      <c r="U349" s="11">
        <v>3.4121851191828097E-2</v>
      </c>
      <c r="V349" s="11">
        <v>6.1338082906005599E-2</v>
      </c>
      <c r="W349" s="11">
        <v>3.39607104174382E-2</v>
      </c>
      <c r="X349" s="11">
        <v>6.4037723216654699E-2</v>
      </c>
      <c r="Y349" s="11"/>
      <c r="Z349" s="11">
        <v>5.5212590987089298E-2</v>
      </c>
      <c r="AA349" s="11">
        <v>2.22988500186595E-2</v>
      </c>
      <c r="AB349" s="11">
        <v>5.6341798973059402E-2</v>
      </c>
      <c r="AC349" s="11">
        <v>6.9142407058947405E-2</v>
      </c>
      <c r="AD349" s="11"/>
      <c r="AE349" s="11">
        <v>4.6978635285185498E-2</v>
      </c>
      <c r="AF349" s="11">
        <v>4.3044287853704802E-2</v>
      </c>
      <c r="AG349" s="11">
        <v>4.53921043029109E-2</v>
      </c>
      <c r="AH349" s="11">
        <v>7.7883392554726594E-2</v>
      </c>
      <c r="AI349" s="11">
        <v>0.1588727320867</v>
      </c>
      <c r="AJ349" s="11"/>
      <c r="AK349" s="11">
        <v>5.0391090527342502E-2</v>
      </c>
      <c r="AL349" s="11">
        <v>4.4050031422132402E-2</v>
      </c>
      <c r="AM349" s="11">
        <v>7.9582372830363499E-2</v>
      </c>
      <c r="AN349" s="11">
        <v>4.9162162093269401E-2</v>
      </c>
      <c r="AO349" s="11">
        <v>4.3377033401440203E-2</v>
      </c>
      <c r="AP349" s="11">
        <v>3.36304418172527E-2</v>
      </c>
      <c r="AQ349" s="11"/>
      <c r="AR349" s="11">
        <v>3.7137792256244202E-2</v>
      </c>
      <c r="AS349" s="11">
        <v>6.3930329857072393E-2</v>
      </c>
      <c r="AT349" s="11">
        <v>2.9245486468875301E-2</v>
      </c>
      <c r="AU349" s="11"/>
      <c r="AV349" s="11">
        <v>4.21281027987764E-2</v>
      </c>
      <c r="AW349" s="11">
        <v>6.2270671456722701E-2</v>
      </c>
      <c r="AX349" s="11">
        <v>4.7583820899119701E-2</v>
      </c>
      <c r="AY349" s="11">
        <v>0.18720326362707099</v>
      </c>
      <c r="AZ349" s="11">
        <v>2.6676989465254299E-2</v>
      </c>
      <c r="BA349" s="11"/>
      <c r="BB349" s="11">
        <v>3.8890567447397502E-2</v>
      </c>
      <c r="BC349" s="11">
        <v>5.8719759802328297E-2</v>
      </c>
      <c r="BD349" s="11">
        <v>7.4507940705845599E-2</v>
      </c>
      <c r="BE349" s="11"/>
      <c r="BF349" s="11">
        <v>0.12596140729368799</v>
      </c>
      <c r="BG349" s="11">
        <v>2.8911682931849501E-2</v>
      </c>
      <c r="BH349" s="11">
        <v>7.2425170501294198E-2</v>
      </c>
      <c r="BI349" s="11">
        <v>2.00066012962083E-2</v>
      </c>
      <c r="BJ349" s="11">
        <v>2.0665903325623101E-2</v>
      </c>
      <c r="BK349" s="11">
        <v>6.6748436336729203E-3</v>
      </c>
    </row>
    <row r="350" spans="2:63" x14ac:dyDescent="0.35">
      <c r="B350" t="s">
        <v>235</v>
      </c>
      <c r="C350" s="11">
        <v>9.8084926875099496E-2</v>
      </c>
      <c r="D350" s="11">
        <v>0.114065502670742</v>
      </c>
      <c r="E350" s="11">
        <v>8.3198126826797503E-2</v>
      </c>
      <c r="F350" s="11"/>
      <c r="G350" s="11">
        <v>0.18321287486523699</v>
      </c>
      <c r="H350" s="11">
        <v>0.15460889533821001</v>
      </c>
      <c r="I350" s="11">
        <v>0.105324035530229</v>
      </c>
      <c r="J350" s="11">
        <v>3.6306881253933602E-2</v>
      </c>
      <c r="K350" s="11">
        <v>7.4378421315577606E-2</v>
      </c>
      <c r="L350" s="11">
        <v>6.1661962386635301E-2</v>
      </c>
      <c r="M350" s="11"/>
      <c r="N350" s="11">
        <v>0.149195844705902</v>
      </c>
      <c r="O350" s="11">
        <v>9.3853113733629798E-2</v>
      </c>
      <c r="P350" s="11">
        <v>8.6976777490127194E-2</v>
      </c>
      <c r="Q350" s="11">
        <v>7.6643976243383996E-2</v>
      </c>
      <c r="R350" s="11">
        <v>8.7970087833811106E-2</v>
      </c>
      <c r="S350" s="11">
        <v>0.11530263997911699</v>
      </c>
      <c r="T350" s="11">
        <v>8.7228039423986006E-2</v>
      </c>
      <c r="U350" s="11">
        <v>9.73472543271654E-2</v>
      </c>
      <c r="V350" s="11">
        <v>9.1549892939250602E-2</v>
      </c>
      <c r="W350" s="11">
        <v>9.0083789938573605E-2</v>
      </c>
      <c r="X350" s="11">
        <v>5.9702568333347097E-2</v>
      </c>
      <c r="Y350" s="11"/>
      <c r="Z350" s="11">
        <v>0.108407080874122</v>
      </c>
      <c r="AA350" s="11">
        <v>7.8305643495051105E-2</v>
      </c>
      <c r="AB350" s="11">
        <v>0.146487911779588</v>
      </c>
      <c r="AC350" s="11">
        <v>6.7530001219356303E-2</v>
      </c>
      <c r="AD350" s="11"/>
      <c r="AE350" s="11">
        <v>6.6428197515968193E-2</v>
      </c>
      <c r="AF350" s="11">
        <v>9.5077258921657595E-2</v>
      </c>
      <c r="AG350" s="11">
        <v>0.105999913006717</v>
      </c>
      <c r="AH350" s="11">
        <v>0.17496580111349999</v>
      </c>
      <c r="AI350" s="11">
        <v>0.10726754647357099</v>
      </c>
      <c r="AJ350" s="11"/>
      <c r="AK350" s="11">
        <v>9.1687568993059507E-2</v>
      </c>
      <c r="AL350" s="11">
        <v>0.107431660452749</v>
      </c>
      <c r="AM350" s="11">
        <v>8.8747396472589807E-2</v>
      </c>
      <c r="AN350" s="11">
        <v>0.10643985093536</v>
      </c>
      <c r="AO350" s="11">
        <v>9.9786528511035394E-2</v>
      </c>
      <c r="AP350" s="11">
        <v>7.7405135339723499E-2</v>
      </c>
      <c r="AQ350" s="11"/>
      <c r="AR350" s="11">
        <v>8.2639766346471202E-2</v>
      </c>
      <c r="AS350" s="11">
        <v>0.116147742346436</v>
      </c>
      <c r="AT350" s="11">
        <v>8.0702153393282502E-2</v>
      </c>
      <c r="AU350" s="11"/>
      <c r="AV350" s="11">
        <v>9.2307269895343297E-2</v>
      </c>
      <c r="AW350" s="11">
        <v>0.11598593907923301</v>
      </c>
      <c r="AX350" s="11">
        <v>0.131103487012519</v>
      </c>
      <c r="AY350" s="11">
        <v>3.9030716313016703E-2</v>
      </c>
      <c r="AZ350" s="11">
        <v>6.4507983058744403E-2</v>
      </c>
      <c r="BA350" s="11"/>
      <c r="BB350" s="11">
        <v>0.102724518248781</v>
      </c>
      <c r="BC350" s="11">
        <v>0.116957646409141</v>
      </c>
      <c r="BD350" s="11">
        <v>0.17535251522303799</v>
      </c>
      <c r="BE350" s="11"/>
      <c r="BF350" s="11">
        <v>0.13792669289333101</v>
      </c>
      <c r="BG350" s="11">
        <v>9.8010972160403304E-2</v>
      </c>
      <c r="BH350" s="11">
        <v>8.8454032558602902E-2</v>
      </c>
      <c r="BI350" s="11">
        <v>8.1053913097522107E-2</v>
      </c>
      <c r="BJ350" s="11">
        <v>7.7234801944718004E-2</v>
      </c>
      <c r="BK350" s="11">
        <v>8.2328057579394404E-2</v>
      </c>
    </row>
    <row r="351" spans="2:63" x14ac:dyDescent="0.35">
      <c r="B351" t="s">
        <v>236</v>
      </c>
      <c r="C351" s="11">
        <v>0.20349772047061901</v>
      </c>
      <c r="D351" s="11">
        <v>0.22523837438373401</v>
      </c>
      <c r="E351" s="11">
        <v>0.18328102807871599</v>
      </c>
      <c r="F351" s="11"/>
      <c r="G351" s="11">
        <v>0.26127872684381498</v>
      </c>
      <c r="H351" s="11">
        <v>0.21078752456059599</v>
      </c>
      <c r="I351" s="11">
        <v>0.198087516701658</v>
      </c>
      <c r="J351" s="11">
        <v>0.20851132395113001</v>
      </c>
      <c r="K351" s="11">
        <v>0.19191173529279701</v>
      </c>
      <c r="L351" s="11">
        <v>0.16974627025701</v>
      </c>
      <c r="M351" s="11"/>
      <c r="N351" s="11">
        <v>0.215501012950536</v>
      </c>
      <c r="O351" s="11">
        <v>0.18682523017754199</v>
      </c>
      <c r="P351" s="11">
        <v>0.22793366419261199</v>
      </c>
      <c r="Q351" s="11">
        <v>0.23456221519386899</v>
      </c>
      <c r="R351" s="11">
        <v>0.19825450142541501</v>
      </c>
      <c r="S351" s="11">
        <v>0.19751171134064599</v>
      </c>
      <c r="T351" s="11">
        <v>0.16582399646052001</v>
      </c>
      <c r="U351" s="11">
        <v>0.21260194132683199</v>
      </c>
      <c r="V351" s="11">
        <v>0.20933739502318099</v>
      </c>
      <c r="W351" s="11">
        <v>0.19296414166325601</v>
      </c>
      <c r="X351" s="11">
        <v>0.19631771700195699</v>
      </c>
      <c r="Y351" s="11"/>
      <c r="Z351" s="11">
        <v>0.21782793181469501</v>
      </c>
      <c r="AA351" s="11">
        <v>0.20706856707440299</v>
      </c>
      <c r="AB351" s="11">
        <v>0.20956116857335999</v>
      </c>
      <c r="AC351" s="11">
        <v>0.17622633585567901</v>
      </c>
      <c r="AD351" s="11"/>
      <c r="AE351" s="11">
        <v>0.17930013130948</v>
      </c>
      <c r="AF351" s="11">
        <v>0.22492764221988901</v>
      </c>
      <c r="AG351" s="11">
        <v>0.202989053587532</v>
      </c>
      <c r="AH351" s="11">
        <v>0.20482154113302201</v>
      </c>
      <c r="AI351" s="11">
        <v>0.25497300205149098</v>
      </c>
      <c r="AJ351" s="11"/>
      <c r="AK351" s="11">
        <v>0.19367071305813999</v>
      </c>
      <c r="AL351" s="11">
        <v>0.24074197440234199</v>
      </c>
      <c r="AM351" s="11">
        <v>0.14344907496770501</v>
      </c>
      <c r="AN351" s="11">
        <v>0.18702719707642201</v>
      </c>
      <c r="AO351" s="11">
        <v>0.19387378246817299</v>
      </c>
      <c r="AP351" s="11">
        <v>0.198048579728381</v>
      </c>
      <c r="AQ351" s="11"/>
      <c r="AR351" s="11">
        <v>0.17893472350185499</v>
      </c>
      <c r="AS351" s="11">
        <v>0.214384873376674</v>
      </c>
      <c r="AT351" s="11">
        <v>0.214587310104082</v>
      </c>
      <c r="AU351" s="11"/>
      <c r="AV351" s="11">
        <v>0.17564690102366001</v>
      </c>
      <c r="AW351" s="11">
        <v>0.228910711939736</v>
      </c>
      <c r="AX351" s="11">
        <v>0.26851512671627997</v>
      </c>
      <c r="AY351" s="11">
        <v>8.7337453759346706E-2</v>
      </c>
      <c r="AZ351" s="11">
        <v>0.17811828667531801</v>
      </c>
      <c r="BA351" s="11"/>
      <c r="BB351" s="11">
        <v>0.19390345271866899</v>
      </c>
      <c r="BC351" s="11">
        <v>0.22853998660323799</v>
      </c>
      <c r="BD351" s="11">
        <v>0.226027271931176</v>
      </c>
      <c r="BE351" s="11"/>
      <c r="BF351" s="11">
        <v>0.20382157743148499</v>
      </c>
      <c r="BG351" s="11">
        <v>0.181946595067671</v>
      </c>
      <c r="BH351" s="11">
        <v>0.24505424389923899</v>
      </c>
      <c r="BI351" s="11">
        <v>0.209317244747073</v>
      </c>
      <c r="BJ351" s="11">
        <v>0.17447543975589799</v>
      </c>
      <c r="BK351" s="11">
        <v>0.25947720834500498</v>
      </c>
    </row>
    <row r="352" spans="2:63" x14ac:dyDescent="0.35">
      <c r="B352" t="s">
        <v>237</v>
      </c>
      <c r="C352" s="11">
        <v>0.43123405737641701</v>
      </c>
      <c r="D352" s="11">
        <v>0.41309871055220099</v>
      </c>
      <c r="E352" s="11">
        <v>0.45067938336368302</v>
      </c>
      <c r="F352" s="11"/>
      <c r="G352" s="11">
        <v>0.20403065997908201</v>
      </c>
      <c r="H352" s="11">
        <v>0.25954537463511801</v>
      </c>
      <c r="I352" s="11">
        <v>0.38225082580791098</v>
      </c>
      <c r="J352" s="11">
        <v>0.51515103286018304</v>
      </c>
      <c r="K352" s="11">
        <v>0.52890841090834095</v>
      </c>
      <c r="L352" s="11">
        <v>0.61046761702533103</v>
      </c>
      <c r="M352" s="11"/>
      <c r="N352" s="11">
        <v>0.30783696506858499</v>
      </c>
      <c r="O352" s="11">
        <v>0.45063837107953097</v>
      </c>
      <c r="P352" s="11">
        <v>0.458135042015408</v>
      </c>
      <c r="Q352" s="11">
        <v>0.45440908112815398</v>
      </c>
      <c r="R352" s="11">
        <v>0.461750363408308</v>
      </c>
      <c r="S352" s="11">
        <v>0.39724820653237197</v>
      </c>
      <c r="T352" s="11">
        <v>0.50191364179642795</v>
      </c>
      <c r="U352" s="11">
        <v>0.402516129839675</v>
      </c>
      <c r="V352" s="11">
        <v>0.42669079692605399</v>
      </c>
      <c r="W352" s="11">
        <v>0.49842811329831799</v>
      </c>
      <c r="X352" s="11">
        <v>0.44040101181847702</v>
      </c>
      <c r="Y352" s="11"/>
      <c r="Z352" s="11">
        <v>0.41246474804349198</v>
      </c>
      <c r="AA352" s="11">
        <v>0.45737888587853798</v>
      </c>
      <c r="AB352" s="11">
        <v>0.38264324537410799</v>
      </c>
      <c r="AC352" s="11">
        <v>0.46516481854206698</v>
      </c>
      <c r="AD352" s="11"/>
      <c r="AE352" s="11">
        <v>0.48361354619692198</v>
      </c>
      <c r="AF352" s="11">
        <v>0.427683135795699</v>
      </c>
      <c r="AG352" s="11">
        <v>0.41386423917925902</v>
      </c>
      <c r="AH352" s="11">
        <v>0.31681451586459197</v>
      </c>
      <c r="AI352" s="11">
        <v>0.338919961364819</v>
      </c>
      <c r="AJ352" s="11"/>
      <c r="AK352" s="11">
        <v>0.50548173370828997</v>
      </c>
      <c r="AL352" s="11">
        <v>0.38221212209787198</v>
      </c>
      <c r="AM352" s="11">
        <v>0.43974901649261899</v>
      </c>
      <c r="AN352" s="11">
        <v>0.456404371380494</v>
      </c>
      <c r="AO352" s="11">
        <v>0.37797632186036101</v>
      </c>
      <c r="AP352" s="11">
        <v>0.28304497237644799</v>
      </c>
      <c r="AQ352" s="11"/>
      <c r="AR352" s="11">
        <v>0.52641715397523103</v>
      </c>
      <c r="AS352" s="11">
        <v>0.37601701501059398</v>
      </c>
      <c r="AT352" s="11">
        <v>0.41836207668824998</v>
      </c>
      <c r="AU352" s="11"/>
      <c r="AV352" s="11">
        <v>0.50639790210542102</v>
      </c>
      <c r="AW352" s="11">
        <v>0.33914122308316103</v>
      </c>
      <c r="AX352" s="11">
        <v>0.40229423418836302</v>
      </c>
      <c r="AY352" s="11">
        <v>0.54969188977527095</v>
      </c>
      <c r="AZ352" s="11">
        <v>0.45963194246822298</v>
      </c>
      <c r="BA352" s="11"/>
      <c r="BB352" s="11">
        <v>0.48802502517714202</v>
      </c>
      <c r="BC352" s="11">
        <v>0.34228374731531702</v>
      </c>
      <c r="BD352" s="11">
        <v>0.34618944428277798</v>
      </c>
      <c r="BE352" s="11"/>
      <c r="BF352" s="11">
        <v>0.31312343868953602</v>
      </c>
      <c r="BG352" s="11">
        <v>0.44838899986314601</v>
      </c>
      <c r="BH352" s="11">
        <v>0.41059701511379498</v>
      </c>
      <c r="BI352" s="11">
        <v>0.49143691668394901</v>
      </c>
      <c r="BJ352" s="11">
        <v>0.49129971425327601</v>
      </c>
      <c r="BK352" s="11">
        <v>0.45630610882181699</v>
      </c>
    </row>
    <row r="353" spans="2:63" x14ac:dyDescent="0.35">
      <c r="B353" t="s">
        <v>84</v>
      </c>
      <c r="C353" s="11">
        <v>0.217220946055976</v>
      </c>
      <c r="D353" s="11">
        <v>0.178370524197831</v>
      </c>
      <c r="E353" s="11">
        <v>0.25142285776429402</v>
      </c>
      <c r="F353" s="11"/>
      <c r="G353" s="11">
        <v>0.23830866664404499</v>
      </c>
      <c r="H353" s="11">
        <v>0.257686493143364</v>
      </c>
      <c r="I353" s="11">
        <v>0.25773013934267103</v>
      </c>
      <c r="J353" s="11">
        <v>0.22225507608957901</v>
      </c>
      <c r="K353" s="11">
        <v>0.196788781853074</v>
      </c>
      <c r="L353" s="11">
        <v>0.150531018931573</v>
      </c>
      <c r="M353" s="11"/>
      <c r="N353" s="11">
        <v>0.20318144559381601</v>
      </c>
      <c r="O353" s="11">
        <v>0.24089720805176601</v>
      </c>
      <c r="P353" s="11">
        <v>0.21442485712106299</v>
      </c>
      <c r="Q353" s="11">
        <v>0.210773837756457</v>
      </c>
      <c r="R353" s="11">
        <v>0.204921161555746</v>
      </c>
      <c r="S353" s="11">
        <v>0.226320458168427</v>
      </c>
      <c r="T353" s="11">
        <v>0.226567532462398</v>
      </c>
      <c r="U353" s="11">
        <v>0.25341282331449899</v>
      </c>
      <c r="V353" s="11">
        <v>0.211083832205509</v>
      </c>
      <c r="W353" s="11">
        <v>0.184563244682414</v>
      </c>
      <c r="X353" s="11">
        <v>0.239540979629564</v>
      </c>
      <c r="Y353" s="11"/>
      <c r="Z353" s="11">
        <v>0.206087648280602</v>
      </c>
      <c r="AA353" s="11">
        <v>0.23494805353334799</v>
      </c>
      <c r="AB353" s="11">
        <v>0.204965875299884</v>
      </c>
      <c r="AC353" s="11">
        <v>0.22193643732394999</v>
      </c>
      <c r="AD353" s="11"/>
      <c r="AE353" s="11">
        <v>0.223679489692445</v>
      </c>
      <c r="AF353" s="11">
        <v>0.20926767520904899</v>
      </c>
      <c r="AG353" s="11">
        <v>0.231754689923581</v>
      </c>
      <c r="AH353" s="11">
        <v>0.22551474933415999</v>
      </c>
      <c r="AI353" s="11">
        <v>0.13996675802341901</v>
      </c>
      <c r="AJ353" s="11"/>
      <c r="AK353" s="11">
        <v>0.15876889371316799</v>
      </c>
      <c r="AL353" s="11">
        <v>0.225564211624904</v>
      </c>
      <c r="AM353" s="11">
        <v>0.24847213923672301</v>
      </c>
      <c r="AN353" s="11">
        <v>0.20096641851445499</v>
      </c>
      <c r="AO353" s="11">
        <v>0.28498633375899002</v>
      </c>
      <c r="AP353" s="11">
        <v>0.407870870738195</v>
      </c>
      <c r="AQ353" s="11"/>
      <c r="AR353" s="11">
        <v>0.17487056392019801</v>
      </c>
      <c r="AS353" s="11">
        <v>0.229520039409224</v>
      </c>
      <c r="AT353" s="11">
        <v>0.25710297334551002</v>
      </c>
      <c r="AU353" s="11"/>
      <c r="AV353" s="11">
        <v>0.18351982417679899</v>
      </c>
      <c r="AW353" s="11">
        <v>0.25369145444114699</v>
      </c>
      <c r="AX353" s="11">
        <v>0.150503331183718</v>
      </c>
      <c r="AY353" s="11">
        <v>0.136736676525295</v>
      </c>
      <c r="AZ353" s="11">
        <v>0.27106479833246</v>
      </c>
      <c r="BA353" s="11"/>
      <c r="BB353" s="11">
        <v>0.17645643640801101</v>
      </c>
      <c r="BC353" s="11">
        <v>0.253498859869976</v>
      </c>
      <c r="BD353" s="11">
        <v>0.17792282785716301</v>
      </c>
      <c r="BE353" s="11"/>
      <c r="BF353" s="11">
        <v>0.219166883691961</v>
      </c>
      <c r="BG353" s="11">
        <v>0.24274174997693099</v>
      </c>
      <c r="BH353" s="11">
        <v>0.18346953792706999</v>
      </c>
      <c r="BI353" s="11">
        <v>0.19818532417524801</v>
      </c>
      <c r="BJ353" s="11">
        <v>0.23632414072048499</v>
      </c>
      <c r="BK353" s="11">
        <v>0.19521378162011099</v>
      </c>
    </row>
    <row r="354" spans="2:63" x14ac:dyDescent="0.35">
      <c r="B354" t="s">
        <v>238</v>
      </c>
      <c r="C354" s="11">
        <v>0.14804727609698801</v>
      </c>
      <c r="D354" s="11">
        <v>0.183292390866234</v>
      </c>
      <c r="E354" s="11">
        <v>0.114616730793307</v>
      </c>
      <c r="F354" s="11"/>
      <c r="G354" s="11">
        <v>0.29638194653305899</v>
      </c>
      <c r="H354" s="11">
        <v>0.27198060766092202</v>
      </c>
      <c r="I354" s="11">
        <v>0.16193151814776</v>
      </c>
      <c r="J354" s="11">
        <v>5.40825670991072E-2</v>
      </c>
      <c r="K354" s="11">
        <v>8.2391071945787306E-2</v>
      </c>
      <c r="L354" s="11">
        <v>6.9255093786085895E-2</v>
      </c>
      <c r="M354" s="11"/>
      <c r="N354" s="11">
        <v>0.27348057638706302</v>
      </c>
      <c r="O354" s="11">
        <v>0.12163919069116</v>
      </c>
      <c r="P354" s="11">
        <v>9.9506436670916701E-2</v>
      </c>
      <c r="Q354" s="11">
        <v>0.100254865921521</v>
      </c>
      <c r="R354" s="11">
        <v>0.135073973610531</v>
      </c>
      <c r="S354" s="11">
        <v>0.17891962395855501</v>
      </c>
      <c r="T354" s="11">
        <v>0.105694829280654</v>
      </c>
      <c r="U354" s="11">
        <v>0.13146910551899299</v>
      </c>
      <c r="V354" s="11">
        <v>0.15288797584525601</v>
      </c>
      <c r="W354" s="11">
        <v>0.124044500356012</v>
      </c>
      <c r="X354" s="11">
        <v>0.123740291550002</v>
      </c>
      <c r="Y354" s="11"/>
      <c r="Z354" s="11">
        <v>0.16361967186121101</v>
      </c>
      <c r="AA354" s="11">
        <v>0.10060449351371099</v>
      </c>
      <c r="AB354" s="11">
        <v>0.202829710752647</v>
      </c>
      <c r="AC354" s="11">
        <v>0.13667240827830399</v>
      </c>
      <c r="AD354" s="11"/>
      <c r="AE354" s="11">
        <v>0.113406832801154</v>
      </c>
      <c r="AF354" s="11">
        <v>0.13812154677536201</v>
      </c>
      <c r="AG354" s="11">
        <v>0.15139201730962801</v>
      </c>
      <c r="AH354" s="11">
        <v>0.252849193668226</v>
      </c>
      <c r="AI354" s="11">
        <v>0.266140278560271</v>
      </c>
      <c r="AJ354" s="11"/>
      <c r="AK354" s="11">
        <v>0.142078659520402</v>
      </c>
      <c r="AL354" s="11">
        <v>0.151481691874882</v>
      </c>
      <c r="AM354" s="11">
        <v>0.16832976930295299</v>
      </c>
      <c r="AN354" s="11">
        <v>0.155602013028629</v>
      </c>
      <c r="AO354" s="11">
        <v>0.14316356191247601</v>
      </c>
      <c r="AP354" s="11">
        <v>0.111035577156976</v>
      </c>
      <c r="AQ354" s="11"/>
      <c r="AR354" s="11">
        <v>0.119777558602715</v>
      </c>
      <c r="AS354" s="11">
        <v>0.18007807220350799</v>
      </c>
      <c r="AT354" s="11">
        <v>0.109947639862158</v>
      </c>
      <c r="AU354" s="11"/>
      <c r="AV354" s="11">
        <v>0.13443537269412001</v>
      </c>
      <c r="AW354" s="11">
        <v>0.17825661053595501</v>
      </c>
      <c r="AX354" s="11">
        <v>0.178687307911639</v>
      </c>
      <c r="AY354" s="11">
        <v>0.22623397994008801</v>
      </c>
      <c r="AZ354" s="11">
        <v>9.1184972523998598E-2</v>
      </c>
      <c r="BA354" s="11"/>
      <c r="BB354" s="11">
        <v>0.14161508569617801</v>
      </c>
      <c r="BC354" s="11">
        <v>0.17567740621146899</v>
      </c>
      <c r="BD354" s="11">
        <v>0.24986045592888401</v>
      </c>
      <c r="BE354" s="11"/>
      <c r="BF354" s="11">
        <v>0.26388810018701803</v>
      </c>
      <c r="BG354" s="11">
        <v>0.12692265509225301</v>
      </c>
      <c r="BH354" s="11">
        <v>0.160879203059897</v>
      </c>
      <c r="BI354" s="11">
        <v>0.10106051439373</v>
      </c>
      <c r="BJ354" s="11">
        <v>9.7900705270341101E-2</v>
      </c>
      <c r="BK354" s="11">
        <v>8.9002901213067406E-2</v>
      </c>
    </row>
    <row r="355" spans="2:63" x14ac:dyDescent="0.35">
      <c r="B355" t="s">
        <v>239</v>
      </c>
      <c r="C355" s="11">
        <v>0.63473177784703705</v>
      </c>
      <c r="D355" s="11">
        <v>0.638337084935934</v>
      </c>
      <c r="E355" s="11">
        <v>0.63396041144239801</v>
      </c>
      <c r="F355" s="11"/>
      <c r="G355" s="11">
        <v>0.46530938682289602</v>
      </c>
      <c r="H355" s="11">
        <v>0.47033289919571403</v>
      </c>
      <c r="I355" s="11">
        <v>0.58033834250956895</v>
      </c>
      <c r="J355" s="11">
        <v>0.72366235681131397</v>
      </c>
      <c r="K355" s="11">
        <v>0.72082014620113799</v>
      </c>
      <c r="L355" s="11">
        <v>0.78021388728234098</v>
      </c>
      <c r="M355" s="11"/>
      <c r="N355" s="11">
        <v>0.52333797801912096</v>
      </c>
      <c r="O355" s="11">
        <v>0.63746360125707402</v>
      </c>
      <c r="P355" s="11">
        <v>0.68606870620801996</v>
      </c>
      <c r="Q355" s="11">
        <v>0.68897129632202303</v>
      </c>
      <c r="R355" s="11">
        <v>0.660004864833723</v>
      </c>
      <c r="S355" s="11">
        <v>0.59475991787301796</v>
      </c>
      <c r="T355" s="11">
        <v>0.66773763825694799</v>
      </c>
      <c r="U355" s="11">
        <v>0.61511807116650796</v>
      </c>
      <c r="V355" s="11">
        <v>0.63602819194923499</v>
      </c>
      <c r="W355" s="11">
        <v>0.69139225496157397</v>
      </c>
      <c r="X355" s="11">
        <v>0.63671872882043401</v>
      </c>
      <c r="Y355" s="11"/>
      <c r="Z355" s="11">
        <v>0.63029267985818704</v>
      </c>
      <c r="AA355" s="11">
        <v>0.66444745295294105</v>
      </c>
      <c r="AB355" s="11">
        <v>0.59220441394746903</v>
      </c>
      <c r="AC355" s="11">
        <v>0.64139115439774597</v>
      </c>
      <c r="AD355" s="11"/>
      <c r="AE355" s="11">
        <v>0.66291367750640096</v>
      </c>
      <c r="AF355" s="11">
        <v>0.65261077801558898</v>
      </c>
      <c r="AG355" s="11">
        <v>0.61685329276679102</v>
      </c>
      <c r="AH355" s="11">
        <v>0.52163605699761395</v>
      </c>
      <c r="AI355" s="11">
        <v>0.59389296341631004</v>
      </c>
      <c r="AJ355" s="11"/>
      <c r="AK355" s="11">
        <v>0.69915244676642996</v>
      </c>
      <c r="AL355" s="11">
        <v>0.62295409650021405</v>
      </c>
      <c r="AM355" s="11">
        <v>0.58319809146032398</v>
      </c>
      <c r="AN355" s="11">
        <v>0.64343156845691496</v>
      </c>
      <c r="AO355" s="11">
        <v>0.571850104328534</v>
      </c>
      <c r="AP355" s="11">
        <v>0.48109355210482901</v>
      </c>
      <c r="AQ355" s="11"/>
      <c r="AR355" s="11">
        <v>0.70535187747708705</v>
      </c>
      <c r="AS355" s="11">
        <v>0.59040188838726804</v>
      </c>
      <c r="AT355" s="11">
        <v>0.63294938679233204</v>
      </c>
      <c r="AU355" s="11"/>
      <c r="AV355" s="11">
        <v>0.682044803129081</v>
      </c>
      <c r="AW355" s="11">
        <v>0.56805193502289697</v>
      </c>
      <c r="AX355" s="11">
        <v>0.67080936090464305</v>
      </c>
      <c r="AY355" s="11">
        <v>0.63702934353461804</v>
      </c>
      <c r="AZ355" s="11">
        <v>0.63775022914354096</v>
      </c>
      <c r="BA355" s="11"/>
      <c r="BB355" s="11">
        <v>0.68192847789581101</v>
      </c>
      <c r="BC355" s="11">
        <v>0.57082373391855501</v>
      </c>
      <c r="BD355" s="11">
        <v>0.57221671621395398</v>
      </c>
      <c r="BE355" s="11"/>
      <c r="BF355" s="11">
        <v>0.51694501612102095</v>
      </c>
      <c r="BG355" s="11">
        <v>0.63033559493081703</v>
      </c>
      <c r="BH355" s="11">
        <v>0.65565125901303301</v>
      </c>
      <c r="BI355" s="11">
        <v>0.70075416143102198</v>
      </c>
      <c r="BJ355" s="11">
        <v>0.66577515400917398</v>
      </c>
      <c r="BK355" s="11">
        <v>0.71578331716682198</v>
      </c>
    </row>
    <row r="356" spans="2:63" x14ac:dyDescent="0.35">
      <c r="B356" t="s">
        <v>192</v>
      </c>
      <c r="C356" s="11">
        <v>-0.48668450175004901</v>
      </c>
      <c r="D356" s="11">
        <v>-0.4550446940697</v>
      </c>
      <c r="E356" s="11">
        <v>-0.51934368064909098</v>
      </c>
      <c r="F356" s="11"/>
      <c r="G356" s="11">
        <v>-0.168927440289837</v>
      </c>
      <c r="H356" s="11">
        <v>-0.198352291534793</v>
      </c>
      <c r="I356" s="11">
        <v>-0.41840682436180898</v>
      </c>
      <c r="J356" s="11">
        <v>-0.669579789712206</v>
      </c>
      <c r="K356" s="11">
        <v>-0.638429074255351</v>
      </c>
      <c r="L356" s="11">
        <v>-0.71095879349625501</v>
      </c>
      <c r="M356" s="11"/>
      <c r="N356" s="11">
        <v>-0.249857401632058</v>
      </c>
      <c r="O356" s="11">
        <v>-0.51582441056591399</v>
      </c>
      <c r="P356" s="11">
        <v>-0.586562269537103</v>
      </c>
      <c r="Q356" s="11">
        <v>-0.58871643040050203</v>
      </c>
      <c r="R356" s="11">
        <v>-0.52493089122319203</v>
      </c>
      <c r="S356" s="11">
        <v>-0.41584029391446398</v>
      </c>
      <c r="T356" s="11">
        <v>-0.56204280897629399</v>
      </c>
      <c r="U356" s="11">
        <v>-0.48364896564751397</v>
      </c>
      <c r="V356" s="11">
        <v>-0.483140216103979</v>
      </c>
      <c r="W356" s="11">
        <v>-0.56734775460556297</v>
      </c>
      <c r="X356" s="11">
        <v>-0.51297843727043202</v>
      </c>
      <c r="Y356" s="11"/>
      <c r="Z356" s="11">
        <v>-0.46667300799697597</v>
      </c>
      <c r="AA356" s="11">
        <v>-0.56384295943923102</v>
      </c>
      <c r="AB356" s="11">
        <v>-0.38937470319482098</v>
      </c>
      <c r="AC356" s="11">
        <v>-0.50471874611944301</v>
      </c>
      <c r="AD356" s="11"/>
      <c r="AE356" s="11">
        <v>-0.54950684470524702</v>
      </c>
      <c r="AF356" s="11">
        <v>-0.51448923124022605</v>
      </c>
      <c r="AG356" s="11">
        <v>-0.46546127545716298</v>
      </c>
      <c r="AH356" s="11">
        <v>-0.268786863329388</v>
      </c>
      <c r="AI356" s="11">
        <v>-0.32775268485603798</v>
      </c>
      <c r="AJ356" s="11"/>
      <c r="AK356" s="11">
        <v>-0.55707378724602796</v>
      </c>
      <c r="AL356" s="11">
        <v>-0.47147240462533202</v>
      </c>
      <c r="AM356" s="11">
        <v>-0.41486832215737102</v>
      </c>
      <c r="AN356" s="11">
        <v>-0.48782955542828599</v>
      </c>
      <c r="AO356" s="11">
        <v>-0.42868654241605902</v>
      </c>
      <c r="AP356" s="11">
        <v>-0.37005797494785297</v>
      </c>
      <c r="AQ356" s="11"/>
      <c r="AR356" s="11">
        <v>-0.58557431887437095</v>
      </c>
      <c r="AS356" s="11">
        <v>-0.41032381618376002</v>
      </c>
      <c r="AT356" s="11">
        <v>-0.52300174693017398</v>
      </c>
      <c r="AU356" s="11"/>
      <c r="AV356" s="11">
        <v>-0.54760943043496102</v>
      </c>
      <c r="AW356" s="11">
        <v>-0.38979532448694199</v>
      </c>
      <c r="AX356" s="11">
        <v>-0.49212205299300499</v>
      </c>
      <c r="AY356" s="11">
        <v>-0.41079536359453001</v>
      </c>
      <c r="AZ356" s="11">
        <v>-0.54656525661954203</v>
      </c>
      <c r="BA356" s="11"/>
      <c r="BB356" s="11">
        <v>-0.54031339219963304</v>
      </c>
      <c r="BC356" s="11">
        <v>-0.39514632770708602</v>
      </c>
      <c r="BD356" s="11">
        <v>-0.32235626028506997</v>
      </c>
      <c r="BE356" s="11"/>
      <c r="BF356" s="11">
        <v>-0.25305691593400298</v>
      </c>
      <c r="BG356" s="11">
        <v>-0.50341293983856406</v>
      </c>
      <c r="BH356" s="11">
        <v>-0.494772055953136</v>
      </c>
      <c r="BI356" s="11">
        <v>-0.599693647037291</v>
      </c>
      <c r="BJ356" s="11">
        <v>-0.56787444873883297</v>
      </c>
      <c r="BK356" s="11">
        <v>-0.626780415953755</v>
      </c>
    </row>
    <row r="357" spans="2:63" x14ac:dyDescent="0.35">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row>
    <row r="358" spans="2:63" x14ac:dyDescent="0.35">
      <c r="B358" s="2" t="s">
        <v>245</v>
      </c>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row>
    <row r="359" spans="2:63" x14ac:dyDescent="0.35">
      <c r="B359" s="20" t="s">
        <v>226</v>
      </c>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row>
    <row r="360" spans="2:63" x14ac:dyDescent="0.35">
      <c r="B360" t="s">
        <v>234</v>
      </c>
      <c r="C360" s="11">
        <v>0.10454083722503001</v>
      </c>
      <c r="D360" s="11">
        <v>0.143187620938345</v>
      </c>
      <c r="E360" s="11">
        <v>6.8236614360712294E-2</v>
      </c>
      <c r="F360" s="11"/>
      <c r="G360" s="11">
        <v>0.25592977049738003</v>
      </c>
      <c r="H360" s="11">
        <v>0.21597139678258501</v>
      </c>
      <c r="I360" s="11">
        <v>0.12930682636618701</v>
      </c>
      <c r="J360" s="11">
        <v>4.0524441739743497E-2</v>
      </c>
      <c r="K360" s="11">
        <v>5.6121127975315502E-2</v>
      </c>
      <c r="L360" s="11">
        <v>1.5926684131584899E-2</v>
      </c>
      <c r="M360" s="11"/>
      <c r="N360" s="11">
        <v>0.20689286235431201</v>
      </c>
      <c r="O360" s="11">
        <v>7.1942789869401294E-2</v>
      </c>
      <c r="P360" s="11">
        <v>7.6321785518767199E-2</v>
      </c>
      <c r="Q360" s="11">
        <v>5.03959636464354E-2</v>
      </c>
      <c r="R360" s="11">
        <v>0.103961913101158</v>
      </c>
      <c r="S360" s="11">
        <v>8.7534122116245006E-2</v>
      </c>
      <c r="T360" s="11">
        <v>9.6174255276213802E-2</v>
      </c>
      <c r="U360" s="11">
        <v>0.103122481691811</v>
      </c>
      <c r="V360" s="11">
        <v>0.12850580687933999</v>
      </c>
      <c r="W360" s="11">
        <v>9.2951654879627102E-2</v>
      </c>
      <c r="X360" s="11">
        <v>8.1978444131289505E-2</v>
      </c>
      <c r="Y360" s="11"/>
      <c r="Z360" s="11">
        <v>0.110735110236467</v>
      </c>
      <c r="AA360" s="11">
        <v>6.9357813417123895E-2</v>
      </c>
      <c r="AB360" s="11">
        <v>0.13789183084836901</v>
      </c>
      <c r="AC360" s="11">
        <v>0.108963041744887</v>
      </c>
      <c r="AD360" s="11"/>
      <c r="AE360" s="11">
        <v>7.2411988542188804E-2</v>
      </c>
      <c r="AF360" s="11">
        <v>0.104659325225835</v>
      </c>
      <c r="AG360" s="11">
        <v>0.112143940112684</v>
      </c>
      <c r="AH360" s="11">
        <v>0.153791408218104</v>
      </c>
      <c r="AI360" s="11">
        <v>0.23349791058358199</v>
      </c>
      <c r="AJ360" s="11"/>
      <c r="AK360" s="11">
        <v>8.4994767413369907E-2</v>
      </c>
      <c r="AL360" s="11">
        <v>0.107030289296198</v>
      </c>
      <c r="AM360" s="11">
        <v>0.135652367676207</v>
      </c>
      <c r="AN360" s="11">
        <v>0.115180412769012</v>
      </c>
      <c r="AO360" s="11">
        <v>0.11541091432035799</v>
      </c>
      <c r="AP360" s="11">
        <v>0.11093840441127201</v>
      </c>
      <c r="AQ360" s="11"/>
      <c r="AR360" s="11">
        <v>8.1095265732495397E-2</v>
      </c>
      <c r="AS360" s="11">
        <v>0.12740048718839</v>
      </c>
      <c r="AT360" s="11">
        <v>7.9366203542698605E-2</v>
      </c>
      <c r="AU360" s="11"/>
      <c r="AV360" s="11">
        <v>8.7600151388380898E-2</v>
      </c>
      <c r="AW360" s="11">
        <v>0.14133452211779801</v>
      </c>
      <c r="AX360" s="11">
        <v>8.9692196784182304E-2</v>
      </c>
      <c r="AY360" s="11">
        <v>0.192889945265732</v>
      </c>
      <c r="AZ360" s="11">
        <v>7.4097894989515994E-2</v>
      </c>
      <c r="BA360" s="11"/>
      <c r="BB360" s="11">
        <v>9.3341620310111298E-2</v>
      </c>
      <c r="BC360" s="11">
        <v>0.14908403931553499</v>
      </c>
      <c r="BD360" s="11">
        <v>0.128595568482401</v>
      </c>
      <c r="BE360" s="11"/>
      <c r="BF360" s="11">
        <v>0.18577383853483001</v>
      </c>
      <c r="BG360" s="11">
        <v>8.8697435764013205E-2</v>
      </c>
      <c r="BH360" s="11">
        <v>0.12943728614271799</v>
      </c>
      <c r="BI360" s="11">
        <v>5.9494217865136902E-2</v>
      </c>
      <c r="BJ360" s="11">
        <v>7.0613370244173301E-2</v>
      </c>
      <c r="BK360" s="11">
        <v>9.7304026130077798E-2</v>
      </c>
    </row>
    <row r="361" spans="2:63" x14ac:dyDescent="0.35">
      <c r="B361" t="s">
        <v>235</v>
      </c>
      <c r="C361" s="11">
        <v>0.228940289591196</v>
      </c>
      <c r="D361" s="11">
        <v>0.250025594436455</v>
      </c>
      <c r="E361" s="11">
        <v>0.20761705269298</v>
      </c>
      <c r="F361" s="11"/>
      <c r="G361" s="11">
        <v>0.35226228255931302</v>
      </c>
      <c r="H361" s="11">
        <v>0.31087234525639701</v>
      </c>
      <c r="I361" s="11">
        <v>0.24852885942059599</v>
      </c>
      <c r="J361" s="11">
        <v>0.21729299177901601</v>
      </c>
      <c r="K361" s="11">
        <v>0.17543933271855999</v>
      </c>
      <c r="L361" s="11">
        <v>0.14053499793868901</v>
      </c>
      <c r="M361" s="11"/>
      <c r="N361" s="11">
        <v>0.22114063117500399</v>
      </c>
      <c r="O361" s="11">
        <v>0.24173615005566401</v>
      </c>
      <c r="P361" s="11">
        <v>0.235437322692122</v>
      </c>
      <c r="Q361" s="11">
        <v>0.177032030164158</v>
      </c>
      <c r="R361" s="11">
        <v>0.22316061973020199</v>
      </c>
      <c r="S361" s="11">
        <v>0.2421192853161</v>
      </c>
      <c r="T361" s="11">
        <v>0.23479108355646899</v>
      </c>
      <c r="U361" s="11">
        <v>0.22910224607847299</v>
      </c>
      <c r="V361" s="11">
        <v>0.24112109187246</v>
      </c>
      <c r="W361" s="11">
        <v>0.25164855430302602</v>
      </c>
      <c r="X361" s="11">
        <v>0.21195540257043899</v>
      </c>
      <c r="Y361" s="11"/>
      <c r="Z361" s="11">
        <v>0.26196866155209497</v>
      </c>
      <c r="AA361" s="11">
        <v>0.20742312147167499</v>
      </c>
      <c r="AB361" s="11">
        <v>0.28118674459389598</v>
      </c>
      <c r="AC361" s="11">
        <v>0.180473162196647</v>
      </c>
      <c r="AD361" s="11"/>
      <c r="AE361" s="11">
        <v>0.2085651761041</v>
      </c>
      <c r="AF361" s="11">
        <v>0.25009622365587098</v>
      </c>
      <c r="AG361" s="11">
        <v>0.232718026035861</v>
      </c>
      <c r="AH361" s="11">
        <v>0.26985631680707001</v>
      </c>
      <c r="AI361" s="11">
        <v>0.21423279015691599</v>
      </c>
      <c r="AJ361" s="11"/>
      <c r="AK361" s="11">
        <v>0.18305071042451301</v>
      </c>
      <c r="AL361" s="11">
        <v>0.26568684061405501</v>
      </c>
      <c r="AM361" s="11">
        <v>0.24494541910595799</v>
      </c>
      <c r="AN361" s="11">
        <v>0.219620352854936</v>
      </c>
      <c r="AO361" s="11">
        <v>0.27487773354046802</v>
      </c>
      <c r="AP361" s="11">
        <v>0.25747334016750201</v>
      </c>
      <c r="AQ361" s="11"/>
      <c r="AR361" s="11">
        <v>0.18804057432443</v>
      </c>
      <c r="AS361" s="11">
        <v>0.255041617704659</v>
      </c>
      <c r="AT361" s="11">
        <v>0.22609489575922301</v>
      </c>
      <c r="AU361" s="11"/>
      <c r="AV361" s="11">
        <v>0.21490046876639601</v>
      </c>
      <c r="AW361" s="11">
        <v>0.27189135318517199</v>
      </c>
      <c r="AX361" s="11">
        <v>0.27311947798899699</v>
      </c>
      <c r="AY361" s="11">
        <v>7.0361777144602303E-2</v>
      </c>
      <c r="AZ361" s="11">
        <v>0.18029421596093401</v>
      </c>
      <c r="BA361" s="11"/>
      <c r="BB361" s="11">
        <v>0.22614945037419601</v>
      </c>
      <c r="BC361" s="11">
        <v>0.26707083939913201</v>
      </c>
      <c r="BD361" s="11">
        <v>0.27289139338076401</v>
      </c>
      <c r="BE361" s="11"/>
      <c r="BF361" s="11">
        <v>0.26757047475200901</v>
      </c>
      <c r="BG361" s="11">
        <v>0.237122860195254</v>
      </c>
      <c r="BH361" s="11">
        <v>0.26807238029216401</v>
      </c>
      <c r="BI361" s="11">
        <v>0.20935207017579999</v>
      </c>
      <c r="BJ361" s="11">
        <v>0.15809179025130299</v>
      </c>
      <c r="BK361" s="11">
        <v>0.20326094071657599</v>
      </c>
    </row>
    <row r="362" spans="2:63" x14ac:dyDescent="0.35">
      <c r="B362" t="s">
        <v>236</v>
      </c>
      <c r="C362" s="11">
        <v>0.217718022620425</v>
      </c>
      <c r="D362" s="11">
        <v>0.206072642274159</v>
      </c>
      <c r="E362" s="11">
        <v>0.229206948683816</v>
      </c>
      <c r="F362" s="11"/>
      <c r="G362" s="11">
        <v>0.18333584942807499</v>
      </c>
      <c r="H362" s="11">
        <v>0.19507811478100301</v>
      </c>
      <c r="I362" s="11">
        <v>0.21193266270740799</v>
      </c>
      <c r="J362" s="11">
        <v>0.217348522818225</v>
      </c>
      <c r="K362" s="11">
        <v>0.22874332679163301</v>
      </c>
      <c r="L362" s="11">
        <v>0.24770064163258601</v>
      </c>
      <c r="M362" s="11"/>
      <c r="N362" s="11">
        <v>0.19594718072008799</v>
      </c>
      <c r="O362" s="11">
        <v>0.231074629642324</v>
      </c>
      <c r="P362" s="11">
        <v>0.23359461599414599</v>
      </c>
      <c r="Q362" s="11">
        <v>0.247481331974402</v>
      </c>
      <c r="R362" s="11">
        <v>0.21507410513603301</v>
      </c>
      <c r="S362" s="11">
        <v>0.200513134802974</v>
      </c>
      <c r="T362" s="11">
        <v>0.208041560846351</v>
      </c>
      <c r="U362" s="11">
        <v>0.23665146555678701</v>
      </c>
      <c r="V362" s="11">
        <v>0.232677099638293</v>
      </c>
      <c r="W362" s="11">
        <v>0.19184529630138999</v>
      </c>
      <c r="X362" s="11">
        <v>0.20873380114162901</v>
      </c>
      <c r="Y362" s="11"/>
      <c r="Z362" s="11">
        <v>0.21538225088417101</v>
      </c>
      <c r="AA362" s="11">
        <v>0.241065473519229</v>
      </c>
      <c r="AB362" s="11">
        <v>0.21447400543135101</v>
      </c>
      <c r="AC362" s="11">
        <v>0.197309338520925</v>
      </c>
      <c r="AD362" s="11"/>
      <c r="AE362" s="11">
        <v>0.222494592737429</v>
      </c>
      <c r="AF362" s="11">
        <v>0.22809101523540501</v>
      </c>
      <c r="AG362" s="11">
        <v>0.21205398363595199</v>
      </c>
      <c r="AH362" s="11">
        <v>0.20920847722805799</v>
      </c>
      <c r="AI362" s="11">
        <v>0.17584891910511599</v>
      </c>
      <c r="AJ362" s="11"/>
      <c r="AK362" s="11">
        <v>0.226442370048135</v>
      </c>
      <c r="AL362" s="11">
        <v>0.22194623634749799</v>
      </c>
      <c r="AM362" s="11">
        <v>0.18794464935678501</v>
      </c>
      <c r="AN362" s="11">
        <v>0.191546362893107</v>
      </c>
      <c r="AO362" s="11">
        <v>0.21679468359530099</v>
      </c>
      <c r="AP362" s="11">
        <v>0.18276763525102499</v>
      </c>
      <c r="AQ362" s="11"/>
      <c r="AR362" s="11">
        <v>0.211770734698217</v>
      </c>
      <c r="AS362" s="11">
        <v>0.22233386401204999</v>
      </c>
      <c r="AT362" s="11">
        <v>0.229286612524147</v>
      </c>
      <c r="AU362" s="11"/>
      <c r="AV362" s="11">
        <v>0.215411438836491</v>
      </c>
      <c r="AW362" s="11">
        <v>0.210012899948082</v>
      </c>
      <c r="AX362" s="11">
        <v>0.22355468983646901</v>
      </c>
      <c r="AY362" s="11">
        <v>0.23997975435249999</v>
      </c>
      <c r="AZ362" s="11">
        <v>0.239842946932141</v>
      </c>
      <c r="BA362" s="11"/>
      <c r="BB362" s="11">
        <v>0.21132152158822901</v>
      </c>
      <c r="BC362" s="11">
        <v>0.229653976423176</v>
      </c>
      <c r="BD362" s="11">
        <v>0.20835498258114299</v>
      </c>
      <c r="BE362" s="11"/>
      <c r="BF362" s="11">
        <v>0.177805702064911</v>
      </c>
      <c r="BG362" s="11">
        <v>0.201548321524299</v>
      </c>
      <c r="BH362" s="11">
        <v>0.20728224458185801</v>
      </c>
      <c r="BI362" s="11">
        <v>0.25014610398586301</v>
      </c>
      <c r="BJ362" s="11">
        <v>0.25123403958060198</v>
      </c>
      <c r="BK362" s="11">
        <v>0.25872304649379801</v>
      </c>
    </row>
    <row r="363" spans="2:63" x14ac:dyDescent="0.35">
      <c r="B363" t="s">
        <v>237</v>
      </c>
      <c r="C363" s="11">
        <v>0.32995444558310599</v>
      </c>
      <c r="D363" s="11">
        <v>0.30733950267051602</v>
      </c>
      <c r="E363" s="11">
        <v>0.35135770951742501</v>
      </c>
      <c r="F363" s="11"/>
      <c r="G363" s="11">
        <v>0.102673543562631</v>
      </c>
      <c r="H363" s="11">
        <v>0.16213875262428101</v>
      </c>
      <c r="I363" s="11">
        <v>0.25446517777787198</v>
      </c>
      <c r="J363" s="11">
        <v>0.39553510717321899</v>
      </c>
      <c r="K363" s="11">
        <v>0.41310362090525699</v>
      </c>
      <c r="L363" s="11">
        <v>0.50704535860425604</v>
      </c>
      <c r="M363" s="11"/>
      <c r="N363" s="11">
        <v>0.263791177829378</v>
      </c>
      <c r="O363" s="11">
        <v>0.33982277237686698</v>
      </c>
      <c r="P363" s="11">
        <v>0.34674362540468401</v>
      </c>
      <c r="Q363" s="11">
        <v>0.40446658206695402</v>
      </c>
      <c r="R363" s="11">
        <v>0.32786395895119602</v>
      </c>
      <c r="S363" s="11">
        <v>0.31894013102117402</v>
      </c>
      <c r="T363" s="11">
        <v>0.32129190600339202</v>
      </c>
      <c r="U363" s="11">
        <v>0.305957185240611</v>
      </c>
      <c r="V363" s="11">
        <v>0.29887194024809699</v>
      </c>
      <c r="W363" s="11">
        <v>0.35992321733176003</v>
      </c>
      <c r="X363" s="11">
        <v>0.37545299837488899</v>
      </c>
      <c r="Y363" s="11"/>
      <c r="Z363" s="11">
        <v>0.30178628790554601</v>
      </c>
      <c r="AA363" s="11">
        <v>0.35202987918425999</v>
      </c>
      <c r="AB363" s="11">
        <v>0.26999242711525501</v>
      </c>
      <c r="AC363" s="11">
        <v>0.377560476840127</v>
      </c>
      <c r="AD363" s="11"/>
      <c r="AE363" s="11">
        <v>0.364366719568675</v>
      </c>
      <c r="AF363" s="11">
        <v>0.30729251696473497</v>
      </c>
      <c r="AG363" s="11">
        <v>0.32381399579872899</v>
      </c>
      <c r="AH363" s="11">
        <v>0.26069916411663602</v>
      </c>
      <c r="AI363" s="11">
        <v>0.25170744143214102</v>
      </c>
      <c r="AJ363" s="11"/>
      <c r="AK363" s="11">
        <v>0.40775552074696297</v>
      </c>
      <c r="AL363" s="11">
        <v>0.274980772006857</v>
      </c>
      <c r="AM363" s="11">
        <v>0.29723609369146697</v>
      </c>
      <c r="AN363" s="11">
        <v>0.34299620422640398</v>
      </c>
      <c r="AO363" s="11">
        <v>0.27344949564016902</v>
      </c>
      <c r="AP363" s="11">
        <v>0.27650153461562099</v>
      </c>
      <c r="AQ363" s="11"/>
      <c r="AR363" s="11">
        <v>0.41245158673688398</v>
      </c>
      <c r="AS363" s="11">
        <v>0.27875566859107997</v>
      </c>
      <c r="AT363" s="11">
        <v>0.31953428023261898</v>
      </c>
      <c r="AU363" s="11"/>
      <c r="AV363" s="11">
        <v>0.37785368105552902</v>
      </c>
      <c r="AW363" s="11">
        <v>0.238724450071298</v>
      </c>
      <c r="AX363" s="11">
        <v>0.350721006591519</v>
      </c>
      <c r="AY363" s="11">
        <v>0.42085502942289699</v>
      </c>
      <c r="AZ363" s="11">
        <v>0.37212735865350299</v>
      </c>
      <c r="BA363" s="11"/>
      <c r="BB363" s="11">
        <v>0.36080973129724703</v>
      </c>
      <c r="BC363" s="11">
        <v>0.24194237812723901</v>
      </c>
      <c r="BD363" s="11">
        <v>0.31158183343050899</v>
      </c>
      <c r="BE363" s="11"/>
      <c r="BF363" s="11">
        <v>0.25101254376217502</v>
      </c>
      <c r="BG363" s="11">
        <v>0.34476518700688702</v>
      </c>
      <c r="BH363" s="11">
        <v>0.29812725544931201</v>
      </c>
      <c r="BI363" s="11">
        <v>0.365955293099261</v>
      </c>
      <c r="BJ363" s="11">
        <v>0.39520447562921601</v>
      </c>
      <c r="BK363" s="11">
        <v>0.30965117257723701</v>
      </c>
    </row>
    <row r="364" spans="2:63" x14ac:dyDescent="0.35">
      <c r="B364" t="s">
        <v>84</v>
      </c>
      <c r="C364" s="11">
        <v>0.118846404980243</v>
      </c>
      <c r="D364" s="11">
        <v>9.3374639680525201E-2</v>
      </c>
      <c r="E364" s="11">
        <v>0.143581674745067</v>
      </c>
      <c r="F364" s="11"/>
      <c r="G364" s="11">
        <v>0.105798553952601</v>
      </c>
      <c r="H364" s="11">
        <v>0.115939390555734</v>
      </c>
      <c r="I364" s="11">
        <v>0.15576647372793601</v>
      </c>
      <c r="J364" s="11">
        <v>0.12929893648979601</v>
      </c>
      <c r="K364" s="11">
        <v>0.126592591609235</v>
      </c>
      <c r="L364" s="11">
        <v>8.8792317692884898E-2</v>
      </c>
      <c r="M364" s="11"/>
      <c r="N364" s="11">
        <v>0.112228147921218</v>
      </c>
      <c r="O364" s="11">
        <v>0.11542365805574301</v>
      </c>
      <c r="P364" s="11">
        <v>0.107902650390281</v>
      </c>
      <c r="Q364" s="11">
        <v>0.120624092148051</v>
      </c>
      <c r="R364" s="11">
        <v>0.129939403081411</v>
      </c>
      <c r="S364" s="11">
        <v>0.150893326743507</v>
      </c>
      <c r="T364" s="11">
        <v>0.139701194317574</v>
      </c>
      <c r="U364" s="11">
        <v>0.12516662143231799</v>
      </c>
      <c r="V364" s="11">
        <v>9.8824061361809906E-2</v>
      </c>
      <c r="W364" s="11">
        <v>0.103631277184197</v>
      </c>
      <c r="X364" s="11">
        <v>0.12187935378175301</v>
      </c>
      <c r="Y364" s="11"/>
      <c r="Z364" s="11">
        <v>0.11012768942172101</v>
      </c>
      <c r="AA364" s="11">
        <v>0.13012371240771201</v>
      </c>
      <c r="AB364" s="11">
        <v>9.6454992011128296E-2</v>
      </c>
      <c r="AC364" s="11">
        <v>0.13569398069741401</v>
      </c>
      <c r="AD364" s="11"/>
      <c r="AE364" s="11">
        <v>0.132161523047607</v>
      </c>
      <c r="AF364" s="11">
        <v>0.109860918918154</v>
      </c>
      <c r="AG364" s="11">
        <v>0.119270054416774</v>
      </c>
      <c r="AH364" s="11">
        <v>0.106444633630132</v>
      </c>
      <c r="AI364" s="11">
        <v>0.124712938722245</v>
      </c>
      <c r="AJ364" s="11"/>
      <c r="AK364" s="11">
        <v>9.7756631367018898E-2</v>
      </c>
      <c r="AL364" s="11">
        <v>0.13035586173539301</v>
      </c>
      <c r="AM364" s="11">
        <v>0.134221470169582</v>
      </c>
      <c r="AN364" s="11">
        <v>0.13065666725654199</v>
      </c>
      <c r="AO364" s="11">
        <v>0.119467172903704</v>
      </c>
      <c r="AP364" s="11">
        <v>0.17231908555458</v>
      </c>
      <c r="AQ364" s="11"/>
      <c r="AR364" s="11">
        <v>0.106641838507973</v>
      </c>
      <c r="AS364" s="11">
        <v>0.116468362503821</v>
      </c>
      <c r="AT364" s="11">
        <v>0.14571800794131201</v>
      </c>
      <c r="AU364" s="11"/>
      <c r="AV364" s="11">
        <v>0.104234259953203</v>
      </c>
      <c r="AW364" s="11">
        <v>0.13803677467764999</v>
      </c>
      <c r="AX364" s="11">
        <v>6.2912628798834094E-2</v>
      </c>
      <c r="AY364" s="11">
        <v>7.5913493814268804E-2</v>
      </c>
      <c r="AZ364" s="11">
        <v>0.133637583463906</v>
      </c>
      <c r="BA364" s="11"/>
      <c r="BB364" s="11">
        <v>0.10837767643021599</v>
      </c>
      <c r="BC364" s="11">
        <v>0.112248766734918</v>
      </c>
      <c r="BD364" s="11">
        <v>7.8576222125182796E-2</v>
      </c>
      <c r="BE364" s="11"/>
      <c r="BF364" s="11">
        <v>0.11783744088607501</v>
      </c>
      <c r="BG364" s="11">
        <v>0.127866195509547</v>
      </c>
      <c r="BH364" s="11">
        <v>9.7080833533947697E-2</v>
      </c>
      <c r="BI364" s="11">
        <v>0.11505231487393899</v>
      </c>
      <c r="BJ364" s="11">
        <v>0.124856324294705</v>
      </c>
      <c r="BK364" s="11">
        <v>0.13106081408231099</v>
      </c>
    </row>
    <row r="365" spans="2:63" x14ac:dyDescent="0.35">
      <c r="B365" t="s">
        <v>238</v>
      </c>
      <c r="C365" s="11">
        <v>0.33348112681622599</v>
      </c>
      <c r="D365" s="11">
        <v>0.39321321537479997</v>
      </c>
      <c r="E365" s="11">
        <v>0.27585366705369302</v>
      </c>
      <c r="F365" s="11"/>
      <c r="G365" s="11">
        <v>0.60819205305669399</v>
      </c>
      <c r="H365" s="11">
        <v>0.52684374203898199</v>
      </c>
      <c r="I365" s="11">
        <v>0.377835685786783</v>
      </c>
      <c r="J365" s="11">
        <v>0.25781743351875902</v>
      </c>
      <c r="K365" s="11">
        <v>0.23156046069387501</v>
      </c>
      <c r="L365" s="11">
        <v>0.156461682070274</v>
      </c>
      <c r="M365" s="11"/>
      <c r="N365" s="11">
        <v>0.42803349352931602</v>
      </c>
      <c r="O365" s="11">
        <v>0.31367893992506501</v>
      </c>
      <c r="P365" s="11">
        <v>0.31175910821088998</v>
      </c>
      <c r="Q365" s="11">
        <v>0.227427993810593</v>
      </c>
      <c r="R365" s="11">
        <v>0.32712253283136</v>
      </c>
      <c r="S365" s="11">
        <v>0.329653407432345</v>
      </c>
      <c r="T365" s="11">
        <v>0.33096533883268298</v>
      </c>
      <c r="U365" s="11">
        <v>0.332224727770284</v>
      </c>
      <c r="V365" s="11">
        <v>0.36962689875179999</v>
      </c>
      <c r="W365" s="11">
        <v>0.34460020918265299</v>
      </c>
      <c r="X365" s="11">
        <v>0.29393384670172901</v>
      </c>
      <c r="Y365" s="11"/>
      <c r="Z365" s="11">
        <v>0.37270377178856201</v>
      </c>
      <c r="AA365" s="11">
        <v>0.27678093488879801</v>
      </c>
      <c r="AB365" s="11">
        <v>0.41907857544226601</v>
      </c>
      <c r="AC365" s="11">
        <v>0.28943620394153402</v>
      </c>
      <c r="AD365" s="11"/>
      <c r="AE365" s="11">
        <v>0.28097716464628902</v>
      </c>
      <c r="AF365" s="11">
        <v>0.35475554888170602</v>
      </c>
      <c r="AG365" s="11">
        <v>0.34486196614854497</v>
      </c>
      <c r="AH365" s="11">
        <v>0.423647725025174</v>
      </c>
      <c r="AI365" s="11">
        <v>0.44773070074049898</v>
      </c>
      <c r="AJ365" s="11"/>
      <c r="AK365" s="11">
        <v>0.26804547783788302</v>
      </c>
      <c r="AL365" s="11">
        <v>0.37271712991025302</v>
      </c>
      <c r="AM365" s="11">
        <v>0.38059778678216499</v>
      </c>
      <c r="AN365" s="11">
        <v>0.33480076562394701</v>
      </c>
      <c r="AO365" s="11">
        <v>0.39028864786082601</v>
      </c>
      <c r="AP365" s="11">
        <v>0.36841174457877401</v>
      </c>
      <c r="AQ365" s="11"/>
      <c r="AR365" s="11">
        <v>0.26913584005692598</v>
      </c>
      <c r="AS365" s="11">
        <v>0.38244210489304897</v>
      </c>
      <c r="AT365" s="11">
        <v>0.305461099301921</v>
      </c>
      <c r="AU365" s="11"/>
      <c r="AV365" s="11">
        <v>0.30250062015477702</v>
      </c>
      <c r="AW365" s="11">
        <v>0.41322587530297</v>
      </c>
      <c r="AX365" s="11">
        <v>0.36281167477317899</v>
      </c>
      <c r="AY365" s="11">
        <v>0.26325172241033501</v>
      </c>
      <c r="AZ365" s="11">
        <v>0.25439211095045</v>
      </c>
      <c r="BA365" s="11"/>
      <c r="BB365" s="11">
        <v>0.31949107068430699</v>
      </c>
      <c r="BC365" s="11">
        <v>0.416154878714667</v>
      </c>
      <c r="BD365" s="11">
        <v>0.40148696186316501</v>
      </c>
      <c r="BE365" s="11"/>
      <c r="BF365" s="11">
        <v>0.453344313286839</v>
      </c>
      <c r="BG365" s="11">
        <v>0.32582029595926698</v>
      </c>
      <c r="BH365" s="11">
        <v>0.397509666434882</v>
      </c>
      <c r="BI365" s="11">
        <v>0.26884628804093702</v>
      </c>
      <c r="BJ365" s="11">
        <v>0.22870516049547701</v>
      </c>
      <c r="BK365" s="11">
        <v>0.30056496684665401</v>
      </c>
    </row>
    <row r="366" spans="2:63" x14ac:dyDescent="0.35">
      <c r="B366" t="s">
        <v>239</v>
      </c>
      <c r="C366" s="11">
        <v>0.54767246820353099</v>
      </c>
      <c r="D366" s="11">
        <v>0.51341214494467502</v>
      </c>
      <c r="E366" s="11">
        <v>0.58056465820124104</v>
      </c>
      <c r="F366" s="11"/>
      <c r="G366" s="11">
        <v>0.28600939299070499</v>
      </c>
      <c r="H366" s="11">
        <v>0.35721686740528402</v>
      </c>
      <c r="I366" s="11">
        <v>0.46639784048527999</v>
      </c>
      <c r="J366" s="11">
        <v>0.61288362999144397</v>
      </c>
      <c r="K366" s="11">
        <v>0.64184694769688999</v>
      </c>
      <c r="L366" s="11">
        <v>0.75474600023684102</v>
      </c>
      <c r="M366" s="11"/>
      <c r="N366" s="11">
        <v>0.45973835854946599</v>
      </c>
      <c r="O366" s="11">
        <v>0.57089740201919204</v>
      </c>
      <c r="P366" s="11">
        <v>0.58033824139882995</v>
      </c>
      <c r="Q366" s="11">
        <v>0.65194791404135599</v>
      </c>
      <c r="R366" s="11">
        <v>0.542938064087229</v>
      </c>
      <c r="S366" s="11">
        <v>0.51945326582414797</v>
      </c>
      <c r="T366" s="11">
        <v>0.52933346684974303</v>
      </c>
      <c r="U366" s="11">
        <v>0.54260865079739795</v>
      </c>
      <c r="V366" s="11">
        <v>0.53154903988639102</v>
      </c>
      <c r="W366" s="11">
        <v>0.55176851363315005</v>
      </c>
      <c r="X366" s="11">
        <v>0.58418679951651797</v>
      </c>
      <c r="Y366" s="11"/>
      <c r="Z366" s="11">
        <v>0.51716853878971702</v>
      </c>
      <c r="AA366" s="11">
        <v>0.59309535270348901</v>
      </c>
      <c r="AB366" s="11">
        <v>0.48446643254660599</v>
      </c>
      <c r="AC366" s="11">
        <v>0.57486981536105197</v>
      </c>
      <c r="AD366" s="11"/>
      <c r="AE366" s="11">
        <v>0.58686131230610505</v>
      </c>
      <c r="AF366" s="11">
        <v>0.53538353220013901</v>
      </c>
      <c r="AG366" s="11">
        <v>0.53586797943468101</v>
      </c>
      <c r="AH366" s="11">
        <v>0.46990764134469398</v>
      </c>
      <c r="AI366" s="11">
        <v>0.42755636053725699</v>
      </c>
      <c r="AJ366" s="11"/>
      <c r="AK366" s="11">
        <v>0.63419789079509803</v>
      </c>
      <c r="AL366" s="11">
        <v>0.49692700835435399</v>
      </c>
      <c r="AM366" s="11">
        <v>0.48518074304825298</v>
      </c>
      <c r="AN366" s="11">
        <v>0.53454256711951098</v>
      </c>
      <c r="AO366" s="11">
        <v>0.49024417923546998</v>
      </c>
      <c r="AP366" s="11">
        <v>0.45926916986664701</v>
      </c>
      <c r="AQ366" s="11"/>
      <c r="AR366" s="11">
        <v>0.62422232143510104</v>
      </c>
      <c r="AS366" s="11">
        <v>0.50108953260313005</v>
      </c>
      <c r="AT366" s="11">
        <v>0.54882089275676704</v>
      </c>
      <c r="AU366" s="11"/>
      <c r="AV366" s="11">
        <v>0.59326511989202002</v>
      </c>
      <c r="AW366" s="11">
        <v>0.44873735001937998</v>
      </c>
      <c r="AX366" s="11">
        <v>0.57427569642798704</v>
      </c>
      <c r="AY366" s="11">
        <v>0.66083478377539595</v>
      </c>
      <c r="AZ366" s="11">
        <v>0.61197030558564403</v>
      </c>
      <c r="BA366" s="11"/>
      <c r="BB366" s="11">
        <v>0.57213125288547695</v>
      </c>
      <c r="BC366" s="11">
        <v>0.47159635455041499</v>
      </c>
      <c r="BD366" s="11">
        <v>0.51993681601165198</v>
      </c>
      <c r="BE366" s="11"/>
      <c r="BF366" s="11">
        <v>0.428818245827086</v>
      </c>
      <c r="BG366" s="11">
        <v>0.54631350853118599</v>
      </c>
      <c r="BH366" s="11">
        <v>0.50540950003117002</v>
      </c>
      <c r="BI366" s="11">
        <v>0.61610139708512401</v>
      </c>
      <c r="BJ366" s="11">
        <v>0.64643851520981799</v>
      </c>
      <c r="BK366" s="11">
        <v>0.56837421907103503</v>
      </c>
    </row>
    <row r="367" spans="2:63" x14ac:dyDescent="0.35">
      <c r="B367" t="s">
        <v>192</v>
      </c>
      <c r="C367" s="11">
        <v>-0.214191341387305</v>
      </c>
      <c r="D367" s="11">
        <v>-0.120198929569876</v>
      </c>
      <c r="E367" s="11">
        <v>-0.30471099114754802</v>
      </c>
      <c r="F367" s="11"/>
      <c r="G367" s="11">
        <v>0.322182660065988</v>
      </c>
      <c r="H367" s="11">
        <v>0.16962687463369699</v>
      </c>
      <c r="I367" s="11">
        <v>-8.8562154698496903E-2</v>
      </c>
      <c r="J367" s="11">
        <v>-0.355066196472685</v>
      </c>
      <c r="K367" s="11">
        <v>-0.41028648700301501</v>
      </c>
      <c r="L367" s="11">
        <v>-0.59828431816656802</v>
      </c>
      <c r="M367" s="11"/>
      <c r="N367" s="11">
        <v>-3.17048650201492E-2</v>
      </c>
      <c r="O367" s="11">
        <v>-0.25721846209412702</v>
      </c>
      <c r="P367" s="11">
        <v>-0.26857913318794002</v>
      </c>
      <c r="Q367" s="11">
        <v>-0.42451992023076301</v>
      </c>
      <c r="R367" s="11">
        <v>-0.215815531255868</v>
      </c>
      <c r="S367" s="11">
        <v>-0.189799858391802</v>
      </c>
      <c r="T367" s="11">
        <v>-0.19836812801706</v>
      </c>
      <c r="U367" s="11">
        <v>-0.21038392302711401</v>
      </c>
      <c r="V367" s="11">
        <v>-0.161922141134591</v>
      </c>
      <c r="W367" s="11">
        <v>-0.207168304450497</v>
      </c>
      <c r="X367" s="11">
        <v>-0.29025295281479002</v>
      </c>
      <c r="Y367" s="11"/>
      <c r="Z367" s="11">
        <v>-0.14446476700115601</v>
      </c>
      <c r="AA367" s="11">
        <v>-0.316314417814691</v>
      </c>
      <c r="AB367" s="11">
        <v>-6.5387857104340405E-2</v>
      </c>
      <c r="AC367" s="11">
        <v>-0.28543361141951801</v>
      </c>
      <c r="AD367" s="11"/>
      <c r="AE367" s="11">
        <v>-0.30588414765981597</v>
      </c>
      <c r="AF367" s="11">
        <v>-0.18062798331843299</v>
      </c>
      <c r="AG367" s="11">
        <v>-0.19100601328613601</v>
      </c>
      <c r="AH367" s="11">
        <v>-4.6259916319519798E-2</v>
      </c>
      <c r="AI367" s="11">
        <v>2.0174340203241801E-2</v>
      </c>
      <c r="AJ367" s="11"/>
      <c r="AK367" s="11">
        <v>-0.36615241295721601</v>
      </c>
      <c r="AL367" s="11">
        <v>-0.124209878444101</v>
      </c>
      <c r="AM367" s="11">
        <v>-0.104582956266088</v>
      </c>
      <c r="AN367" s="11">
        <v>-0.199741801495564</v>
      </c>
      <c r="AO367" s="11">
        <v>-9.9955531374644593E-2</v>
      </c>
      <c r="AP367" s="11">
        <v>-9.0857425287872995E-2</v>
      </c>
      <c r="AQ367" s="11"/>
      <c r="AR367" s="11">
        <v>-0.355086481378176</v>
      </c>
      <c r="AS367" s="11">
        <v>-0.11864742771008201</v>
      </c>
      <c r="AT367" s="11">
        <v>-0.24335979345484501</v>
      </c>
      <c r="AU367" s="11"/>
      <c r="AV367" s="11">
        <v>-0.290764499737243</v>
      </c>
      <c r="AW367" s="11">
        <v>-3.5511474716409697E-2</v>
      </c>
      <c r="AX367" s="11">
        <v>-0.21146402165480799</v>
      </c>
      <c r="AY367" s="11">
        <v>-0.397583061365062</v>
      </c>
      <c r="AZ367" s="11">
        <v>-0.35757819463519402</v>
      </c>
      <c r="BA367" s="11"/>
      <c r="BB367" s="11">
        <v>-0.25264018220116902</v>
      </c>
      <c r="BC367" s="11">
        <v>-5.5441475835748301E-2</v>
      </c>
      <c r="BD367" s="11">
        <v>-0.11844985414848801</v>
      </c>
      <c r="BE367" s="11"/>
      <c r="BF367" s="11">
        <v>2.45260674597533E-2</v>
      </c>
      <c r="BG367" s="11">
        <v>-0.22049321257191901</v>
      </c>
      <c r="BH367" s="11">
        <v>-0.10789983359628801</v>
      </c>
      <c r="BI367" s="11">
        <v>-0.34725510904418799</v>
      </c>
      <c r="BJ367" s="11">
        <v>-0.41773335471434098</v>
      </c>
      <c r="BK367" s="11">
        <v>-0.26780925222438101</v>
      </c>
    </row>
    <row r="368" spans="2:63" x14ac:dyDescent="0.35">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row>
    <row r="369" spans="2:63" x14ac:dyDescent="0.35">
      <c r="B369" s="2" t="s">
        <v>246</v>
      </c>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row>
    <row r="370" spans="2:63" x14ac:dyDescent="0.35">
      <c r="B370" s="20" t="s">
        <v>226</v>
      </c>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row>
    <row r="371" spans="2:63" x14ac:dyDescent="0.35">
      <c r="B371" t="s">
        <v>234</v>
      </c>
      <c r="C371" s="11">
        <v>5.46861696790669E-2</v>
      </c>
      <c r="D371" s="11">
        <v>7.6069922468374004E-2</v>
      </c>
      <c r="E371" s="11">
        <v>3.4718027427877898E-2</v>
      </c>
      <c r="F371" s="11"/>
      <c r="G371" s="11">
        <v>0.12602218266746501</v>
      </c>
      <c r="H371" s="11">
        <v>0.141063469545534</v>
      </c>
      <c r="I371" s="11">
        <v>6.3097130671365007E-2</v>
      </c>
      <c r="J371" s="11">
        <v>1.2705198706194199E-2</v>
      </c>
      <c r="K371" s="11">
        <v>1.35365897607266E-2</v>
      </c>
      <c r="L371" s="11">
        <v>2.1508606752536998E-3</v>
      </c>
      <c r="M371" s="11"/>
      <c r="N371" s="11">
        <v>0.12599335656781199</v>
      </c>
      <c r="O371" s="11">
        <v>5.4196946409145803E-2</v>
      </c>
      <c r="P371" s="11">
        <v>3.8499927148072301E-2</v>
      </c>
      <c r="Q371" s="11">
        <v>2.1078863608085599E-2</v>
      </c>
      <c r="R371" s="11">
        <v>4.3797344092455698E-2</v>
      </c>
      <c r="S371" s="11">
        <v>6.3709718306227903E-2</v>
      </c>
      <c r="T371" s="11">
        <v>3.9275828867030703E-2</v>
      </c>
      <c r="U371" s="11">
        <v>4.83140333007007E-2</v>
      </c>
      <c r="V371" s="11">
        <v>3.9094799949496502E-2</v>
      </c>
      <c r="W371" s="11">
        <v>4.6379076617420099E-2</v>
      </c>
      <c r="X371" s="11">
        <v>3.4186692874091602E-2</v>
      </c>
      <c r="Y371" s="11"/>
      <c r="Z371" s="11">
        <v>4.6032439551525098E-2</v>
      </c>
      <c r="AA371" s="11">
        <v>3.2791339657454302E-2</v>
      </c>
      <c r="AB371" s="11">
        <v>6.6048722667946896E-2</v>
      </c>
      <c r="AC371" s="11">
        <v>7.8697423737420197E-2</v>
      </c>
      <c r="AD371" s="11"/>
      <c r="AE371" s="11">
        <v>4.9257938287148903E-2</v>
      </c>
      <c r="AF371" s="11">
        <v>4.5647301129129701E-2</v>
      </c>
      <c r="AG371" s="11">
        <v>5.2835004642805203E-2</v>
      </c>
      <c r="AH371" s="11">
        <v>8.9783203085132601E-2</v>
      </c>
      <c r="AI371" s="11">
        <v>0.18043871536609399</v>
      </c>
      <c r="AJ371" s="11"/>
      <c r="AK371" s="11">
        <v>4.8423263622489297E-2</v>
      </c>
      <c r="AL371" s="11">
        <v>5.17198903073103E-2</v>
      </c>
      <c r="AM371" s="11">
        <v>7.0772090490400896E-2</v>
      </c>
      <c r="AN371" s="11">
        <v>6.3763979829638204E-2</v>
      </c>
      <c r="AO371" s="11">
        <v>5.84938218309606E-2</v>
      </c>
      <c r="AP371" s="11">
        <v>7.5720861808429504E-2</v>
      </c>
      <c r="AQ371" s="11"/>
      <c r="AR371" s="11">
        <v>3.9921861273483898E-2</v>
      </c>
      <c r="AS371" s="11">
        <v>6.6856389660914894E-2</v>
      </c>
      <c r="AT371" s="11">
        <v>4.8416144896708598E-2</v>
      </c>
      <c r="AU371" s="11"/>
      <c r="AV371" s="11">
        <v>4.4231310491523901E-2</v>
      </c>
      <c r="AW371" s="11">
        <v>7.7289056104445003E-2</v>
      </c>
      <c r="AX371" s="11">
        <v>6.4539457274186404E-2</v>
      </c>
      <c r="AY371" s="11">
        <v>0.14510282532522301</v>
      </c>
      <c r="AZ371" s="11">
        <v>1.96934374983916E-2</v>
      </c>
      <c r="BA371" s="11"/>
      <c r="BB371" s="11">
        <v>4.4798496042540603E-2</v>
      </c>
      <c r="BC371" s="11">
        <v>6.55261132379268E-2</v>
      </c>
      <c r="BD371" s="11">
        <v>0.121004542210823</v>
      </c>
      <c r="BE371" s="11"/>
      <c r="BF371" s="11">
        <v>0.122650450090628</v>
      </c>
      <c r="BG371" s="11">
        <v>3.8666146186475597E-2</v>
      </c>
      <c r="BH371" s="11">
        <v>7.9089973375689501E-2</v>
      </c>
      <c r="BI371" s="11">
        <v>2.46602046632124E-2</v>
      </c>
      <c r="BJ371" s="11">
        <v>1.78427231204626E-2</v>
      </c>
      <c r="BK371" s="11">
        <v>3.2012005966192303E-2</v>
      </c>
    </row>
    <row r="372" spans="2:63" x14ac:dyDescent="0.35">
      <c r="B372" t="s">
        <v>235</v>
      </c>
      <c r="C372" s="11">
        <v>0.11255371431990401</v>
      </c>
      <c r="D372" s="11">
        <v>0.135795157379201</v>
      </c>
      <c r="E372" s="11">
        <v>9.1144181684989001E-2</v>
      </c>
      <c r="F372" s="11"/>
      <c r="G372" s="11">
        <v>0.20544859942142299</v>
      </c>
      <c r="H372" s="11">
        <v>0.195959492137564</v>
      </c>
      <c r="I372" s="11">
        <v>0.136666785036095</v>
      </c>
      <c r="J372" s="11">
        <v>6.0321311050782402E-2</v>
      </c>
      <c r="K372" s="11">
        <v>7.2243451101381403E-2</v>
      </c>
      <c r="L372" s="11">
        <v>4.5195757425071197E-2</v>
      </c>
      <c r="M372" s="11"/>
      <c r="N372" s="11">
        <v>0.164681908942893</v>
      </c>
      <c r="O372" s="11">
        <v>0.10745938972184201</v>
      </c>
      <c r="P372" s="11">
        <v>0.10168491855249701</v>
      </c>
      <c r="Q372" s="11">
        <v>9.5607843812501397E-2</v>
      </c>
      <c r="R372" s="11">
        <v>9.6517348977291098E-2</v>
      </c>
      <c r="S372" s="11">
        <v>0.133126780851101</v>
      </c>
      <c r="T372" s="11">
        <v>8.9885439912892801E-2</v>
      </c>
      <c r="U372" s="11">
        <v>0.101437178208406</v>
      </c>
      <c r="V372" s="11">
        <v>0.134168713975124</v>
      </c>
      <c r="W372" s="11">
        <v>8.1878104216297806E-2</v>
      </c>
      <c r="X372" s="11">
        <v>7.5915033595224599E-2</v>
      </c>
      <c r="Y372" s="11"/>
      <c r="Z372" s="11">
        <v>0.121688868048652</v>
      </c>
      <c r="AA372" s="11">
        <v>0.10052137839047801</v>
      </c>
      <c r="AB372" s="11">
        <v>0.13882237220308499</v>
      </c>
      <c r="AC372" s="11">
        <v>9.5787136822457097E-2</v>
      </c>
      <c r="AD372" s="11"/>
      <c r="AE372" s="11">
        <v>7.1761716124835104E-2</v>
      </c>
      <c r="AF372" s="11">
        <v>0.110847879430246</v>
      </c>
      <c r="AG372" s="11">
        <v>0.13661614005110201</v>
      </c>
      <c r="AH372" s="11">
        <v>0.15906217049008001</v>
      </c>
      <c r="AI372" s="11">
        <v>0.17805167462750601</v>
      </c>
      <c r="AJ372" s="11"/>
      <c r="AK372" s="11">
        <v>8.1358536650880706E-2</v>
      </c>
      <c r="AL372" s="11">
        <v>0.130593364173196</v>
      </c>
      <c r="AM372" s="11">
        <v>0.115808288713544</v>
      </c>
      <c r="AN372" s="11">
        <v>0.127956906313445</v>
      </c>
      <c r="AO372" s="11">
        <v>0.139787792615819</v>
      </c>
      <c r="AP372" s="11">
        <v>0.13146257366393499</v>
      </c>
      <c r="AQ372" s="11"/>
      <c r="AR372" s="11">
        <v>8.4048327788953103E-2</v>
      </c>
      <c r="AS372" s="11">
        <v>0.13506817946000799</v>
      </c>
      <c r="AT372" s="11">
        <v>0.104795618956404</v>
      </c>
      <c r="AU372" s="11"/>
      <c r="AV372" s="11">
        <v>8.4927646896808304E-2</v>
      </c>
      <c r="AW372" s="11">
        <v>0.15892735800381499</v>
      </c>
      <c r="AX372" s="11">
        <v>0.121401920244271</v>
      </c>
      <c r="AY372" s="11">
        <v>8.8259385139343102E-2</v>
      </c>
      <c r="AZ372" s="11">
        <v>7.9597222379253194E-2</v>
      </c>
      <c r="BA372" s="11"/>
      <c r="BB372" s="11">
        <v>9.5864056628458094E-2</v>
      </c>
      <c r="BC372" s="11">
        <v>0.152209846279102</v>
      </c>
      <c r="BD372" s="11">
        <v>0.16657244410038699</v>
      </c>
      <c r="BE372" s="11"/>
      <c r="BF372" s="11">
        <v>0.169985244074492</v>
      </c>
      <c r="BG372" s="11">
        <v>9.9001037498458802E-2</v>
      </c>
      <c r="BH372" s="11">
        <v>0.122381050982422</v>
      </c>
      <c r="BI372" s="11">
        <v>9.4717817728927706E-2</v>
      </c>
      <c r="BJ372" s="11">
        <v>7.1123495897012598E-2</v>
      </c>
      <c r="BK372" s="11">
        <v>0.10069205512479699</v>
      </c>
    </row>
    <row r="373" spans="2:63" x14ac:dyDescent="0.35">
      <c r="B373" t="s">
        <v>236</v>
      </c>
      <c r="C373" s="11">
        <v>0.211173325190218</v>
      </c>
      <c r="D373" s="11">
        <v>0.23809571345636099</v>
      </c>
      <c r="E373" s="11">
        <v>0.18702374957471701</v>
      </c>
      <c r="F373" s="11"/>
      <c r="G373" s="11">
        <v>0.25614253142165</v>
      </c>
      <c r="H373" s="11">
        <v>0.18361327435758101</v>
      </c>
      <c r="I373" s="11">
        <v>0.203402640307416</v>
      </c>
      <c r="J373" s="11">
        <v>0.19990848895093899</v>
      </c>
      <c r="K373" s="11">
        <v>0.23858532925519901</v>
      </c>
      <c r="L373" s="11">
        <v>0.202309349013687</v>
      </c>
      <c r="M373" s="11"/>
      <c r="N373" s="11">
        <v>0.23640102937904101</v>
      </c>
      <c r="O373" s="11">
        <v>0.218410786598489</v>
      </c>
      <c r="P373" s="11">
        <v>0.215205035996894</v>
      </c>
      <c r="Q373" s="11">
        <v>0.226638048444638</v>
      </c>
      <c r="R373" s="11">
        <v>0.21042093659799199</v>
      </c>
      <c r="S373" s="11">
        <v>0.181794929840049</v>
      </c>
      <c r="T373" s="11">
        <v>0.17927819729835201</v>
      </c>
      <c r="U373" s="11">
        <v>0.21104991757070099</v>
      </c>
      <c r="V373" s="11">
        <v>0.212796401001736</v>
      </c>
      <c r="W373" s="11">
        <v>0.20101917014273701</v>
      </c>
      <c r="X373" s="11">
        <v>0.20924907996106301</v>
      </c>
      <c r="Y373" s="11"/>
      <c r="Z373" s="11">
        <v>0.234016685047965</v>
      </c>
      <c r="AA373" s="11">
        <v>0.199304654316418</v>
      </c>
      <c r="AB373" s="11">
        <v>0.239165825196234</v>
      </c>
      <c r="AC373" s="11">
        <v>0.17488729324631999</v>
      </c>
      <c r="AD373" s="11"/>
      <c r="AE373" s="11">
        <v>0.20645237151610599</v>
      </c>
      <c r="AF373" s="11">
        <v>0.230497008337777</v>
      </c>
      <c r="AG373" s="11">
        <v>0.19521065109107599</v>
      </c>
      <c r="AH373" s="11">
        <v>0.22132235877817999</v>
      </c>
      <c r="AI373" s="11">
        <v>0.21999739820780101</v>
      </c>
      <c r="AJ373" s="11"/>
      <c r="AK373" s="11">
        <v>0.220035286358263</v>
      </c>
      <c r="AL373" s="11">
        <v>0.23973789214989899</v>
      </c>
      <c r="AM373" s="11">
        <v>0.15943520832145899</v>
      </c>
      <c r="AN373" s="11">
        <v>0.166872291741686</v>
      </c>
      <c r="AO373" s="11">
        <v>0.19105872076951699</v>
      </c>
      <c r="AP373" s="11">
        <v>0.14704413025567001</v>
      </c>
      <c r="AQ373" s="11"/>
      <c r="AR373" s="11">
        <v>0.193929399328859</v>
      </c>
      <c r="AS373" s="11">
        <v>0.218548804989567</v>
      </c>
      <c r="AT373" s="11">
        <v>0.225598412565618</v>
      </c>
      <c r="AU373" s="11"/>
      <c r="AV373" s="11">
        <v>0.202545284333393</v>
      </c>
      <c r="AW373" s="11">
        <v>0.210137466928081</v>
      </c>
      <c r="AX373" s="11">
        <v>0.25069620654168401</v>
      </c>
      <c r="AY373" s="11">
        <v>7.8871540891681205E-2</v>
      </c>
      <c r="AZ373" s="11">
        <v>0.19332456626713901</v>
      </c>
      <c r="BA373" s="11"/>
      <c r="BB373" s="11">
        <v>0.20865696841883799</v>
      </c>
      <c r="BC373" s="11">
        <v>0.222273152643612</v>
      </c>
      <c r="BD373" s="11">
        <v>0.227079289476112</v>
      </c>
      <c r="BE373" s="11"/>
      <c r="BF373" s="11">
        <v>0.18995070799830599</v>
      </c>
      <c r="BG373" s="11">
        <v>0.19592103115753001</v>
      </c>
      <c r="BH373" s="11">
        <v>0.249442739782818</v>
      </c>
      <c r="BI373" s="11">
        <v>0.22002645931993201</v>
      </c>
      <c r="BJ373" s="11">
        <v>0.19221504670571499</v>
      </c>
      <c r="BK373" s="11">
        <v>0.28663273264644501</v>
      </c>
    </row>
    <row r="374" spans="2:63" x14ac:dyDescent="0.35">
      <c r="B374" t="s">
        <v>237</v>
      </c>
      <c r="C374" s="11">
        <v>0.400551157074514</v>
      </c>
      <c r="D374" s="11">
        <v>0.38226566052298999</v>
      </c>
      <c r="E374" s="11">
        <v>0.420003194909225</v>
      </c>
      <c r="F374" s="11"/>
      <c r="G374" s="11">
        <v>0.17388930937628699</v>
      </c>
      <c r="H374" s="11">
        <v>0.233554134414904</v>
      </c>
      <c r="I374" s="11">
        <v>0.33565978051502299</v>
      </c>
      <c r="J374" s="11">
        <v>0.48461491779305399</v>
      </c>
      <c r="K374" s="11">
        <v>0.47089657752728198</v>
      </c>
      <c r="L374" s="11">
        <v>0.59608558839433201</v>
      </c>
      <c r="M374" s="11"/>
      <c r="N374" s="11">
        <v>0.278629124431439</v>
      </c>
      <c r="O374" s="11">
        <v>0.391988812530222</v>
      </c>
      <c r="P374" s="11">
        <v>0.45521110813411397</v>
      </c>
      <c r="Q374" s="11">
        <v>0.45275212389208702</v>
      </c>
      <c r="R374" s="11">
        <v>0.40751011751075999</v>
      </c>
      <c r="S374" s="11">
        <v>0.37188081120480099</v>
      </c>
      <c r="T374" s="11">
        <v>0.45199154471773201</v>
      </c>
      <c r="U374" s="11">
        <v>0.34355102286991401</v>
      </c>
      <c r="V374" s="11">
        <v>0.40049705300924898</v>
      </c>
      <c r="W374" s="11">
        <v>0.47785682861584</v>
      </c>
      <c r="X374" s="11">
        <v>0.42445784223468402</v>
      </c>
      <c r="Y374" s="11"/>
      <c r="Z374" s="11">
        <v>0.38890547757722799</v>
      </c>
      <c r="AA374" s="11">
        <v>0.42701831917399102</v>
      </c>
      <c r="AB374" s="11">
        <v>0.34370537409121898</v>
      </c>
      <c r="AC374" s="11">
        <v>0.429047107234863</v>
      </c>
      <c r="AD374" s="11"/>
      <c r="AE374" s="11">
        <v>0.43464532885281698</v>
      </c>
      <c r="AF374" s="11">
        <v>0.40021401953174801</v>
      </c>
      <c r="AG374" s="11">
        <v>0.38561108642001202</v>
      </c>
      <c r="AH374" s="11">
        <v>0.29999588474821198</v>
      </c>
      <c r="AI374" s="11">
        <v>0.271923136282058</v>
      </c>
      <c r="AJ374" s="11"/>
      <c r="AK374" s="11">
        <v>0.480980168842706</v>
      </c>
      <c r="AL374" s="11">
        <v>0.35035636394238301</v>
      </c>
      <c r="AM374" s="11">
        <v>0.40000285057035501</v>
      </c>
      <c r="AN374" s="11">
        <v>0.41624738874964001</v>
      </c>
      <c r="AO374" s="11">
        <v>0.33710492142839599</v>
      </c>
      <c r="AP374" s="11">
        <v>0.25941237180950899</v>
      </c>
      <c r="AQ374" s="11"/>
      <c r="AR374" s="11">
        <v>0.50112625587315096</v>
      </c>
      <c r="AS374" s="11">
        <v>0.34429221682694999</v>
      </c>
      <c r="AT374" s="11">
        <v>0.35884088296535199</v>
      </c>
      <c r="AU374" s="11"/>
      <c r="AV374" s="11">
        <v>0.48282867410431601</v>
      </c>
      <c r="AW374" s="11">
        <v>0.30587196665862199</v>
      </c>
      <c r="AX374" s="11">
        <v>0.38907726307074098</v>
      </c>
      <c r="AY374" s="11">
        <v>0.51814815888834398</v>
      </c>
      <c r="AZ374" s="11">
        <v>0.42224547375885602</v>
      </c>
      <c r="BA374" s="11"/>
      <c r="BB374" s="11">
        <v>0.46730509683023902</v>
      </c>
      <c r="BC374" s="11">
        <v>0.30538129017778798</v>
      </c>
      <c r="BD374" s="11">
        <v>0.32440675347379699</v>
      </c>
      <c r="BE374" s="11"/>
      <c r="BF374" s="11">
        <v>0.30858812524951301</v>
      </c>
      <c r="BG374" s="11">
        <v>0.40996569559421397</v>
      </c>
      <c r="BH374" s="11">
        <v>0.36654676436447398</v>
      </c>
      <c r="BI374" s="11">
        <v>0.45689363055525301</v>
      </c>
      <c r="BJ374" s="11">
        <v>0.48344328744200998</v>
      </c>
      <c r="BK374" s="11">
        <v>0.362346181301123</v>
      </c>
    </row>
    <row r="375" spans="2:63" x14ac:dyDescent="0.35">
      <c r="B375" t="s">
        <v>84</v>
      </c>
      <c r="C375" s="11">
        <v>0.22103563373629601</v>
      </c>
      <c r="D375" s="11">
        <v>0.167773546173074</v>
      </c>
      <c r="E375" s="11">
        <v>0.26711084640319099</v>
      </c>
      <c r="F375" s="11"/>
      <c r="G375" s="11">
        <v>0.23849737711317501</v>
      </c>
      <c r="H375" s="11">
        <v>0.24580962954441801</v>
      </c>
      <c r="I375" s="11">
        <v>0.26117366347010101</v>
      </c>
      <c r="J375" s="11">
        <v>0.24245008349903099</v>
      </c>
      <c r="K375" s="11">
        <v>0.20473805235541101</v>
      </c>
      <c r="L375" s="11">
        <v>0.15425844449165599</v>
      </c>
      <c r="M375" s="11"/>
      <c r="N375" s="11">
        <v>0.194294580678815</v>
      </c>
      <c r="O375" s="11">
        <v>0.22794406474030199</v>
      </c>
      <c r="P375" s="11">
        <v>0.18939901016842201</v>
      </c>
      <c r="Q375" s="11">
        <v>0.20392312024268899</v>
      </c>
      <c r="R375" s="11">
        <v>0.24175425282150201</v>
      </c>
      <c r="S375" s="11">
        <v>0.24948775979782201</v>
      </c>
      <c r="T375" s="11">
        <v>0.239568989203993</v>
      </c>
      <c r="U375" s="11">
        <v>0.29564784805027799</v>
      </c>
      <c r="V375" s="11">
        <v>0.21344303206439599</v>
      </c>
      <c r="W375" s="11">
        <v>0.192866820407705</v>
      </c>
      <c r="X375" s="11">
        <v>0.25619135133493698</v>
      </c>
      <c r="Y375" s="11"/>
      <c r="Z375" s="11">
        <v>0.20935652977462901</v>
      </c>
      <c r="AA375" s="11">
        <v>0.24036430846165799</v>
      </c>
      <c r="AB375" s="11">
        <v>0.21225770584151499</v>
      </c>
      <c r="AC375" s="11">
        <v>0.22158103895893899</v>
      </c>
      <c r="AD375" s="11"/>
      <c r="AE375" s="11">
        <v>0.237882645219093</v>
      </c>
      <c r="AF375" s="11">
        <v>0.21279379157109901</v>
      </c>
      <c r="AG375" s="11">
        <v>0.22972711779500499</v>
      </c>
      <c r="AH375" s="11">
        <v>0.229836382898395</v>
      </c>
      <c r="AI375" s="11">
        <v>0.14958907551654099</v>
      </c>
      <c r="AJ375" s="11"/>
      <c r="AK375" s="11">
        <v>0.169202744525662</v>
      </c>
      <c r="AL375" s="11">
        <v>0.227592489427212</v>
      </c>
      <c r="AM375" s="11">
        <v>0.25398156190424098</v>
      </c>
      <c r="AN375" s="11">
        <v>0.22515943336559099</v>
      </c>
      <c r="AO375" s="11">
        <v>0.27355474335530799</v>
      </c>
      <c r="AP375" s="11">
        <v>0.38636006246245702</v>
      </c>
      <c r="AQ375" s="11"/>
      <c r="AR375" s="11">
        <v>0.18097415573555301</v>
      </c>
      <c r="AS375" s="11">
        <v>0.23523440906255999</v>
      </c>
      <c r="AT375" s="11">
        <v>0.26234894061591701</v>
      </c>
      <c r="AU375" s="11"/>
      <c r="AV375" s="11">
        <v>0.18546708417395899</v>
      </c>
      <c r="AW375" s="11">
        <v>0.24777415230503699</v>
      </c>
      <c r="AX375" s="11">
        <v>0.174285152869118</v>
      </c>
      <c r="AY375" s="11">
        <v>0.16961808975540901</v>
      </c>
      <c r="AZ375" s="11">
        <v>0.28513930009636002</v>
      </c>
      <c r="BA375" s="11"/>
      <c r="BB375" s="11">
        <v>0.18337538207992399</v>
      </c>
      <c r="BC375" s="11">
        <v>0.25460959766157198</v>
      </c>
      <c r="BD375" s="11">
        <v>0.160936970738882</v>
      </c>
      <c r="BE375" s="11"/>
      <c r="BF375" s="11">
        <v>0.20882547258706</v>
      </c>
      <c r="BG375" s="11">
        <v>0.25644608956332199</v>
      </c>
      <c r="BH375" s="11">
        <v>0.18253947149459701</v>
      </c>
      <c r="BI375" s="11">
        <v>0.203701887732675</v>
      </c>
      <c r="BJ375" s="11">
        <v>0.2353754468348</v>
      </c>
      <c r="BK375" s="11">
        <v>0.21831702496144301</v>
      </c>
    </row>
    <row r="376" spans="2:63" x14ac:dyDescent="0.35">
      <c r="B376" t="s">
        <v>238</v>
      </c>
      <c r="C376" s="11">
        <v>0.167239883998971</v>
      </c>
      <c r="D376" s="11">
        <v>0.21186507984757499</v>
      </c>
      <c r="E376" s="11">
        <v>0.125862209112867</v>
      </c>
      <c r="F376" s="11"/>
      <c r="G376" s="11">
        <v>0.33147078208888803</v>
      </c>
      <c r="H376" s="11">
        <v>0.33702296168309698</v>
      </c>
      <c r="I376" s="11">
        <v>0.19976391570745999</v>
      </c>
      <c r="J376" s="11">
        <v>7.3026509756976596E-2</v>
      </c>
      <c r="K376" s="11">
        <v>8.5780040862107998E-2</v>
      </c>
      <c r="L376" s="11">
        <v>4.7346618100324901E-2</v>
      </c>
      <c r="M376" s="11"/>
      <c r="N376" s="11">
        <v>0.29067526551070499</v>
      </c>
      <c r="O376" s="11">
        <v>0.16165633613098801</v>
      </c>
      <c r="P376" s="11">
        <v>0.14018484570056999</v>
      </c>
      <c r="Q376" s="11">
        <v>0.116686707420587</v>
      </c>
      <c r="R376" s="11">
        <v>0.140314693069747</v>
      </c>
      <c r="S376" s="11">
        <v>0.19683649915732901</v>
      </c>
      <c r="T376" s="11">
        <v>0.12916126877992301</v>
      </c>
      <c r="U376" s="11">
        <v>0.149751211509106</v>
      </c>
      <c r="V376" s="11">
        <v>0.17326351392462</v>
      </c>
      <c r="W376" s="11">
        <v>0.12825718083371801</v>
      </c>
      <c r="X376" s="11">
        <v>0.110101726469316</v>
      </c>
      <c r="Y376" s="11"/>
      <c r="Z376" s="11">
        <v>0.16772130760017701</v>
      </c>
      <c r="AA376" s="11">
        <v>0.13331271804793299</v>
      </c>
      <c r="AB376" s="11">
        <v>0.204871094871032</v>
      </c>
      <c r="AC376" s="11">
        <v>0.17448456055987699</v>
      </c>
      <c r="AD376" s="11"/>
      <c r="AE376" s="11">
        <v>0.12101965441198401</v>
      </c>
      <c r="AF376" s="11">
        <v>0.156495180559376</v>
      </c>
      <c r="AG376" s="11">
        <v>0.189451144693908</v>
      </c>
      <c r="AH376" s="11">
        <v>0.248845373575213</v>
      </c>
      <c r="AI376" s="11">
        <v>0.358490389993599</v>
      </c>
      <c r="AJ376" s="11"/>
      <c r="AK376" s="11">
        <v>0.12978180027337</v>
      </c>
      <c r="AL376" s="11">
        <v>0.182313254480507</v>
      </c>
      <c r="AM376" s="11">
        <v>0.18658037920394499</v>
      </c>
      <c r="AN376" s="11">
        <v>0.191720886143083</v>
      </c>
      <c r="AO376" s="11">
        <v>0.198281614446779</v>
      </c>
      <c r="AP376" s="11">
        <v>0.20718343547236401</v>
      </c>
      <c r="AQ376" s="11"/>
      <c r="AR376" s="11">
        <v>0.12397018906243699</v>
      </c>
      <c r="AS376" s="11">
        <v>0.20192456912092299</v>
      </c>
      <c r="AT376" s="11">
        <v>0.153211763853113</v>
      </c>
      <c r="AU376" s="11"/>
      <c r="AV376" s="11">
        <v>0.129158957388332</v>
      </c>
      <c r="AW376" s="11">
        <v>0.23621641410826</v>
      </c>
      <c r="AX376" s="11">
        <v>0.18594137751845799</v>
      </c>
      <c r="AY376" s="11">
        <v>0.23336221046456601</v>
      </c>
      <c r="AZ376" s="11">
        <v>9.9290659877644794E-2</v>
      </c>
      <c r="BA376" s="11"/>
      <c r="BB376" s="11">
        <v>0.140662552670999</v>
      </c>
      <c r="BC376" s="11">
        <v>0.21773595951702801</v>
      </c>
      <c r="BD376" s="11">
        <v>0.28757698631120998</v>
      </c>
      <c r="BE376" s="11"/>
      <c r="BF376" s="11">
        <v>0.29263569416512097</v>
      </c>
      <c r="BG376" s="11">
        <v>0.137667183684934</v>
      </c>
      <c r="BH376" s="11">
        <v>0.20147102435811101</v>
      </c>
      <c r="BI376" s="11">
        <v>0.11937802239214</v>
      </c>
      <c r="BJ376" s="11">
        <v>8.8966219017475201E-2</v>
      </c>
      <c r="BK376" s="11">
        <v>0.13270406109098901</v>
      </c>
    </row>
    <row r="377" spans="2:63" x14ac:dyDescent="0.35">
      <c r="B377" t="s">
        <v>239</v>
      </c>
      <c r="C377" s="11">
        <v>0.61172448226473197</v>
      </c>
      <c r="D377" s="11">
        <v>0.62036137397935098</v>
      </c>
      <c r="E377" s="11">
        <v>0.60702694448394201</v>
      </c>
      <c r="F377" s="11"/>
      <c r="G377" s="11">
        <v>0.43003184079793699</v>
      </c>
      <c r="H377" s="11">
        <v>0.41716740877248498</v>
      </c>
      <c r="I377" s="11">
        <v>0.53906242082243905</v>
      </c>
      <c r="J377" s="11">
        <v>0.68452340674399303</v>
      </c>
      <c r="K377" s="11">
        <v>0.70948190678248102</v>
      </c>
      <c r="L377" s="11">
        <v>0.79839493740801903</v>
      </c>
      <c r="M377" s="11"/>
      <c r="N377" s="11">
        <v>0.51503015381048001</v>
      </c>
      <c r="O377" s="11">
        <v>0.61039959912871</v>
      </c>
      <c r="P377" s="11">
        <v>0.67041614413100803</v>
      </c>
      <c r="Q377" s="11">
        <v>0.67939017233672405</v>
      </c>
      <c r="R377" s="11">
        <v>0.61793105410875104</v>
      </c>
      <c r="S377" s="11">
        <v>0.55367574104484996</v>
      </c>
      <c r="T377" s="11">
        <v>0.63126974201608399</v>
      </c>
      <c r="U377" s="11">
        <v>0.55460094044061603</v>
      </c>
      <c r="V377" s="11">
        <v>0.61329345401098501</v>
      </c>
      <c r="W377" s="11">
        <v>0.67887599875857696</v>
      </c>
      <c r="X377" s="11">
        <v>0.63370692219574698</v>
      </c>
      <c r="Y377" s="11"/>
      <c r="Z377" s="11">
        <v>0.62292216262519395</v>
      </c>
      <c r="AA377" s="11">
        <v>0.626322973490409</v>
      </c>
      <c r="AB377" s="11">
        <v>0.58287119928745301</v>
      </c>
      <c r="AC377" s="11">
        <v>0.60393440048118396</v>
      </c>
      <c r="AD377" s="11"/>
      <c r="AE377" s="11">
        <v>0.641097700368923</v>
      </c>
      <c r="AF377" s="11">
        <v>0.63071102786952504</v>
      </c>
      <c r="AG377" s="11">
        <v>0.58082173751108801</v>
      </c>
      <c r="AH377" s="11">
        <v>0.521318243526392</v>
      </c>
      <c r="AI377" s="11">
        <v>0.49192053448986001</v>
      </c>
      <c r="AJ377" s="11"/>
      <c r="AK377" s="11">
        <v>0.70101545520096797</v>
      </c>
      <c r="AL377" s="11">
        <v>0.59009425609228205</v>
      </c>
      <c r="AM377" s="11">
        <v>0.55943805889181397</v>
      </c>
      <c r="AN377" s="11">
        <v>0.58311968049132601</v>
      </c>
      <c r="AO377" s="11">
        <v>0.52816364219791301</v>
      </c>
      <c r="AP377" s="11">
        <v>0.40645650206517903</v>
      </c>
      <c r="AQ377" s="11"/>
      <c r="AR377" s="11">
        <v>0.69505565520200996</v>
      </c>
      <c r="AS377" s="11">
        <v>0.56284102181651696</v>
      </c>
      <c r="AT377" s="11">
        <v>0.58443929553096996</v>
      </c>
      <c r="AU377" s="11"/>
      <c r="AV377" s="11">
        <v>0.68537395843770799</v>
      </c>
      <c r="AW377" s="11">
        <v>0.51600943358670304</v>
      </c>
      <c r="AX377" s="11">
        <v>0.63977346961242498</v>
      </c>
      <c r="AY377" s="11">
        <v>0.597019699780025</v>
      </c>
      <c r="AZ377" s="11">
        <v>0.61557004002599502</v>
      </c>
      <c r="BA377" s="11"/>
      <c r="BB377" s="11">
        <v>0.67596206524907798</v>
      </c>
      <c r="BC377" s="11">
        <v>0.52765444282139995</v>
      </c>
      <c r="BD377" s="11">
        <v>0.551486042949908</v>
      </c>
      <c r="BE377" s="11"/>
      <c r="BF377" s="11">
        <v>0.498538833247819</v>
      </c>
      <c r="BG377" s="11">
        <v>0.60588672675174404</v>
      </c>
      <c r="BH377" s="11">
        <v>0.61598950414729203</v>
      </c>
      <c r="BI377" s="11">
        <v>0.67692008987518504</v>
      </c>
      <c r="BJ377" s="11">
        <v>0.67565833414772503</v>
      </c>
      <c r="BK377" s="11">
        <v>0.64897891394756801</v>
      </c>
    </row>
    <row r="378" spans="2:63" x14ac:dyDescent="0.35">
      <c r="B378" t="s">
        <v>192</v>
      </c>
      <c r="C378" s="11">
        <v>-0.44448459826576098</v>
      </c>
      <c r="D378" s="11">
        <v>-0.40849629413177702</v>
      </c>
      <c r="E378" s="11">
        <v>-0.48116473537107501</v>
      </c>
      <c r="F378" s="11"/>
      <c r="G378" s="11">
        <v>-9.8561058709049201E-2</v>
      </c>
      <c r="H378" s="11">
        <v>-8.0144447089388393E-2</v>
      </c>
      <c r="I378" s="11">
        <v>-0.339298505114979</v>
      </c>
      <c r="J378" s="11">
        <v>-0.61149689698701604</v>
      </c>
      <c r="K378" s="11">
        <v>-0.62370186592037302</v>
      </c>
      <c r="L378" s="11">
        <v>-0.751048319307694</v>
      </c>
      <c r="M378" s="11"/>
      <c r="N378" s="11">
        <v>-0.22435488829977501</v>
      </c>
      <c r="O378" s="11">
        <v>-0.44874326299772299</v>
      </c>
      <c r="P378" s="11">
        <v>-0.53023129843043804</v>
      </c>
      <c r="Q378" s="11">
        <v>-0.56270346491613699</v>
      </c>
      <c r="R378" s="11">
        <v>-0.47761636103900501</v>
      </c>
      <c r="S378" s="11">
        <v>-0.35683924188752097</v>
      </c>
      <c r="T378" s="11">
        <v>-0.50210847323616004</v>
      </c>
      <c r="U378" s="11">
        <v>-0.404849728931509</v>
      </c>
      <c r="V378" s="11">
        <v>-0.44002994008636498</v>
      </c>
      <c r="W378" s="11">
        <v>-0.55061881792485901</v>
      </c>
      <c r="X378" s="11">
        <v>-0.52360519572643105</v>
      </c>
      <c r="Y378" s="11"/>
      <c r="Z378" s="11">
        <v>-0.455200855025017</v>
      </c>
      <c r="AA378" s="11">
        <v>-0.49301025544247601</v>
      </c>
      <c r="AB378" s="11">
        <v>-0.37800010441642101</v>
      </c>
      <c r="AC378" s="11">
        <v>-0.42944983992130598</v>
      </c>
      <c r="AD378" s="11"/>
      <c r="AE378" s="11">
        <v>-0.52007804595693896</v>
      </c>
      <c r="AF378" s="11">
        <v>-0.47421584731014899</v>
      </c>
      <c r="AG378" s="11">
        <v>-0.39137059281718001</v>
      </c>
      <c r="AH378" s="11">
        <v>-0.27247286995117898</v>
      </c>
      <c r="AI378" s="11">
        <v>-0.13343014449626001</v>
      </c>
      <c r="AJ378" s="11"/>
      <c r="AK378" s="11">
        <v>-0.57123365492759803</v>
      </c>
      <c r="AL378" s="11">
        <v>-0.407781001611775</v>
      </c>
      <c r="AM378" s="11">
        <v>-0.37285767968786898</v>
      </c>
      <c r="AN378" s="11">
        <v>-0.39139879434824298</v>
      </c>
      <c r="AO378" s="11">
        <v>-0.32988202775113301</v>
      </c>
      <c r="AP378" s="11">
        <v>-0.19927306659281399</v>
      </c>
      <c r="AQ378" s="11"/>
      <c r="AR378" s="11">
        <v>-0.57108546613957301</v>
      </c>
      <c r="AS378" s="11">
        <v>-0.36091645269559403</v>
      </c>
      <c r="AT378" s="11">
        <v>-0.43122753167785699</v>
      </c>
      <c r="AU378" s="11"/>
      <c r="AV378" s="11">
        <v>-0.55621500104937605</v>
      </c>
      <c r="AW378" s="11">
        <v>-0.27979301947844298</v>
      </c>
      <c r="AX378" s="11">
        <v>-0.45383209209396702</v>
      </c>
      <c r="AY378" s="11">
        <v>-0.36365748931545899</v>
      </c>
      <c r="AZ378" s="11">
        <v>-0.51627938014834995</v>
      </c>
      <c r="BA378" s="11"/>
      <c r="BB378" s="11">
        <v>-0.53529951257807895</v>
      </c>
      <c r="BC378" s="11">
        <v>-0.309918483304371</v>
      </c>
      <c r="BD378" s="11">
        <v>-0.26390905663869901</v>
      </c>
      <c r="BE378" s="11"/>
      <c r="BF378" s="11">
        <v>-0.205903139082698</v>
      </c>
      <c r="BG378" s="11">
        <v>-0.46821954306681002</v>
      </c>
      <c r="BH378" s="11">
        <v>-0.41451847978917999</v>
      </c>
      <c r="BI378" s="11">
        <v>-0.55754206748304502</v>
      </c>
      <c r="BJ378" s="11">
        <v>-0.58669211513024899</v>
      </c>
      <c r="BK378" s="11">
        <v>-0.51627485285657804</v>
      </c>
    </row>
    <row r="379" spans="2:63" x14ac:dyDescent="0.35">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row>
    <row r="380" spans="2:63" x14ac:dyDescent="0.35">
      <c r="B380" s="2" t="s">
        <v>247</v>
      </c>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row>
    <row r="381" spans="2:63" x14ac:dyDescent="0.35">
      <c r="B381" s="20" t="s">
        <v>226</v>
      </c>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row>
    <row r="382" spans="2:63" x14ac:dyDescent="0.35">
      <c r="B382" t="s">
        <v>234</v>
      </c>
      <c r="C382" s="11">
        <v>8.7991000007727596E-2</v>
      </c>
      <c r="D382" s="11">
        <v>0.117406518028179</v>
      </c>
      <c r="E382" s="11">
        <v>6.1565113898198902E-2</v>
      </c>
      <c r="F382" s="11"/>
      <c r="G382" s="11">
        <v>0.22274171478775601</v>
      </c>
      <c r="H382" s="11">
        <v>0.18169298424267999</v>
      </c>
      <c r="I382" s="11">
        <v>9.4023941731073701E-2</v>
      </c>
      <c r="J382" s="11">
        <v>3.5746964554592198E-2</v>
      </c>
      <c r="K382" s="11">
        <v>2.3514044539056599E-2</v>
      </c>
      <c r="L382" s="11">
        <v>1.46314812560191E-2</v>
      </c>
      <c r="M382" s="11"/>
      <c r="N382" s="11">
        <v>0.169884505668882</v>
      </c>
      <c r="O382" s="11">
        <v>7.1662839935179398E-2</v>
      </c>
      <c r="P382" s="11">
        <v>7.4060791133430295E-2</v>
      </c>
      <c r="Q382" s="11">
        <v>7.1541745030718196E-2</v>
      </c>
      <c r="R382" s="11">
        <v>7.5252093414528404E-2</v>
      </c>
      <c r="S382" s="11">
        <v>9.5218031027261604E-2</v>
      </c>
      <c r="T382" s="11">
        <v>6.2458654685053197E-2</v>
      </c>
      <c r="U382" s="11">
        <v>8.7960921291275099E-2</v>
      </c>
      <c r="V382" s="11">
        <v>8.3131469656631499E-2</v>
      </c>
      <c r="W382" s="11">
        <v>5.4328113695732497E-2</v>
      </c>
      <c r="X382" s="11">
        <v>7.7839445535954996E-2</v>
      </c>
      <c r="Y382" s="11"/>
      <c r="Z382" s="11">
        <v>9.2747137508887301E-2</v>
      </c>
      <c r="AA382" s="11">
        <v>5.7081219806205501E-2</v>
      </c>
      <c r="AB382" s="11">
        <v>0.111262485363419</v>
      </c>
      <c r="AC382" s="11">
        <v>9.8166479120728095E-2</v>
      </c>
      <c r="AD382" s="11"/>
      <c r="AE382" s="11">
        <v>6.1596624369048301E-2</v>
      </c>
      <c r="AF382" s="11">
        <v>9.6247361729958097E-2</v>
      </c>
      <c r="AG382" s="11">
        <v>7.6759056637889997E-2</v>
      </c>
      <c r="AH382" s="11">
        <v>0.147376148483856</v>
      </c>
      <c r="AI382" s="11">
        <v>0.216046680848342</v>
      </c>
      <c r="AJ382" s="11"/>
      <c r="AK382" s="11">
        <v>7.0486932214850806E-2</v>
      </c>
      <c r="AL382" s="11">
        <v>8.7350817712640402E-2</v>
      </c>
      <c r="AM382" s="11">
        <v>0.109139052741885</v>
      </c>
      <c r="AN382" s="11">
        <v>8.9977825596382704E-2</v>
      </c>
      <c r="AO382" s="11">
        <v>0.102935330933719</v>
      </c>
      <c r="AP382" s="11">
        <v>0.12943192745882501</v>
      </c>
      <c r="AQ382" s="11"/>
      <c r="AR382" s="11">
        <v>5.8370640646945998E-2</v>
      </c>
      <c r="AS382" s="11">
        <v>0.10621975996640701</v>
      </c>
      <c r="AT382" s="11">
        <v>7.2603052767175796E-2</v>
      </c>
      <c r="AU382" s="11"/>
      <c r="AV382" s="11">
        <v>7.49307279737354E-2</v>
      </c>
      <c r="AW382" s="11">
        <v>0.109392119217241</v>
      </c>
      <c r="AX382" s="11">
        <v>6.9882928555451002E-2</v>
      </c>
      <c r="AY382" s="11">
        <v>0.115211218194614</v>
      </c>
      <c r="AZ382" s="11">
        <v>5.42974436889841E-2</v>
      </c>
      <c r="BA382" s="11"/>
      <c r="BB382" s="11">
        <v>7.7189641807967904E-2</v>
      </c>
      <c r="BC382" s="11">
        <v>0.10055290749904</v>
      </c>
      <c r="BD382" s="11">
        <v>0.11985366180467</v>
      </c>
      <c r="BE382" s="11"/>
      <c r="BF382" s="11">
        <v>0.16261537513759899</v>
      </c>
      <c r="BG382" s="11">
        <v>6.4917326135388198E-2</v>
      </c>
      <c r="BH382" s="11">
        <v>9.5519257941833594E-2</v>
      </c>
      <c r="BI382" s="11">
        <v>6.9420776839163395E-2</v>
      </c>
      <c r="BJ382" s="11">
        <v>4.5397314641059103E-2</v>
      </c>
      <c r="BK382" s="11">
        <v>8.05626288522064E-2</v>
      </c>
    </row>
    <row r="383" spans="2:63" x14ac:dyDescent="0.35">
      <c r="B383" t="s">
        <v>235</v>
      </c>
      <c r="C383" s="11">
        <v>0.152896807142168</v>
      </c>
      <c r="D383" s="11">
        <v>0.16245039412531301</v>
      </c>
      <c r="E383" s="11">
        <v>0.14178210903565</v>
      </c>
      <c r="F383" s="11"/>
      <c r="G383" s="11">
        <v>0.25958315888641298</v>
      </c>
      <c r="H383" s="11">
        <v>0.239649569324769</v>
      </c>
      <c r="I383" s="11">
        <v>0.172062565231555</v>
      </c>
      <c r="J383" s="11">
        <v>0.103674744847123</v>
      </c>
      <c r="K383" s="11">
        <v>0.12849342428327401</v>
      </c>
      <c r="L383" s="11">
        <v>6.0846707162566301E-2</v>
      </c>
      <c r="M383" s="11"/>
      <c r="N383" s="11">
        <v>0.18716459514636</v>
      </c>
      <c r="O383" s="11">
        <v>0.172122835529605</v>
      </c>
      <c r="P383" s="11">
        <v>0.148410190276237</v>
      </c>
      <c r="Q383" s="11">
        <v>0.103991347613395</v>
      </c>
      <c r="R383" s="11">
        <v>0.16951884992792701</v>
      </c>
      <c r="S383" s="11">
        <v>0.15722086153266601</v>
      </c>
      <c r="T383" s="11">
        <v>0.14783841090698499</v>
      </c>
      <c r="U383" s="11">
        <v>0.112060385085202</v>
      </c>
      <c r="V383" s="11">
        <v>0.16621571056750301</v>
      </c>
      <c r="W383" s="11">
        <v>0.12586558410047599</v>
      </c>
      <c r="X383" s="11">
        <v>0.13328795658974901</v>
      </c>
      <c r="Y383" s="11"/>
      <c r="Z383" s="11">
        <v>0.15513504109395199</v>
      </c>
      <c r="AA383" s="11">
        <v>0.143388807970485</v>
      </c>
      <c r="AB383" s="11">
        <v>0.19671634277966701</v>
      </c>
      <c r="AC383" s="11">
        <v>0.12160717192196401</v>
      </c>
      <c r="AD383" s="11"/>
      <c r="AE383" s="11">
        <v>0.10909583352237</v>
      </c>
      <c r="AF383" s="11">
        <v>0.16846999837395099</v>
      </c>
      <c r="AG383" s="11">
        <v>0.16877135393663101</v>
      </c>
      <c r="AH383" s="11">
        <v>0.192812410841637</v>
      </c>
      <c r="AI383" s="11">
        <v>0.20096062967692699</v>
      </c>
      <c r="AJ383" s="11"/>
      <c r="AK383" s="11">
        <v>0.116948177204305</v>
      </c>
      <c r="AL383" s="11">
        <v>0.19329672934836101</v>
      </c>
      <c r="AM383" s="11">
        <v>0.150192123715717</v>
      </c>
      <c r="AN383" s="11">
        <v>0.14441970731332501</v>
      </c>
      <c r="AO383" s="11">
        <v>0.173519465682346</v>
      </c>
      <c r="AP383" s="11">
        <v>0.13244222594491101</v>
      </c>
      <c r="AQ383" s="11"/>
      <c r="AR383" s="11">
        <v>0.1291885770143</v>
      </c>
      <c r="AS383" s="11">
        <v>0.16585003947468499</v>
      </c>
      <c r="AT383" s="11">
        <v>0.142140653554167</v>
      </c>
      <c r="AU383" s="11"/>
      <c r="AV383" s="11">
        <v>0.126425749074289</v>
      </c>
      <c r="AW383" s="11">
        <v>0.19503436346988801</v>
      </c>
      <c r="AX383" s="11">
        <v>0.15183197734870299</v>
      </c>
      <c r="AY383" s="11">
        <v>0.13222606652198299</v>
      </c>
      <c r="AZ383" s="11">
        <v>0.110673169029887</v>
      </c>
      <c r="BA383" s="11"/>
      <c r="BB383" s="11">
        <v>0.14258727023798701</v>
      </c>
      <c r="BC383" s="11">
        <v>0.20432978009510799</v>
      </c>
      <c r="BD383" s="11">
        <v>0.17667379038039399</v>
      </c>
      <c r="BE383" s="11"/>
      <c r="BF383" s="11">
        <v>0.20491008924909301</v>
      </c>
      <c r="BG383" s="11">
        <v>0.15015634964750699</v>
      </c>
      <c r="BH383" s="11">
        <v>0.16691179352594401</v>
      </c>
      <c r="BI383" s="11">
        <v>0.12234761374903499</v>
      </c>
      <c r="BJ383" s="11">
        <v>0.11042587494874601</v>
      </c>
      <c r="BK383" s="11">
        <v>0.152712009507425</v>
      </c>
    </row>
    <row r="384" spans="2:63" x14ac:dyDescent="0.35">
      <c r="B384" t="s">
        <v>236</v>
      </c>
      <c r="C384" s="11">
        <v>0.21167399967780501</v>
      </c>
      <c r="D384" s="11">
        <v>0.21723905120627399</v>
      </c>
      <c r="E384" s="11">
        <v>0.20570716766092001</v>
      </c>
      <c r="F384" s="11"/>
      <c r="G384" s="11">
        <v>0.22236733889934501</v>
      </c>
      <c r="H384" s="11">
        <v>0.19279804315662299</v>
      </c>
      <c r="I384" s="11">
        <v>0.233119811543576</v>
      </c>
      <c r="J384" s="11">
        <v>0.203553052560424</v>
      </c>
      <c r="K384" s="11">
        <v>0.19385947095580799</v>
      </c>
      <c r="L384" s="11">
        <v>0.22206121279309499</v>
      </c>
      <c r="M384" s="11"/>
      <c r="N384" s="11">
        <v>0.183099526188575</v>
      </c>
      <c r="O384" s="11">
        <v>0.20395312368329599</v>
      </c>
      <c r="P384" s="11">
        <v>0.237650472231143</v>
      </c>
      <c r="Q384" s="11">
        <v>0.22564598005571601</v>
      </c>
      <c r="R384" s="11">
        <v>0.21058440021635899</v>
      </c>
      <c r="S384" s="11">
        <v>0.214193509806646</v>
      </c>
      <c r="T384" s="11">
        <v>0.1882757890973</v>
      </c>
      <c r="U384" s="11">
        <v>0.231253078560303</v>
      </c>
      <c r="V384" s="11">
        <v>0.20751209059496001</v>
      </c>
      <c r="W384" s="11">
        <v>0.21506159605213601</v>
      </c>
      <c r="X384" s="11">
        <v>0.26750379964346199</v>
      </c>
      <c r="Y384" s="11"/>
      <c r="Z384" s="11">
        <v>0.235110233262004</v>
      </c>
      <c r="AA384" s="11">
        <v>0.20833181527205399</v>
      </c>
      <c r="AB384" s="11">
        <v>0.23958251276290901</v>
      </c>
      <c r="AC384" s="11">
        <v>0.16931708618223101</v>
      </c>
      <c r="AD384" s="11"/>
      <c r="AE384" s="11">
        <v>0.196100677055075</v>
      </c>
      <c r="AF384" s="11">
        <v>0.22700816382102601</v>
      </c>
      <c r="AG384" s="11">
        <v>0.21601537464280601</v>
      </c>
      <c r="AH384" s="11">
        <v>0.211210439227312</v>
      </c>
      <c r="AI384" s="11">
        <v>0.19225297288431401</v>
      </c>
      <c r="AJ384" s="11"/>
      <c r="AK384" s="11">
        <v>0.218953307873435</v>
      </c>
      <c r="AL384" s="11">
        <v>0.22920831636757999</v>
      </c>
      <c r="AM384" s="11">
        <v>0.16453581335268999</v>
      </c>
      <c r="AN384" s="11">
        <v>0.159302833890134</v>
      </c>
      <c r="AO384" s="11">
        <v>0.214399029562966</v>
      </c>
      <c r="AP384" s="11">
        <v>0.22255528554871801</v>
      </c>
      <c r="AQ384" s="11"/>
      <c r="AR384" s="11">
        <v>0.192468310587146</v>
      </c>
      <c r="AS384" s="11">
        <v>0.22284855092980499</v>
      </c>
      <c r="AT384" s="11">
        <v>0.21897567104820401</v>
      </c>
      <c r="AU384" s="11"/>
      <c r="AV384" s="11">
        <v>0.201580533973546</v>
      </c>
      <c r="AW384" s="11">
        <v>0.218665371580617</v>
      </c>
      <c r="AX384" s="11">
        <v>0.26547694495055202</v>
      </c>
      <c r="AY384" s="11">
        <v>0.11110060005231</v>
      </c>
      <c r="AZ384" s="11">
        <v>0.195146545841931</v>
      </c>
      <c r="BA384" s="11"/>
      <c r="BB384" s="11">
        <v>0.197008675015406</v>
      </c>
      <c r="BC384" s="11">
        <v>0.22525653862737699</v>
      </c>
      <c r="BD384" s="11">
        <v>0.24356457797785</v>
      </c>
      <c r="BE384" s="11"/>
      <c r="BF384" s="11">
        <v>0.156744924876143</v>
      </c>
      <c r="BG384" s="11">
        <v>0.20702565301524001</v>
      </c>
      <c r="BH384" s="11">
        <v>0.215759441367742</v>
      </c>
      <c r="BI384" s="11">
        <v>0.243315810864491</v>
      </c>
      <c r="BJ384" s="11">
        <v>0.23824837392828499</v>
      </c>
      <c r="BK384" s="11">
        <v>0.24635246469243299</v>
      </c>
    </row>
    <row r="385" spans="2:63" x14ac:dyDescent="0.35">
      <c r="B385" t="s">
        <v>237</v>
      </c>
      <c r="C385" s="11">
        <v>0.41966618917112603</v>
      </c>
      <c r="D385" s="11">
        <v>0.39894035621035201</v>
      </c>
      <c r="E385" s="11">
        <v>0.44148723104881599</v>
      </c>
      <c r="F385" s="11"/>
      <c r="G385" s="11">
        <v>0.15870761720531801</v>
      </c>
      <c r="H385" s="11">
        <v>0.24591629403933901</v>
      </c>
      <c r="I385" s="11">
        <v>0.32960318838368302</v>
      </c>
      <c r="J385" s="11">
        <v>0.51672891773435603</v>
      </c>
      <c r="K385" s="11">
        <v>0.52895963003428204</v>
      </c>
      <c r="L385" s="11">
        <v>0.63459747549856105</v>
      </c>
      <c r="M385" s="11"/>
      <c r="N385" s="11">
        <v>0.32939322087622802</v>
      </c>
      <c r="O385" s="11">
        <v>0.41682877207721902</v>
      </c>
      <c r="P385" s="11">
        <v>0.444635101884302</v>
      </c>
      <c r="Q385" s="11">
        <v>0.466200122428028</v>
      </c>
      <c r="R385" s="11">
        <v>0.40857537659243998</v>
      </c>
      <c r="S385" s="11">
        <v>0.41290098288717902</v>
      </c>
      <c r="T385" s="11">
        <v>0.45807562011928399</v>
      </c>
      <c r="U385" s="11">
        <v>0.42433164326274397</v>
      </c>
      <c r="V385" s="11">
        <v>0.41299809190372999</v>
      </c>
      <c r="W385" s="11">
        <v>0.50106504684033903</v>
      </c>
      <c r="X385" s="11">
        <v>0.37308189032724798</v>
      </c>
      <c r="Y385" s="11"/>
      <c r="Z385" s="11">
        <v>0.40248032143464701</v>
      </c>
      <c r="AA385" s="11">
        <v>0.45239832892281001</v>
      </c>
      <c r="AB385" s="11">
        <v>0.34563985076269199</v>
      </c>
      <c r="AC385" s="11">
        <v>0.461129765816855</v>
      </c>
      <c r="AD385" s="11"/>
      <c r="AE385" s="11">
        <v>0.48014222769168502</v>
      </c>
      <c r="AF385" s="11">
        <v>0.40142019461177098</v>
      </c>
      <c r="AG385" s="11">
        <v>0.401773278320258</v>
      </c>
      <c r="AH385" s="11">
        <v>0.32600766521770902</v>
      </c>
      <c r="AI385" s="11">
        <v>0.30436715485822802</v>
      </c>
      <c r="AJ385" s="11"/>
      <c r="AK385" s="11">
        <v>0.50036328073301495</v>
      </c>
      <c r="AL385" s="11">
        <v>0.362420221779578</v>
      </c>
      <c r="AM385" s="11">
        <v>0.426576193306834</v>
      </c>
      <c r="AN385" s="11">
        <v>0.47675453125768003</v>
      </c>
      <c r="AO385" s="11">
        <v>0.35443216875508798</v>
      </c>
      <c r="AP385" s="11">
        <v>0.260409233307137</v>
      </c>
      <c r="AQ385" s="11"/>
      <c r="AR385" s="11">
        <v>0.51970106850804898</v>
      </c>
      <c r="AS385" s="11">
        <v>0.37074766749254001</v>
      </c>
      <c r="AT385" s="11">
        <v>0.39228151979093301</v>
      </c>
      <c r="AU385" s="11"/>
      <c r="AV385" s="11">
        <v>0.50304917316486797</v>
      </c>
      <c r="AW385" s="11">
        <v>0.33030943217220199</v>
      </c>
      <c r="AX385" s="11">
        <v>0.42031888526674199</v>
      </c>
      <c r="AY385" s="11">
        <v>0.56582328139201798</v>
      </c>
      <c r="AZ385" s="11">
        <v>0.44387460543031299</v>
      </c>
      <c r="BA385" s="11"/>
      <c r="BB385" s="11">
        <v>0.491595814296439</v>
      </c>
      <c r="BC385" s="11">
        <v>0.33054000038099901</v>
      </c>
      <c r="BD385" s="11">
        <v>0.370266622571509</v>
      </c>
      <c r="BE385" s="11"/>
      <c r="BF385" s="11">
        <v>0.35137105371178601</v>
      </c>
      <c r="BG385" s="11">
        <v>0.44027068973309902</v>
      </c>
      <c r="BH385" s="11">
        <v>0.40014280780810002</v>
      </c>
      <c r="BI385" s="11">
        <v>0.45243392498485502</v>
      </c>
      <c r="BJ385" s="11">
        <v>0.46082416433651202</v>
      </c>
      <c r="BK385" s="11">
        <v>0.39419964886132502</v>
      </c>
    </row>
    <row r="386" spans="2:63" x14ac:dyDescent="0.35">
      <c r="B386" t="s">
        <v>84</v>
      </c>
      <c r="C386" s="11">
        <v>0.127772004001172</v>
      </c>
      <c r="D386" s="11">
        <v>0.10396368042988199</v>
      </c>
      <c r="E386" s="11">
        <v>0.14945837835641601</v>
      </c>
      <c r="F386" s="11"/>
      <c r="G386" s="11">
        <v>0.13660017022116799</v>
      </c>
      <c r="H386" s="11">
        <v>0.13994310923658901</v>
      </c>
      <c r="I386" s="11">
        <v>0.171190493110112</v>
      </c>
      <c r="J386" s="11">
        <v>0.140296320303505</v>
      </c>
      <c r="K386" s="11">
        <v>0.12517343018757901</v>
      </c>
      <c r="L386" s="11">
        <v>6.7863123289758603E-2</v>
      </c>
      <c r="M386" s="11"/>
      <c r="N386" s="11">
        <v>0.13045815211995501</v>
      </c>
      <c r="O386" s="11">
        <v>0.13543242877469999</v>
      </c>
      <c r="P386" s="11">
        <v>9.5243444474888306E-2</v>
      </c>
      <c r="Q386" s="11">
        <v>0.13262080487214301</v>
      </c>
      <c r="R386" s="11">
        <v>0.13606927984874501</v>
      </c>
      <c r="S386" s="11">
        <v>0.12046661474624799</v>
      </c>
      <c r="T386" s="11">
        <v>0.143351525191378</v>
      </c>
      <c r="U386" s="11">
        <v>0.144393971800476</v>
      </c>
      <c r="V386" s="11">
        <v>0.13014263727717501</v>
      </c>
      <c r="W386" s="11">
        <v>0.10367965931131699</v>
      </c>
      <c r="X386" s="11">
        <v>0.14828690790358601</v>
      </c>
      <c r="Y386" s="11"/>
      <c r="Z386" s="11">
        <v>0.11452726670051</v>
      </c>
      <c r="AA386" s="11">
        <v>0.13879982802844501</v>
      </c>
      <c r="AB386" s="11">
        <v>0.106798808331313</v>
      </c>
      <c r="AC386" s="11">
        <v>0.14977949695822201</v>
      </c>
      <c r="AD386" s="11"/>
      <c r="AE386" s="11">
        <v>0.15306463736182199</v>
      </c>
      <c r="AF386" s="11">
        <v>0.106854281463294</v>
      </c>
      <c r="AG386" s="11">
        <v>0.136680936462415</v>
      </c>
      <c r="AH386" s="11">
        <v>0.122593336229486</v>
      </c>
      <c r="AI386" s="11">
        <v>8.6372561732190004E-2</v>
      </c>
      <c r="AJ386" s="11"/>
      <c r="AK386" s="11">
        <v>9.3248301974394196E-2</v>
      </c>
      <c r="AL386" s="11">
        <v>0.12772391479184</v>
      </c>
      <c r="AM386" s="11">
        <v>0.14955681688287401</v>
      </c>
      <c r="AN386" s="11">
        <v>0.12954510194247901</v>
      </c>
      <c r="AO386" s="11">
        <v>0.15471400506588201</v>
      </c>
      <c r="AP386" s="11">
        <v>0.25516132774040801</v>
      </c>
      <c r="AQ386" s="11"/>
      <c r="AR386" s="11">
        <v>0.100271403243559</v>
      </c>
      <c r="AS386" s="11">
        <v>0.134333982136563</v>
      </c>
      <c r="AT386" s="11">
        <v>0.17399910283952</v>
      </c>
      <c r="AU386" s="11"/>
      <c r="AV386" s="11">
        <v>9.4013815813562093E-2</v>
      </c>
      <c r="AW386" s="11">
        <v>0.146598713560052</v>
      </c>
      <c r="AX386" s="11">
        <v>9.2489263878551997E-2</v>
      </c>
      <c r="AY386" s="11">
        <v>7.5638833839074895E-2</v>
      </c>
      <c r="AZ386" s="11">
        <v>0.19600823600888501</v>
      </c>
      <c r="BA386" s="11"/>
      <c r="BB386" s="11">
        <v>9.1618598642199803E-2</v>
      </c>
      <c r="BC386" s="11">
        <v>0.13932077339747501</v>
      </c>
      <c r="BD386" s="11">
        <v>8.9641347265576196E-2</v>
      </c>
      <c r="BE386" s="11"/>
      <c r="BF386" s="11">
        <v>0.124358557025379</v>
      </c>
      <c r="BG386" s="11">
        <v>0.13762998146876601</v>
      </c>
      <c r="BH386" s="11">
        <v>0.12166669935638</v>
      </c>
      <c r="BI386" s="11">
        <v>0.11248187356245599</v>
      </c>
      <c r="BJ386" s="11">
        <v>0.14510427214539801</v>
      </c>
      <c r="BK386" s="11">
        <v>0.12617324808661101</v>
      </c>
    </row>
    <row r="387" spans="2:63" x14ac:dyDescent="0.35">
      <c r="B387" t="s">
        <v>238</v>
      </c>
      <c r="C387" s="11">
        <v>0.24088780714989599</v>
      </c>
      <c r="D387" s="11">
        <v>0.27985691215349201</v>
      </c>
      <c r="E387" s="11">
        <v>0.20334722293384899</v>
      </c>
      <c r="F387" s="11"/>
      <c r="G387" s="11">
        <v>0.48232487367416899</v>
      </c>
      <c r="H387" s="11">
        <v>0.42134255356744899</v>
      </c>
      <c r="I387" s="11">
        <v>0.26608650696262898</v>
      </c>
      <c r="J387" s="11">
        <v>0.139421709401715</v>
      </c>
      <c r="K387" s="11">
        <v>0.15200746882233099</v>
      </c>
      <c r="L387" s="11">
        <v>7.5478188418585404E-2</v>
      </c>
      <c r="M387" s="11"/>
      <c r="N387" s="11">
        <v>0.35704910081524199</v>
      </c>
      <c r="O387" s="11">
        <v>0.243785675464785</v>
      </c>
      <c r="P387" s="11">
        <v>0.22247098140966701</v>
      </c>
      <c r="Q387" s="11">
        <v>0.17553309264411299</v>
      </c>
      <c r="R387" s="11">
        <v>0.244770943342455</v>
      </c>
      <c r="S387" s="11">
        <v>0.25243889255992802</v>
      </c>
      <c r="T387" s="11">
        <v>0.21029706559203801</v>
      </c>
      <c r="U387" s="11">
        <v>0.200021306376477</v>
      </c>
      <c r="V387" s="11">
        <v>0.24934718022413399</v>
      </c>
      <c r="W387" s="11">
        <v>0.180193697796208</v>
      </c>
      <c r="X387" s="11">
        <v>0.21112740212570399</v>
      </c>
      <c r="Y387" s="11"/>
      <c r="Z387" s="11">
        <v>0.24788217860283901</v>
      </c>
      <c r="AA387" s="11">
        <v>0.20047002777669101</v>
      </c>
      <c r="AB387" s="11">
        <v>0.30797882814308603</v>
      </c>
      <c r="AC387" s="11">
        <v>0.219773651042692</v>
      </c>
      <c r="AD387" s="11"/>
      <c r="AE387" s="11">
        <v>0.17069245789141799</v>
      </c>
      <c r="AF387" s="11">
        <v>0.26471736010391</v>
      </c>
      <c r="AG387" s="11">
        <v>0.24553041057452099</v>
      </c>
      <c r="AH387" s="11">
        <v>0.34018855932549302</v>
      </c>
      <c r="AI387" s="11">
        <v>0.41700731052526802</v>
      </c>
      <c r="AJ387" s="11"/>
      <c r="AK387" s="11">
        <v>0.187435109419156</v>
      </c>
      <c r="AL387" s="11">
        <v>0.28064754706100098</v>
      </c>
      <c r="AM387" s="11">
        <v>0.25933117645760301</v>
      </c>
      <c r="AN387" s="11">
        <v>0.234397532909708</v>
      </c>
      <c r="AO387" s="11">
        <v>0.27645479661606498</v>
      </c>
      <c r="AP387" s="11">
        <v>0.26187415340373599</v>
      </c>
      <c r="AQ387" s="11"/>
      <c r="AR387" s="11">
        <v>0.187559217661246</v>
      </c>
      <c r="AS387" s="11">
        <v>0.272069799441092</v>
      </c>
      <c r="AT387" s="11">
        <v>0.21474370632134299</v>
      </c>
      <c r="AU387" s="11"/>
      <c r="AV387" s="11">
        <v>0.20135647704802501</v>
      </c>
      <c r="AW387" s="11">
        <v>0.30442648268713002</v>
      </c>
      <c r="AX387" s="11">
        <v>0.22171490590415399</v>
      </c>
      <c r="AY387" s="11">
        <v>0.24743728471659701</v>
      </c>
      <c r="AZ387" s="11">
        <v>0.16497061271887101</v>
      </c>
      <c r="BA387" s="11"/>
      <c r="BB387" s="11">
        <v>0.21977691204595501</v>
      </c>
      <c r="BC387" s="11">
        <v>0.30488268759414799</v>
      </c>
      <c r="BD387" s="11">
        <v>0.29652745218506499</v>
      </c>
      <c r="BE387" s="11"/>
      <c r="BF387" s="11">
        <v>0.36752546438669198</v>
      </c>
      <c r="BG387" s="11">
        <v>0.21507367578289499</v>
      </c>
      <c r="BH387" s="11">
        <v>0.26243105146777801</v>
      </c>
      <c r="BI387" s="11">
        <v>0.191768390588198</v>
      </c>
      <c r="BJ387" s="11">
        <v>0.15582318958980501</v>
      </c>
      <c r="BK387" s="11">
        <v>0.233274638359631</v>
      </c>
    </row>
    <row r="388" spans="2:63" x14ac:dyDescent="0.35">
      <c r="B388" t="s">
        <v>239</v>
      </c>
      <c r="C388" s="11">
        <v>0.63134018884893195</v>
      </c>
      <c r="D388" s="11">
        <v>0.61617940741662502</v>
      </c>
      <c r="E388" s="11">
        <v>0.64719439870973605</v>
      </c>
      <c r="F388" s="11"/>
      <c r="G388" s="11">
        <v>0.38107495610466402</v>
      </c>
      <c r="H388" s="11">
        <v>0.43871433719596198</v>
      </c>
      <c r="I388" s="11">
        <v>0.56272299992725905</v>
      </c>
      <c r="J388" s="11">
        <v>0.72028197029478003</v>
      </c>
      <c r="K388" s="11">
        <v>0.72281910099008995</v>
      </c>
      <c r="L388" s="11">
        <v>0.85665868829165603</v>
      </c>
      <c r="M388" s="11"/>
      <c r="N388" s="11">
        <v>0.51249274706480297</v>
      </c>
      <c r="O388" s="11">
        <v>0.62078189576051501</v>
      </c>
      <c r="P388" s="11">
        <v>0.68228557411544399</v>
      </c>
      <c r="Q388" s="11">
        <v>0.69184610248374401</v>
      </c>
      <c r="R388" s="11">
        <v>0.61915977680879897</v>
      </c>
      <c r="S388" s="11">
        <v>0.627094492693825</v>
      </c>
      <c r="T388" s="11">
        <v>0.64635140921658396</v>
      </c>
      <c r="U388" s="11">
        <v>0.65558472182304695</v>
      </c>
      <c r="V388" s="11">
        <v>0.62051018249869005</v>
      </c>
      <c r="W388" s="11">
        <v>0.71612664289247496</v>
      </c>
      <c r="X388" s="11">
        <v>0.64058568997071097</v>
      </c>
      <c r="Y388" s="11"/>
      <c r="Z388" s="11">
        <v>0.63759055469665105</v>
      </c>
      <c r="AA388" s="11">
        <v>0.66073014419486398</v>
      </c>
      <c r="AB388" s="11">
        <v>0.58522236352560097</v>
      </c>
      <c r="AC388" s="11">
        <v>0.63044685199908501</v>
      </c>
      <c r="AD388" s="11"/>
      <c r="AE388" s="11">
        <v>0.67624290474675997</v>
      </c>
      <c r="AF388" s="11">
        <v>0.62842835843279699</v>
      </c>
      <c r="AG388" s="11">
        <v>0.61778865296306396</v>
      </c>
      <c r="AH388" s="11">
        <v>0.53721810444502105</v>
      </c>
      <c r="AI388" s="11">
        <v>0.49662012774254199</v>
      </c>
      <c r="AJ388" s="11"/>
      <c r="AK388" s="11">
        <v>0.71931658860644998</v>
      </c>
      <c r="AL388" s="11">
        <v>0.59162853814715899</v>
      </c>
      <c r="AM388" s="11">
        <v>0.59111200665952301</v>
      </c>
      <c r="AN388" s="11">
        <v>0.63605736514781397</v>
      </c>
      <c r="AO388" s="11">
        <v>0.56883119831805395</v>
      </c>
      <c r="AP388" s="11">
        <v>0.48296451885585501</v>
      </c>
      <c r="AQ388" s="11"/>
      <c r="AR388" s="11">
        <v>0.71216937909519495</v>
      </c>
      <c r="AS388" s="11">
        <v>0.593596218422345</v>
      </c>
      <c r="AT388" s="11">
        <v>0.61125719083913699</v>
      </c>
      <c r="AU388" s="11"/>
      <c r="AV388" s="11">
        <v>0.704629707138413</v>
      </c>
      <c r="AW388" s="11">
        <v>0.54897480375281904</v>
      </c>
      <c r="AX388" s="11">
        <v>0.68579583021729396</v>
      </c>
      <c r="AY388" s="11">
        <v>0.67692388144432802</v>
      </c>
      <c r="AZ388" s="11">
        <v>0.63902115127224401</v>
      </c>
      <c r="BA388" s="11"/>
      <c r="BB388" s="11">
        <v>0.68860448931184504</v>
      </c>
      <c r="BC388" s="11">
        <v>0.555796539008377</v>
      </c>
      <c r="BD388" s="11">
        <v>0.61383120054935902</v>
      </c>
      <c r="BE388" s="11"/>
      <c r="BF388" s="11">
        <v>0.50811597858792901</v>
      </c>
      <c r="BG388" s="11">
        <v>0.64729634274833903</v>
      </c>
      <c r="BH388" s="11">
        <v>0.61590224917584202</v>
      </c>
      <c r="BI388" s="11">
        <v>0.69574973584934596</v>
      </c>
      <c r="BJ388" s="11">
        <v>0.69907253826479698</v>
      </c>
      <c r="BK388" s="11">
        <v>0.64055211355375796</v>
      </c>
    </row>
    <row r="389" spans="2:63" x14ac:dyDescent="0.35">
      <c r="B389" t="s">
        <v>192</v>
      </c>
      <c r="C389" s="11">
        <v>-0.39045238169903601</v>
      </c>
      <c r="D389" s="11">
        <v>-0.33632249526313301</v>
      </c>
      <c r="E389" s="11">
        <v>-0.443847175775887</v>
      </c>
      <c r="F389" s="11"/>
      <c r="G389" s="11">
        <v>0.10124991756950499</v>
      </c>
      <c r="H389" s="11">
        <v>-1.7371783628512501E-2</v>
      </c>
      <c r="I389" s="11">
        <v>-0.29663649296463002</v>
      </c>
      <c r="J389" s="11">
        <v>-0.58086026089306497</v>
      </c>
      <c r="K389" s="11">
        <v>-0.57081163216775899</v>
      </c>
      <c r="L389" s="11">
        <v>-0.78118049987307103</v>
      </c>
      <c r="M389" s="11"/>
      <c r="N389" s="11">
        <v>-0.155443646249561</v>
      </c>
      <c r="O389" s="11">
        <v>-0.37699622029572999</v>
      </c>
      <c r="P389" s="11">
        <v>-0.45981459270577701</v>
      </c>
      <c r="Q389" s="11">
        <v>-0.51631300983963102</v>
      </c>
      <c r="R389" s="11">
        <v>-0.374388833466344</v>
      </c>
      <c r="S389" s="11">
        <v>-0.37465560013389698</v>
      </c>
      <c r="T389" s="11">
        <v>-0.43605434362454598</v>
      </c>
      <c r="U389" s="11">
        <v>-0.45556341544656898</v>
      </c>
      <c r="V389" s="11">
        <v>-0.37116300227455601</v>
      </c>
      <c r="W389" s="11">
        <v>-0.53593294509626699</v>
      </c>
      <c r="X389" s="11">
        <v>-0.429458287845007</v>
      </c>
      <c r="Y389" s="11"/>
      <c r="Z389" s="11">
        <v>-0.38970837609381198</v>
      </c>
      <c r="AA389" s="11">
        <v>-0.46026011641817299</v>
      </c>
      <c r="AB389" s="11">
        <v>-0.27724353538251401</v>
      </c>
      <c r="AC389" s="11">
        <v>-0.41067320095639298</v>
      </c>
      <c r="AD389" s="11"/>
      <c r="AE389" s="11">
        <v>-0.50555044685534101</v>
      </c>
      <c r="AF389" s="11">
        <v>-0.36371099832888698</v>
      </c>
      <c r="AG389" s="11">
        <v>-0.37225824238854299</v>
      </c>
      <c r="AH389" s="11">
        <v>-0.197029545119528</v>
      </c>
      <c r="AI389" s="11">
        <v>-7.9612817217273396E-2</v>
      </c>
      <c r="AJ389" s="11"/>
      <c r="AK389" s="11">
        <v>-0.531881479187294</v>
      </c>
      <c r="AL389" s="11">
        <v>-0.31098099108615801</v>
      </c>
      <c r="AM389" s="11">
        <v>-0.33178083020192001</v>
      </c>
      <c r="AN389" s="11">
        <v>-0.40165983223810597</v>
      </c>
      <c r="AO389" s="11">
        <v>-0.29237640170198897</v>
      </c>
      <c r="AP389" s="11">
        <v>-0.22109036545211899</v>
      </c>
      <c r="AQ389" s="11"/>
      <c r="AR389" s="11">
        <v>-0.52461016143394801</v>
      </c>
      <c r="AS389" s="11">
        <v>-0.321526418981253</v>
      </c>
      <c r="AT389" s="11">
        <v>-0.396513484517794</v>
      </c>
      <c r="AU389" s="11"/>
      <c r="AV389" s="11">
        <v>-0.50327323009038905</v>
      </c>
      <c r="AW389" s="11">
        <v>-0.24454832106568899</v>
      </c>
      <c r="AX389" s="11">
        <v>-0.46408092431314002</v>
      </c>
      <c r="AY389" s="11">
        <v>-0.42948659672773098</v>
      </c>
      <c r="AZ389" s="11">
        <v>-0.47405053855337198</v>
      </c>
      <c r="BA389" s="11"/>
      <c r="BB389" s="11">
        <v>-0.46882757726589003</v>
      </c>
      <c r="BC389" s="11">
        <v>-0.25091385141422801</v>
      </c>
      <c r="BD389" s="11">
        <v>-0.31730374836429498</v>
      </c>
      <c r="BE389" s="11"/>
      <c r="BF389" s="11">
        <v>-0.140590514201237</v>
      </c>
      <c r="BG389" s="11">
        <v>-0.43222266696544398</v>
      </c>
      <c r="BH389" s="11">
        <v>-0.35347119770806401</v>
      </c>
      <c r="BI389" s="11">
        <v>-0.50398134526114802</v>
      </c>
      <c r="BJ389" s="11">
        <v>-0.54324934867499097</v>
      </c>
      <c r="BK389" s="11">
        <v>-0.40727747519412599</v>
      </c>
    </row>
    <row r="390" spans="2:63" x14ac:dyDescent="0.35">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row>
    <row r="391" spans="2:63" x14ac:dyDescent="0.35">
      <c r="B391" s="2" t="s">
        <v>261</v>
      </c>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row>
    <row r="392" spans="2:63" x14ac:dyDescent="0.35">
      <c r="B392" s="20" t="s">
        <v>67</v>
      </c>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row>
    <row r="393" spans="2:63" x14ac:dyDescent="0.35">
      <c r="B393" t="s">
        <v>253</v>
      </c>
      <c r="C393" s="11">
        <v>0.13038123699512599</v>
      </c>
      <c r="D393" s="11">
        <v>0.17730115011037001</v>
      </c>
      <c r="E393" s="11">
        <v>8.4578795189341999E-2</v>
      </c>
      <c r="F393" s="11"/>
      <c r="G393" s="11">
        <v>0.17738081819103399</v>
      </c>
      <c r="H393" s="11">
        <v>0.20645505511835199</v>
      </c>
      <c r="I393" s="11">
        <v>0.14481259170007199</v>
      </c>
      <c r="J393" s="11">
        <v>9.1620885235683597E-2</v>
      </c>
      <c r="K393" s="11">
        <v>8.7850602113002704E-2</v>
      </c>
      <c r="L393" s="11">
        <v>8.4656090715834603E-2</v>
      </c>
      <c r="M393" s="11"/>
      <c r="N393" s="11">
        <v>0.183557832079947</v>
      </c>
      <c r="O393" s="11">
        <v>9.1852098879282404E-2</v>
      </c>
      <c r="P393" s="11">
        <v>0.103009046332975</v>
      </c>
      <c r="Q393" s="11">
        <v>0.13749211435974901</v>
      </c>
      <c r="R393" s="11">
        <v>0.120026535196486</v>
      </c>
      <c r="S393" s="11">
        <v>0.13125552258880699</v>
      </c>
      <c r="T393" s="11">
        <v>0.119592770337745</v>
      </c>
      <c r="U393" s="11">
        <v>0.16928599877476899</v>
      </c>
      <c r="V393" s="11">
        <v>0.140899524668958</v>
      </c>
      <c r="W393" s="11">
        <v>0.110861979514841</v>
      </c>
      <c r="X393" s="11">
        <v>0.123510764648878</v>
      </c>
      <c r="Y393" s="11"/>
      <c r="Z393" s="11">
        <v>0.109245976402339</v>
      </c>
      <c r="AA393" s="11">
        <v>9.9112681340349701E-2</v>
      </c>
      <c r="AB393" s="11">
        <v>0.14826154374129799</v>
      </c>
      <c r="AC393" s="11">
        <v>0.17112670315453399</v>
      </c>
      <c r="AD393" s="11"/>
      <c r="AE393" s="11">
        <v>0.13315173233330399</v>
      </c>
      <c r="AF393" s="11">
        <v>0.11352205938714401</v>
      </c>
      <c r="AG393" s="11">
        <v>0.114183911689711</v>
      </c>
      <c r="AH393" s="11">
        <v>0.170098570986876</v>
      </c>
      <c r="AI393" s="11">
        <v>0.31924716260154101</v>
      </c>
      <c r="AJ393" s="11"/>
      <c r="AK393" s="11">
        <v>0.136194763762645</v>
      </c>
      <c r="AL393" s="11">
        <v>0.12477672213664</v>
      </c>
      <c r="AM393" s="11">
        <v>0.13095879655713399</v>
      </c>
      <c r="AN393" s="11">
        <v>0.125515388679866</v>
      </c>
      <c r="AO393" s="11">
        <v>0.12640007835293299</v>
      </c>
      <c r="AP393" s="11">
        <v>0.14644403385604299</v>
      </c>
      <c r="AQ393" s="11"/>
      <c r="AR393" s="11">
        <v>0.15390864487901099</v>
      </c>
      <c r="AS393" s="11">
        <v>0.12661043247047599</v>
      </c>
      <c r="AT393" s="11">
        <v>8.4320946785554698E-2</v>
      </c>
      <c r="AU393" s="11"/>
      <c r="AV393" s="11">
        <v>0.152602710376291</v>
      </c>
      <c r="AW393" s="11">
        <v>0.13208293584912401</v>
      </c>
      <c r="AX393" s="11">
        <v>9.2775600887546897E-2</v>
      </c>
      <c r="AY393" s="11">
        <v>0.36029220061561301</v>
      </c>
      <c r="AZ393" s="11">
        <v>8.9763873430441801E-2</v>
      </c>
      <c r="BA393" s="11"/>
      <c r="BB393" s="11">
        <v>0.149256393121767</v>
      </c>
      <c r="BC393" s="11">
        <v>0.121878474623584</v>
      </c>
      <c r="BD393" s="11">
        <v>0.103678268217672</v>
      </c>
      <c r="BE393" s="11"/>
      <c r="BF393" s="11">
        <v>0.19709957441696899</v>
      </c>
      <c r="BG393" s="11">
        <v>9.5581180590206899E-2</v>
      </c>
      <c r="BH393" s="11">
        <v>0.150886904673079</v>
      </c>
      <c r="BI393" s="11">
        <v>0.115422764712208</v>
      </c>
      <c r="BJ393" s="11">
        <v>9.89569268148036E-2</v>
      </c>
      <c r="BK393" s="11">
        <v>0.12056664563347901</v>
      </c>
    </row>
    <row r="394" spans="2:63" x14ac:dyDescent="0.35">
      <c r="B394" t="s">
        <v>254</v>
      </c>
      <c r="C394" s="11">
        <v>0.28867759998925402</v>
      </c>
      <c r="D394" s="11">
        <v>0.31905575589319601</v>
      </c>
      <c r="E394" s="11">
        <v>0.259448748991983</v>
      </c>
      <c r="F394" s="11"/>
      <c r="G394" s="11">
        <v>0.33994397882903299</v>
      </c>
      <c r="H394" s="11">
        <v>0.30521535500872599</v>
      </c>
      <c r="I394" s="11">
        <v>0.27637995098318002</v>
      </c>
      <c r="J394" s="11">
        <v>0.276071049726545</v>
      </c>
      <c r="K394" s="11">
        <v>0.24581199912888199</v>
      </c>
      <c r="L394" s="11">
        <v>0.28949999622232098</v>
      </c>
      <c r="M394" s="11"/>
      <c r="N394" s="11">
        <v>0.34077627061136401</v>
      </c>
      <c r="O394" s="11">
        <v>0.27771523955764699</v>
      </c>
      <c r="P394" s="11">
        <v>0.29597600045689898</v>
      </c>
      <c r="Q394" s="11">
        <v>0.30866439337311402</v>
      </c>
      <c r="R394" s="11">
        <v>0.26895070276345101</v>
      </c>
      <c r="S394" s="11">
        <v>0.297941066343128</v>
      </c>
      <c r="T394" s="11">
        <v>0.28015849286615302</v>
      </c>
      <c r="U394" s="11">
        <v>0.20272531032229499</v>
      </c>
      <c r="V394" s="11">
        <v>0.268484211546688</v>
      </c>
      <c r="W394" s="11">
        <v>0.25311720321821302</v>
      </c>
      <c r="X394" s="11">
        <v>0.325433228972552</v>
      </c>
      <c r="Y394" s="11"/>
      <c r="Z394" s="11">
        <v>0.34375602902188901</v>
      </c>
      <c r="AA394" s="11">
        <v>0.27520677474128202</v>
      </c>
      <c r="AB394" s="11">
        <v>0.29167160612541398</v>
      </c>
      <c r="AC394" s="11">
        <v>0.24170032297820301</v>
      </c>
      <c r="AD394" s="11"/>
      <c r="AE394" s="11">
        <v>0.250244101348088</v>
      </c>
      <c r="AF394" s="11">
        <v>0.30741657731925298</v>
      </c>
      <c r="AG394" s="11">
        <v>0.33165162058390601</v>
      </c>
      <c r="AH394" s="11">
        <v>0.27880992621488798</v>
      </c>
      <c r="AI394" s="11">
        <v>0.17967111795299201</v>
      </c>
      <c r="AJ394" s="11"/>
      <c r="AK394" s="11">
        <v>0.30076007892823903</v>
      </c>
      <c r="AL394" s="11">
        <v>0.316441198464608</v>
      </c>
      <c r="AM394" s="11">
        <v>0.26874297389641599</v>
      </c>
      <c r="AN394" s="11">
        <v>0.24114357256250701</v>
      </c>
      <c r="AO394" s="11">
        <v>0.26356586416403599</v>
      </c>
      <c r="AP394" s="11">
        <v>0.25075999181314801</v>
      </c>
      <c r="AQ394" s="11"/>
      <c r="AR394" s="11">
        <v>0.29206580471600102</v>
      </c>
      <c r="AS394" s="11">
        <v>0.27832788099773598</v>
      </c>
      <c r="AT394" s="11">
        <v>0.28528667275604502</v>
      </c>
      <c r="AU394" s="11"/>
      <c r="AV394" s="11">
        <v>0.31167458016629501</v>
      </c>
      <c r="AW394" s="11">
        <v>0.29318038326398199</v>
      </c>
      <c r="AX394" s="11">
        <v>0.30819604339373402</v>
      </c>
      <c r="AY394" s="11">
        <v>0.181944147670212</v>
      </c>
      <c r="AZ394" s="11">
        <v>0.262509174908306</v>
      </c>
      <c r="BA394" s="11"/>
      <c r="BB394" s="11">
        <v>0.31390184447952202</v>
      </c>
      <c r="BC394" s="11">
        <v>0.29440336504758702</v>
      </c>
      <c r="BD394" s="11">
        <v>0.30989497141036898</v>
      </c>
      <c r="BE394" s="11"/>
      <c r="BF394" s="11">
        <v>0.291823601920839</v>
      </c>
      <c r="BG394" s="11">
        <v>0.29266768272561899</v>
      </c>
      <c r="BH394" s="11">
        <v>0.29641857952882</v>
      </c>
      <c r="BI394" s="11">
        <v>0.289991851023295</v>
      </c>
      <c r="BJ394" s="11">
        <v>0.27119519387757601</v>
      </c>
      <c r="BK394" s="11">
        <v>0.27421419603174502</v>
      </c>
    </row>
    <row r="395" spans="2:63" x14ac:dyDescent="0.35">
      <c r="B395" t="s">
        <v>255</v>
      </c>
      <c r="C395" s="11">
        <v>0.39261541701784702</v>
      </c>
      <c r="D395" s="11">
        <v>0.33711283561772198</v>
      </c>
      <c r="E395" s="11">
        <v>0.44738525515050198</v>
      </c>
      <c r="F395" s="11"/>
      <c r="G395" s="11">
        <v>0.28042276420406198</v>
      </c>
      <c r="H395" s="11">
        <v>0.283106727795849</v>
      </c>
      <c r="I395" s="11">
        <v>0.37524389587913098</v>
      </c>
      <c r="J395" s="11">
        <v>0.43278523285612702</v>
      </c>
      <c r="K395" s="11">
        <v>0.47070453717642302</v>
      </c>
      <c r="L395" s="11">
        <v>0.48725318202143397</v>
      </c>
      <c r="M395" s="11"/>
      <c r="N395" s="11">
        <v>0.28947173286758798</v>
      </c>
      <c r="O395" s="11">
        <v>0.42607735149168502</v>
      </c>
      <c r="P395" s="11">
        <v>0.41872477569268901</v>
      </c>
      <c r="Q395" s="11">
        <v>0.37569293442391699</v>
      </c>
      <c r="R395" s="11">
        <v>0.45953565490377901</v>
      </c>
      <c r="S395" s="11">
        <v>0.40636530733723297</v>
      </c>
      <c r="T395" s="11">
        <v>0.412710070319182</v>
      </c>
      <c r="U395" s="11">
        <v>0.42793968060017701</v>
      </c>
      <c r="V395" s="11">
        <v>0.39872152987029003</v>
      </c>
      <c r="W395" s="11">
        <v>0.39732867666334498</v>
      </c>
      <c r="X395" s="11">
        <v>0.38248281867068301</v>
      </c>
      <c r="Y395" s="11"/>
      <c r="Z395" s="11">
        <v>0.35320837481325901</v>
      </c>
      <c r="AA395" s="11">
        <v>0.41935878854664499</v>
      </c>
      <c r="AB395" s="11">
        <v>0.36829745544425302</v>
      </c>
      <c r="AC395" s="11">
        <v>0.42958463290239401</v>
      </c>
      <c r="AD395" s="11"/>
      <c r="AE395" s="11">
        <v>0.45877601820981201</v>
      </c>
      <c r="AF395" s="11">
        <v>0.390791607713809</v>
      </c>
      <c r="AG395" s="11">
        <v>0.35087806247248599</v>
      </c>
      <c r="AH395" s="11">
        <v>0.33708313315723598</v>
      </c>
      <c r="AI395" s="11">
        <v>0.26634036526177701</v>
      </c>
      <c r="AJ395" s="11"/>
      <c r="AK395" s="11">
        <v>0.42132416011205298</v>
      </c>
      <c r="AL395" s="11">
        <v>0.36634628713718198</v>
      </c>
      <c r="AM395" s="11">
        <v>0.38620325508850201</v>
      </c>
      <c r="AN395" s="11">
        <v>0.40505890404982597</v>
      </c>
      <c r="AO395" s="11">
        <v>0.37784635641851599</v>
      </c>
      <c r="AP395" s="11">
        <v>0.35130384030995299</v>
      </c>
      <c r="AQ395" s="11"/>
      <c r="AR395" s="11">
        <v>0.41170544093463801</v>
      </c>
      <c r="AS395" s="11">
        <v>0.37393859349157899</v>
      </c>
      <c r="AT395" s="11">
        <v>0.43832563079279602</v>
      </c>
      <c r="AU395" s="11"/>
      <c r="AV395" s="11">
        <v>0.40030241149156398</v>
      </c>
      <c r="AW395" s="11">
        <v>0.340812154269371</v>
      </c>
      <c r="AX395" s="11">
        <v>0.40253146221226099</v>
      </c>
      <c r="AY395" s="11">
        <v>0.33539112428004297</v>
      </c>
      <c r="AZ395" s="11">
        <v>0.46451935956836299</v>
      </c>
      <c r="BA395" s="11"/>
      <c r="BB395" s="11">
        <v>0.40080576442458699</v>
      </c>
      <c r="BC395" s="11">
        <v>0.35123323623645702</v>
      </c>
      <c r="BD395" s="11">
        <v>0.39033469258658299</v>
      </c>
      <c r="BE395" s="11"/>
      <c r="BF395" s="11">
        <v>0.32841392466743002</v>
      </c>
      <c r="BG395" s="11">
        <v>0.42128427380632</v>
      </c>
      <c r="BH395" s="11">
        <v>0.359756546695433</v>
      </c>
      <c r="BI395" s="11">
        <v>0.40654793883935297</v>
      </c>
      <c r="BJ395" s="11">
        <v>0.43352481537513599</v>
      </c>
      <c r="BK395" s="11">
        <v>0.42946526860381201</v>
      </c>
    </row>
    <row r="396" spans="2:63" x14ac:dyDescent="0.35">
      <c r="B396" t="s">
        <v>256</v>
      </c>
      <c r="C396" s="11">
        <v>0.15099740681575</v>
      </c>
      <c r="D396" s="11">
        <v>0.133716853757887</v>
      </c>
      <c r="E396" s="11">
        <v>0.16744184258344899</v>
      </c>
      <c r="F396" s="11"/>
      <c r="G396" s="11">
        <v>0.152619143458808</v>
      </c>
      <c r="H396" s="11">
        <v>0.161314411134411</v>
      </c>
      <c r="I396" s="11">
        <v>0.16842526205028499</v>
      </c>
      <c r="J396" s="11">
        <v>0.16130448033198799</v>
      </c>
      <c r="K396" s="11">
        <v>0.152012297618</v>
      </c>
      <c r="L396" s="11">
        <v>0.11819169363462299</v>
      </c>
      <c r="M396" s="11"/>
      <c r="N396" s="11">
        <v>0.13011348945724899</v>
      </c>
      <c r="O396" s="11">
        <v>0.17869525782550899</v>
      </c>
      <c r="P396" s="11">
        <v>0.141245982988458</v>
      </c>
      <c r="Q396" s="11">
        <v>0.15011313116317301</v>
      </c>
      <c r="R396" s="11">
        <v>0.124310562711289</v>
      </c>
      <c r="S396" s="11">
        <v>0.141322720649978</v>
      </c>
      <c r="T396" s="11">
        <v>0.14553439942461899</v>
      </c>
      <c r="U396" s="11">
        <v>0.115984336361714</v>
      </c>
      <c r="V396" s="11">
        <v>0.15775842899763401</v>
      </c>
      <c r="W396" s="11">
        <v>0.203888009866452</v>
      </c>
      <c r="X396" s="11">
        <v>0.13622411878253801</v>
      </c>
      <c r="Y396" s="11"/>
      <c r="Z396" s="11">
        <v>0.159183345784702</v>
      </c>
      <c r="AA396" s="11">
        <v>0.16811523087177199</v>
      </c>
      <c r="AB396" s="11">
        <v>0.15905953324636099</v>
      </c>
      <c r="AC396" s="11">
        <v>0.115286060684046</v>
      </c>
      <c r="AD396" s="11"/>
      <c r="AE396" s="11">
        <v>0.13166946771825799</v>
      </c>
      <c r="AF396" s="11">
        <v>0.15358026783432499</v>
      </c>
      <c r="AG396" s="11">
        <v>0.16499914147195699</v>
      </c>
      <c r="AH396" s="11">
        <v>0.15104053707520501</v>
      </c>
      <c r="AI396" s="11">
        <v>0.17049723525795299</v>
      </c>
      <c r="AJ396" s="11"/>
      <c r="AK396" s="11">
        <v>0.114576319946429</v>
      </c>
      <c r="AL396" s="11">
        <v>0.16340308277813201</v>
      </c>
      <c r="AM396" s="11">
        <v>0.163244718914864</v>
      </c>
      <c r="AN396" s="11">
        <v>0.173044334789794</v>
      </c>
      <c r="AO396" s="11">
        <v>0.18389329517136399</v>
      </c>
      <c r="AP396" s="11">
        <v>0.19586585664116701</v>
      </c>
      <c r="AQ396" s="11"/>
      <c r="AR396" s="11">
        <v>0.11924022310606699</v>
      </c>
      <c r="AS396" s="11">
        <v>0.174393348181347</v>
      </c>
      <c r="AT396" s="11">
        <v>0.15679748367754401</v>
      </c>
      <c r="AU396" s="11"/>
      <c r="AV396" s="11">
        <v>0.113648081855779</v>
      </c>
      <c r="AW396" s="11">
        <v>0.18066722168201699</v>
      </c>
      <c r="AX396" s="11">
        <v>0.148573063157068</v>
      </c>
      <c r="AY396" s="11">
        <v>9.8168499289177105E-2</v>
      </c>
      <c r="AZ396" s="11">
        <v>0.13890979071486301</v>
      </c>
      <c r="BA396" s="11"/>
      <c r="BB396" s="11">
        <v>0.116031888329405</v>
      </c>
      <c r="BC396" s="11">
        <v>0.17666991159016801</v>
      </c>
      <c r="BD396" s="11">
        <v>0.151220140845644</v>
      </c>
      <c r="BE396" s="11"/>
      <c r="BF396" s="11">
        <v>0.14352157012585701</v>
      </c>
      <c r="BG396" s="11">
        <v>0.15537168286543801</v>
      </c>
      <c r="BH396" s="11">
        <v>0.14794225798451899</v>
      </c>
      <c r="BI396" s="11">
        <v>0.15490407888763499</v>
      </c>
      <c r="BJ396" s="11">
        <v>0.15822610133621001</v>
      </c>
      <c r="BK396" s="11">
        <v>0.13797324557391899</v>
      </c>
    </row>
    <row r="397" spans="2:63" x14ac:dyDescent="0.35">
      <c r="B397" t="s">
        <v>257</v>
      </c>
      <c r="C397" s="11">
        <v>3.7328339182023003E-2</v>
      </c>
      <c r="D397" s="11">
        <v>3.2813404620824799E-2</v>
      </c>
      <c r="E397" s="11">
        <v>4.1145358084723999E-2</v>
      </c>
      <c r="F397" s="11"/>
      <c r="G397" s="11">
        <v>4.9633295317061399E-2</v>
      </c>
      <c r="H397" s="11">
        <v>4.3908450942661499E-2</v>
      </c>
      <c r="I397" s="11">
        <v>3.5138299387332102E-2</v>
      </c>
      <c r="J397" s="11">
        <v>3.8218351849657099E-2</v>
      </c>
      <c r="K397" s="11">
        <v>4.3620563963691801E-2</v>
      </c>
      <c r="L397" s="11">
        <v>2.0399037405787801E-2</v>
      </c>
      <c r="M397" s="11"/>
      <c r="N397" s="11">
        <v>5.60806749838519E-2</v>
      </c>
      <c r="O397" s="11">
        <v>2.5660052245875701E-2</v>
      </c>
      <c r="P397" s="11">
        <v>4.1044194528979901E-2</v>
      </c>
      <c r="Q397" s="11">
        <v>2.8037426680046301E-2</v>
      </c>
      <c r="R397" s="11">
        <v>2.7176544424994901E-2</v>
      </c>
      <c r="S397" s="11">
        <v>2.3115383080853799E-2</v>
      </c>
      <c r="T397" s="11">
        <v>4.2004267052302001E-2</v>
      </c>
      <c r="U397" s="11">
        <v>8.4064673941044096E-2</v>
      </c>
      <c r="V397" s="11">
        <v>3.4136304916430701E-2</v>
      </c>
      <c r="W397" s="11">
        <v>3.4804130737149101E-2</v>
      </c>
      <c r="X397" s="11">
        <v>3.2349068925348799E-2</v>
      </c>
      <c r="Y397" s="11"/>
      <c r="Z397" s="11">
        <v>3.4606273977811998E-2</v>
      </c>
      <c r="AA397" s="11">
        <v>3.8206524499951898E-2</v>
      </c>
      <c r="AB397" s="11">
        <v>3.2709861442674099E-2</v>
      </c>
      <c r="AC397" s="11">
        <v>4.2302280280823598E-2</v>
      </c>
      <c r="AD397" s="11"/>
      <c r="AE397" s="11">
        <v>2.6158680390538001E-2</v>
      </c>
      <c r="AF397" s="11">
        <v>3.46894877454684E-2</v>
      </c>
      <c r="AG397" s="11">
        <v>3.8287263781940702E-2</v>
      </c>
      <c r="AH397" s="11">
        <v>6.2967832565795398E-2</v>
      </c>
      <c r="AI397" s="11">
        <v>6.4244118925738003E-2</v>
      </c>
      <c r="AJ397" s="11"/>
      <c r="AK397" s="11">
        <v>2.71446772506336E-2</v>
      </c>
      <c r="AL397" s="11">
        <v>2.90327094834371E-2</v>
      </c>
      <c r="AM397" s="11">
        <v>5.08502555430837E-2</v>
      </c>
      <c r="AN397" s="11">
        <v>5.5237799918007598E-2</v>
      </c>
      <c r="AO397" s="11">
        <v>4.8294405893151697E-2</v>
      </c>
      <c r="AP397" s="11">
        <v>5.5626277379689802E-2</v>
      </c>
      <c r="AQ397" s="11"/>
      <c r="AR397" s="11">
        <v>2.3079886364283E-2</v>
      </c>
      <c r="AS397" s="11">
        <v>4.6729744858861499E-2</v>
      </c>
      <c r="AT397" s="11">
        <v>3.52692659880601E-2</v>
      </c>
      <c r="AU397" s="11"/>
      <c r="AV397" s="11">
        <v>2.1772216110071602E-2</v>
      </c>
      <c r="AW397" s="11">
        <v>5.3257304935505602E-2</v>
      </c>
      <c r="AX397" s="11">
        <v>4.79238303493899E-2</v>
      </c>
      <c r="AY397" s="11">
        <v>2.4204028144955699E-2</v>
      </c>
      <c r="AZ397" s="11">
        <v>4.4297801378025803E-2</v>
      </c>
      <c r="BA397" s="11"/>
      <c r="BB397" s="11">
        <v>2.0004109644720401E-2</v>
      </c>
      <c r="BC397" s="11">
        <v>5.5815012502203901E-2</v>
      </c>
      <c r="BD397" s="11">
        <v>4.4871926939731799E-2</v>
      </c>
      <c r="BE397" s="11"/>
      <c r="BF397" s="11">
        <v>3.9141328868905402E-2</v>
      </c>
      <c r="BG397" s="11">
        <v>3.5095180012416197E-2</v>
      </c>
      <c r="BH397" s="11">
        <v>4.4995711118149803E-2</v>
      </c>
      <c r="BI397" s="11">
        <v>3.3133366537509402E-2</v>
      </c>
      <c r="BJ397" s="11">
        <v>3.8096962596273501E-2</v>
      </c>
      <c r="BK397" s="11">
        <v>3.7780644157044997E-2</v>
      </c>
    </row>
    <row r="398" spans="2:63" x14ac:dyDescent="0.35">
      <c r="B398" t="s">
        <v>258</v>
      </c>
      <c r="C398" s="11">
        <v>0.41905883698438001</v>
      </c>
      <c r="D398" s="11">
        <v>0.49635690600356702</v>
      </c>
      <c r="E398" s="11">
        <v>0.34402754418132497</v>
      </c>
      <c r="F398" s="11"/>
      <c r="G398" s="11">
        <v>0.51732479702006795</v>
      </c>
      <c r="H398" s="11">
        <v>0.51167041012707803</v>
      </c>
      <c r="I398" s="11">
        <v>0.42119254268325201</v>
      </c>
      <c r="J398" s="11">
        <v>0.36769193496222902</v>
      </c>
      <c r="K398" s="11">
        <v>0.33366260124188502</v>
      </c>
      <c r="L398" s="11">
        <v>0.374156086938156</v>
      </c>
      <c r="M398" s="11"/>
      <c r="N398" s="11">
        <v>0.52433410269131098</v>
      </c>
      <c r="O398" s="11">
        <v>0.36956733843693002</v>
      </c>
      <c r="P398" s="11">
        <v>0.39898504678987401</v>
      </c>
      <c r="Q398" s="11">
        <v>0.44615650773286297</v>
      </c>
      <c r="R398" s="11">
        <v>0.38897723795993699</v>
      </c>
      <c r="S398" s="11">
        <v>0.42919658893193502</v>
      </c>
      <c r="T398" s="11">
        <v>0.39975126320389698</v>
      </c>
      <c r="U398" s="11">
        <v>0.37201130909706398</v>
      </c>
      <c r="V398" s="11">
        <v>0.409383736215646</v>
      </c>
      <c r="W398" s="11">
        <v>0.36397918273305402</v>
      </c>
      <c r="X398" s="11">
        <v>0.44894399362143</v>
      </c>
      <c r="Y398" s="11"/>
      <c r="Z398" s="11">
        <v>0.45300200542422803</v>
      </c>
      <c r="AA398" s="11">
        <v>0.37431945608163097</v>
      </c>
      <c r="AB398" s="11">
        <v>0.439933149866712</v>
      </c>
      <c r="AC398" s="11">
        <v>0.41282702613273697</v>
      </c>
      <c r="AD398" s="11"/>
      <c r="AE398" s="11">
        <v>0.38339583368139102</v>
      </c>
      <c r="AF398" s="11">
        <v>0.42093863670639697</v>
      </c>
      <c r="AG398" s="11">
        <v>0.445835532273617</v>
      </c>
      <c r="AH398" s="11">
        <v>0.44890849720176401</v>
      </c>
      <c r="AI398" s="11">
        <v>0.49891828055453202</v>
      </c>
      <c r="AJ398" s="11"/>
      <c r="AK398" s="11">
        <v>0.43695484269088403</v>
      </c>
      <c r="AL398" s="11">
        <v>0.44121792060124798</v>
      </c>
      <c r="AM398" s="11">
        <v>0.39970177045354999</v>
      </c>
      <c r="AN398" s="11">
        <v>0.36665896124237302</v>
      </c>
      <c r="AO398" s="11">
        <v>0.38996594251696798</v>
      </c>
      <c r="AP398" s="11">
        <v>0.39720402566919</v>
      </c>
      <c r="AQ398" s="11"/>
      <c r="AR398" s="11">
        <v>0.44597444959501198</v>
      </c>
      <c r="AS398" s="11">
        <v>0.40493831346821202</v>
      </c>
      <c r="AT398" s="11">
        <v>0.36960761954159899</v>
      </c>
      <c r="AU398" s="11"/>
      <c r="AV398" s="11">
        <v>0.46427729054258599</v>
      </c>
      <c r="AW398" s="11">
        <v>0.425263319113106</v>
      </c>
      <c r="AX398" s="11">
        <v>0.40097164428128101</v>
      </c>
      <c r="AY398" s="11">
        <v>0.54223634828582501</v>
      </c>
      <c r="AZ398" s="11">
        <v>0.35227304833874801</v>
      </c>
      <c r="BA398" s="11"/>
      <c r="BB398" s="11">
        <v>0.46315823760128899</v>
      </c>
      <c r="BC398" s="11">
        <v>0.41628183967117099</v>
      </c>
      <c r="BD398" s="11">
        <v>0.41357323962804099</v>
      </c>
      <c r="BE398" s="11"/>
      <c r="BF398" s="11">
        <v>0.48892317633780802</v>
      </c>
      <c r="BG398" s="11">
        <v>0.38824886331582598</v>
      </c>
      <c r="BH398" s="11">
        <v>0.44730548420189897</v>
      </c>
      <c r="BI398" s="11">
        <v>0.40541461573550203</v>
      </c>
      <c r="BJ398" s="11">
        <v>0.37015212069238002</v>
      </c>
      <c r="BK398" s="11">
        <v>0.39478084166522398</v>
      </c>
    </row>
    <row r="399" spans="2:63" x14ac:dyDescent="0.35">
      <c r="B399" t="s">
        <v>259</v>
      </c>
      <c r="C399" s="11">
        <v>0.18832574599777299</v>
      </c>
      <c r="D399" s="11">
        <v>0.1665302583787118</v>
      </c>
      <c r="E399" s="11">
        <v>0.20858720066817299</v>
      </c>
      <c r="F399" s="11"/>
      <c r="G399" s="11">
        <v>0.2022524387758694</v>
      </c>
      <c r="H399" s="11">
        <v>0.20522286207707249</v>
      </c>
      <c r="I399" s="11">
        <v>0.20356356143761709</v>
      </c>
      <c r="J399" s="11">
        <v>0.1995228321816451</v>
      </c>
      <c r="K399" s="11">
        <v>0.1956328615816918</v>
      </c>
      <c r="L399" s="11">
        <v>0.13859073104041081</v>
      </c>
      <c r="M399" s="11"/>
      <c r="N399" s="11">
        <v>0.18619416444110087</v>
      </c>
      <c r="O399" s="11">
        <v>0.20435531007138469</v>
      </c>
      <c r="P399" s="11">
        <v>0.1822901775174379</v>
      </c>
      <c r="Q399" s="11">
        <v>0.17815055784321931</v>
      </c>
      <c r="R399" s="11">
        <v>0.15148710713628391</v>
      </c>
      <c r="S399" s="11">
        <v>0.16443810373083179</v>
      </c>
      <c r="T399" s="11">
        <v>0.187538666476921</v>
      </c>
      <c r="U399" s="11">
        <v>0.2000490103027581</v>
      </c>
      <c r="V399" s="11">
        <v>0.1918947339140647</v>
      </c>
      <c r="W399" s="11">
        <v>0.23869214060360111</v>
      </c>
      <c r="X399" s="11">
        <v>0.16857318770788682</v>
      </c>
      <c r="Y399" s="11"/>
      <c r="Z399" s="11">
        <v>0.19378961976251399</v>
      </c>
      <c r="AA399" s="11">
        <v>0.2063217553717239</v>
      </c>
      <c r="AB399" s="11">
        <v>0.19176939468903509</v>
      </c>
      <c r="AC399" s="11">
        <v>0.15758834096486959</v>
      </c>
      <c r="AD399" s="11"/>
      <c r="AE399" s="11">
        <v>0.157828148108796</v>
      </c>
      <c r="AF399" s="11">
        <v>0.18826975557979339</v>
      </c>
      <c r="AG399" s="11">
        <v>0.20328640525389768</v>
      </c>
      <c r="AH399" s="11">
        <v>0.2140083696410004</v>
      </c>
      <c r="AI399" s="11">
        <v>0.23474135418369099</v>
      </c>
      <c r="AJ399" s="11"/>
      <c r="AK399" s="11">
        <v>0.1417209971970626</v>
      </c>
      <c r="AL399" s="11">
        <v>0.19243579226156909</v>
      </c>
      <c r="AM399" s="11">
        <v>0.2140949744579477</v>
      </c>
      <c r="AN399" s="11">
        <v>0.22828213470780159</v>
      </c>
      <c r="AO399" s="11">
        <v>0.23218770106451569</v>
      </c>
      <c r="AP399" s="11">
        <v>0.25149213402085679</v>
      </c>
      <c r="AQ399" s="11"/>
      <c r="AR399" s="11">
        <v>0.14232010947035001</v>
      </c>
      <c r="AS399" s="11">
        <v>0.2211230930402085</v>
      </c>
      <c r="AT399" s="11">
        <v>0.19206674966560411</v>
      </c>
      <c r="AU399" s="11"/>
      <c r="AV399" s="11">
        <v>0.13542029796585059</v>
      </c>
      <c r="AW399" s="11">
        <v>0.23392452661752258</v>
      </c>
      <c r="AX399" s="11">
        <v>0.19649689350645791</v>
      </c>
      <c r="AY399" s="11">
        <v>0.12237252743413281</v>
      </c>
      <c r="AZ399" s="11">
        <v>0.18320759209288881</v>
      </c>
      <c r="BA399" s="11"/>
      <c r="BB399" s="11">
        <v>0.13603599797412541</v>
      </c>
      <c r="BC399" s="11">
        <v>0.23248492409237193</v>
      </c>
      <c r="BD399" s="11">
        <v>0.1960920677853758</v>
      </c>
      <c r="BE399" s="11"/>
      <c r="BF399" s="11">
        <v>0.1826628989947624</v>
      </c>
      <c r="BG399" s="11">
        <v>0.19046686287785419</v>
      </c>
      <c r="BH399" s="11">
        <v>0.1929379691026688</v>
      </c>
      <c r="BI399" s="11">
        <v>0.18803744542514439</v>
      </c>
      <c r="BJ399" s="11">
        <v>0.1963230639324835</v>
      </c>
      <c r="BK399" s="11">
        <v>0.17575388973096398</v>
      </c>
    </row>
    <row r="400" spans="2:63" x14ac:dyDescent="0.35">
      <c r="B400" t="s">
        <v>192</v>
      </c>
      <c r="C400" s="11">
        <v>0.23073309098660702</v>
      </c>
      <c r="D400" s="11">
        <v>0.32982664762485525</v>
      </c>
      <c r="E400" s="11">
        <v>0.13544034351315198</v>
      </c>
      <c r="F400" s="11"/>
      <c r="G400" s="11">
        <v>0.31507235824419855</v>
      </c>
      <c r="H400" s="11">
        <v>0.30644754805000551</v>
      </c>
      <c r="I400" s="11">
        <v>0.21762898124563493</v>
      </c>
      <c r="J400" s="11">
        <v>0.16816910278058392</v>
      </c>
      <c r="K400" s="11">
        <v>0.13802973966019322</v>
      </c>
      <c r="L400" s="11">
        <v>0.23556535589774519</v>
      </c>
      <c r="M400" s="11"/>
      <c r="N400" s="11">
        <v>0.3381399382502101</v>
      </c>
      <c r="O400" s="11">
        <v>0.16521202836554533</v>
      </c>
      <c r="P400" s="11">
        <v>0.21669486927243611</v>
      </c>
      <c r="Q400" s="11">
        <v>0.26800594988964366</v>
      </c>
      <c r="R400" s="11">
        <v>0.23749013082365308</v>
      </c>
      <c r="S400" s="11">
        <v>0.26475848520110323</v>
      </c>
      <c r="T400" s="11">
        <v>0.21221259672697598</v>
      </c>
      <c r="U400" s="11">
        <v>0.17196229879430588</v>
      </c>
      <c r="V400" s="11">
        <v>0.2174890023015813</v>
      </c>
      <c r="W400" s="11">
        <v>0.12528704212945291</v>
      </c>
      <c r="X400" s="11">
        <v>0.28037080591354319</v>
      </c>
      <c r="Y400" s="11"/>
      <c r="Z400" s="11">
        <v>0.25921238566171401</v>
      </c>
      <c r="AA400" s="11">
        <v>0.16799770070990708</v>
      </c>
      <c r="AB400" s="11">
        <v>0.24816375517767691</v>
      </c>
      <c r="AC400" s="11">
        <v>0.25523868516786741</v>
      </c>
      <c r="AD400" s="11"/>
      <c r="AE400" s="11">
        <v>0.22556768557259502</v>
      </c>
      <c r="AF400" s="11">
        <v>0.23266888112660358</v>
      </c>
      <c r="AG400" s="11">
        <v>0.24254912701971931</v>
      </c>
      <c r="AH400" s="11">
        <v>0.23490012756076362</v>
      </c>
      <c r="AI400" s="11">
        <v>0.264176926370841</v>
      </c>
      <c r="AJ400" s="11"/>
      <c r="AK400" s="11">
        <v>0.29523384549382142</v>
      </c>
      <c r="AL400" s="11">
        <v>0.24878212833967889</v>
      </c>
      <c r="AM400" s="11">
        <v>0.18560679599560229</v>
      </c>
      <c r="AN400" s="11">
        <v>0.13837682653457142</v>
      </c>
      <c r="AO400" s="11">
        <v>0.15777824145245228</v>
      </c>
      <c r="AP400" s="11">
        <v>0.1457118916483332</v>
      </c>
      <c r="AQ400" s="11"/>
      <c r="AR400" s="11">
        <v>0.30365434012466197</v>
      </c>
      <c r="AS400" s="11">
        <v>0.18381522042800352</v>
      </c>
      <c r="AT400" s="11">
        <v>0.17754086987599488</v>
      </c>
      <c r="AU400" s="11"/>
      <c r="AV400" s="11">
        <v>0.3288569925767354</v>
      </c>
      <c r="AW400" s="11">
        <v>0.19133879249558342</v>
      </c>
      <c r="AX400" s="11">
        <v>0.20447475077482311</v>
      </c>
      <c r="AY400" s="11">
        <v>0.41986382085169222</v>
      </c>
      <c r="AZ400" s="11">
        <v>0.1690654562458592</v>
      </c>
      <c r="BA400" s="11"/>
      <c r="BB400" s="11">
        <v>0.32712223962716358</v>
      </c>
      <c r="BC400" s="11">
        <v>0.18379691557879907</v>
      </c>
      <c r="BD400" s="11">
        <v>0.21748117184266519</v>
      </c>
      <c r="BE400" s="11"/>
      <c r="BF400" s="11">
        <v>0.30626027734304562</v>
      </c>
      <c r="BG400" s="11">
        <v>0.19778200043797178</v>
      </c>
      <c r="BH400" s="11">
        <v>0.25436751509923017</v>
      </c>
      <c r="BI400" s="11">
        <v>0.21737717031035764</v>
      </c>
      <c r="BJ400" s="11">
        <v>0.17382905675989652</v>
      </c>
      <c r="BK400" s="11">
        <v>0.21902695193426</v>
      </c>
    </row>
    <row r="401" spans="2:63" x14ac:dyDescent="0.35">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row>
    <row r="402" spans="2:63" x14ac:dyDescent="0.35">
      <c r="B402" s="2" t="s">
        <v>262</v>
      </c>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row>
    <row r="403" spans="2:63" x14ac:dyDescent="0.35">
      <c r="B403" s="20" t="s">
        <v>67</v>
      </c>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row>
    <row r="404" spans="2:63" x14ac:dyDescent="0.35">
      <c r="B404" t="s">
        <v>253</v>
      </c>
      <c r="C404" s="11">
        <v>0.214281768218504</v>
      </c>
      <c r="D404" s="11">
        <v>0.21732664605929999</v>
      </c>
      <c r="E404" s="11">
        <v>0.210084918345667</v>
      </c>
      <c r="F404" s="11"/>
      <c r="G404" s="11">
        <v>0.36201099057408898</v>
      </c>
      <c r="H404" s="11">
        <v>0.30872864059892502</v>
      </c>
      <c r="I404" s="11">
        <v>0.21758346098094999</v>
      </c>
      <c r="J404" s="11">
        <v>0.17001445424428699</v>
      </c>
      <c r="K404" s="11">
        <v>0.15771515457016999</v>
      </c>
      <c r="L404" s="11">
        <v>0.10812344079512499</v>
      </c>
      <c r="M404" s="11"/>
      <c r="N404" s="11">
        <v>0.29734522304014299</v>
      </c>
      <c r="O404" s="11">
        <v>0.201310187376468</v>
      </c>
      <c r="P404" s="11">
        <v>0.19032694166516501</v>
      </c>
      <c r="Q404" s="11">
        <v>0.15512664370714699</v>
      </c>
      <c r="R404" s="11">
        <v>0.196181053159276</v>
      </c>
      <c r="S404" s="11">
        <v>0.24270976860926699</v>
      </c>
      <c r="T404" s="11">
        <v>0.178909020562249</v>
      </c>
      <c r="U404" s="11">
        <v>0.26693932995952202</v>
      </c>
      <c r="V404" s="11">
        <v>0.22361356527191201</v>
      </c>
      <c r="W404" s="11">
        <v>0.184232319409802</v>
      </c>
      <c r="X404" s="11">
        <v>0.182227759873786</v>
      </c>
      <c r="Y404" s="11"/>
      <c r="Z404" s="11">
        <v>0.21728488404832</v>
      </c>
      <c r="AA404" s="11">
        <v>0.182204118614087</v>
      </c>
      <c r="AB404" s="11">
        <v>0.23224633706238099</v>
      </c>
      <c r="AC404" s="11">
        <v>0.22924492380289299</v>
      </c>
      <c r="AD404" s="11"/>
      <c r="AE404" s="11">
        <v>0.18723678974907801</v>
      </c>
      <c r="AF404" s="11">
        <v>0.20653154712327601</v>
      </c>
      <c r="AG404" s="11">
        <v>0.22517642575865901</v>
      </c>
      <c r="AH404" s="11">
        <v>0.28444559383578599</v>
      </c>
      <c r="AI404" s="11">
        <v>0.30331783265673901</v>
      </c>
      <c r="AJ404" s="11"/>
      <c r="AK404" s="11">
        <v>0.186421493046799</v>
      </c>
      <c r="AL404" s="11">
        <v>0.199928361295274</v>
      </c>
      <c r="AM404" s="11">
        <v>0.26493094585863602</v>
      </c>
      <c r="AN404" s="11">
        <v>0.20437060648678401</v>
      </c>
      <c r="AO404" s="11">
        <v>0.26313086865665702</v>
      </c>
      <c r="AP404" s="11">
        <v>0.25755589990114502</v>
      </c>
      <c r="AQ404" s="11"/>
      <c r="AR404" s="11">
        <v>0.164725991549487</v>
      </c>
      <c r="AS404" s="11">
        <v>0.25774591283239501</v>
      </c>
      <c r="AT404" s="11">
        <v>0.16542593446511999</v>
      </c>
      <c r="AU404" s="11"/>
      <c r="AV404" s="11">
        <v>0.17278875204444</v>
      </c>
      <c r="AW404" s="11">
        <v>0.28859080299912099</v>
      </c>
      <c r="AX404" s="11">
        <v>0.17721471436285699</v>
      </c>
      <c r="AY404" s="11">
        <v>0.235988923908687</v>
      </c>
      <c r="AZ404" s="11">
        <v>0.155885169731975</v>
      </c>
      <c r="BA404" s="11"/>
      <c r="BB404" s="11">
        <v>0.17935215783207301</v>
      </c>
      <c r="BC404" s="11">
        <v>0.28577729271270302</v>
      </c>
      <c r="BD404" s="11">
        <v>0.23558619385361099</v>
      </c>
      <c r="BE404" s="11"/>
      <c r="BF404" s="11">
        <v>0.29796109096060402</v>
      </c>
      <c r="BG404" s="11">
        <v>0.18104486229403799</v>
      </c>
      <c r="BH404" s="11">
        <v>0.251485429325979</v>
      </c>
      <c r="BI404" s="11">
        <v>0.17395944283016301</v>
      </c>
      <c r="BJ404" s="11">
        <v>0.16644210071846099</v>
      </c>
      <c r="BK404" s="11">
        <v>0.22713530610197</v>
      </c>
    </row>
    <row r="405" spans="2:63" x14ac:dyDescent="0.35">
      <c r="B405" t="s">
        <v>254</v>
      </c>
      <c r="C405" s="11">
        <v>0.41180095818965501</v>
      </c>
      <c r="D405" s="11">
        <v>0.38413116605519498</v>
      </c>
      <c r="E405" s="11">
        <v>0.43894111145604198</v>
      </c>
      <c r="F405" s="11"/>
      <c r="G405" s="11">
        <v>0.40002467949833997</v>
      </c>
      <c r="H405" s="11">
        <v>0.42041904242054201</v>
      </c>
      <c r="I405" s="11">
        <v>0.43744069188670798</v>
      </c>
      <c r="J405" s="11">
        <v>0.38389799135070601</v>
      </c>
      <c r="K405" s="11">
        <v>0.41356998056341598</v>
      </c>
      <c r="L405" s="11">
        <v>0.41339921059906998</v>
      </c>
      <c r="M405" s="11"/>
      <c r="N405" s="11">
        <v>0.404896582456508</v>
      </c>
      <c r="O405" s="11">
        <v>0.45687629752110898</v>
      </c>
      <c r="P405" s="11">
        <v>0.400657059226597</v>
      </c>
      <c r="Q405" s="11">
        <v>0.38544526689781999</v>
      </c>
      <c r="R405" s="11">
        <v>0.41911387113495002</v>
      </c>
      <c r="S405" s="11">
        <v>0.420544801170529</v>
      </c>
      <c r="T405" s="11">
        <v>0.42652049099057099</v>
      </c>
      <c r="U405" s="11">
        <v>0.35559880472977901</v>
      </c>
      <c r="V405" s="11">
        <v>0.41775142574920499</v>
      </c>
      <c r="W405" s="11">
        <v>0.38684357141053499</v>
      </c>
      <c r="X405" s="11">
        <v>0.40672120155923802</v>
      </c>
      <c r="Y405" s="11"/>
      <c r="Z405" s="11">
        <v>0.434141365665836</v>
      </c>
      <c r="AA405" s="11">
        <v>0.42941083419962001</v>
      </c>
      <c r="AB405" s="11">
        <v>0.40421508091375002</v>
      </c>
      <c r="AC405" s="11">
        <v>0.37430989497568101</v>
      </c>
      <c r="AD405" s="11"/>
      <c r="AE405" s="11">
        <v>0.38569859729315398</v>
      </c>
      <c r="AF405" s="11">
        <v>0.42349813588263802</v>
      </c>
      <c r="AG405" s="11">
        <v>0.43289306680015899</v>
      </c>
      <c r="AH405" s="11">
        <v>0.41284472582246501</v>
      </c>
      <c r="AI405" s="11">
        <v>0.36720191485438702</v>
      </c>
      <c r="AJ405" s="11"/>
      <c r="AK405" s="11">
        <v>0.39835202353960603</v>
      </c>
      <c r="AL405" s="11">
        <v>0.441757620025508</v>
      </c>
      <c r="AM405" s="11">
        <v>0.39758072058125399</v>
      </c>
      <c r="AN405" s="11">
        <v>0.37167571261041599</v>
      </c>
      <c r="AO405" s="11">
        <v>0.43172302319039002</v>
      </c>
      <c r="AP405" s="11">
        <v>0.38741467332559398</v>
      </c>
      <c r="AQ405" s="11"/>
      <c r="AR405" s="11">
        <v>0.36695266712020302</v>
      </c>
      <c r="AS405" s="11">
        <v>0.45607342620511199</v>
      </c>
      <c r="AT405" s="11">
        <v>0.40610678228192898</v>
      </c>
      <c r="AU405" s="11"/>
      <c r="AV405" s="11">
        <v>0.39228450049059699</v>
      </c>
      <c r="AW405" s="11">
        <v>0.44084190634544002</v>
      </c>
      <c r="AX405" s="11">
        <v>0.50172520130764897</v>
      </c>
      <c r="AY405" s="11">
        <v>0.32118830825926997</v>
      </c>
      <c r="AZ405" s="11">
        <v>0.38598246948340498</v>
      </c>
      <c r="BA405" s="11"/>
      <c r="BB405" s="11">
        <v>0.40129112851424698</v>
      </c>
      <c r="BC405" s="11">
        <v>0.44450917834706499</v>
      </c>
      <c r="BD405" s="11">
        <v>0.46679057139656699</v>
      </c>
      <c r="BE405" s="11"/>
      <c r="BF405" s="11">
        <v>0.42379679194098502</v>
      </c>
      <c r="BG405" s="11">
        <v>0.41328767501970498</v>
      </c>
      <c r="BH405" s="11">
        <v>0.38803574754554498</v>
      </c>
      <c r="BI405" s="11">
        <v>0.42110644049934498</v>
      </c>
      <c r="BJ405" s="11">
        <v>0.41841746542304897</v>
      </c>
      <c r="BK405" s="11">
        <v>0.37555589673227702</v>
      </c>
    </row>
    <row r="406" spans="2:63" x14ac:dyDescent="0.35">
      <c r="B406" t="s">
        <v>255</v>
      </c>
      <c r="C406" s="11">
        <v>0.26691579351567302</v>
      </c>
      <c r="D406" s="11">
        <v>0.27120622323407001</v>
      </c>
      <c r="E406" s="11">
        <v>0.26315006855151002</v>
      </c>
      <c r="F406" s="11"/>
      <c r="G406" s="11">
        <v>0.186745114910739</v>
      </c>
      <c r="H406" s="11">
        <v>0.19543941839026499</v>
      </c>
      <c r="I406" s="11">
        <v>0.24367372325879499</v>
      </c>
      <c r="J406" s="11">
        <v>0.32208719574691003</v>
      </c>
      <c r="K406" s="11">
        <v>0.29110645159669901</v>
      </c>
      <c r="L406" s="11">
        <v>0.33757183242752098</v>
      </c>
      <c r="M406" s="11"/>
      <c r="N406" s="11">
        <v>0.21898621863266801</v>
      </c>
      <c r="O406" s="11">
        <v>0.25430220320841801</v>
      </c>
      <c r="P406" s="11">
        <v>0.29622023130242398</v>
      </c>
      <c r="Q406" s="11">
        <v>0.31557138102438598</v>
      </c>
      <c r="R406" s="11">
        <v>0.29396598903809401</v>
      </c>
      <c r="S406" s="11">
        <v>0.249019142251314</v>
      </c>
      <c r="T406" s="11">
        <v>0.286159392716683</v>
      </c>
      <c r="U406" s="11">
        <v>0.25924620383741398</v>
      </c>
      <c r="V406" s="11">
        <v>0.234194066284869</v>
      </c>
      <c r="W406" s="11">
        <v>0.29093561515342198</v>
      </c>
      <c r="X406" s="11">
        <v>0.29783230507655301</v>
      </c>
      <c r="Y406" s="11"/>
      <c r="Z406" s="11">
        <v>0.247799967333133</v>
      </c>
      <c r="AA406" s="11">
        <v>0.27343253937563</v>
      </c>
      <c r="AB406" s="11">
        <v>0.26008292062417898</v>
      </c>
      <c r="AC406" s="11">
        <v>0.29144866519691398</v>
      </c>
      <c r="AD406" s="11"/>
      <c r="AE406" s="11">
        <v>0.29969657549434398</v>
      </c>
      <c r="AF406" s="11">
        <v>0.26252354994779997</v>
      </c>
      <c r="AG406" s="11">
        <v>0.24847234108208599</v>
      </c>
      <c r="AH406" s="11">
        <v>0.22351484393273299</v>
      </c>
      <c r="AI406" s="11">
        <v>0.20513298926680301</v>
      </c>
      <c r="AJ406" s="11"/>
      <c r="AK406" s="11">
        <v>0.29346222661431198</v>
      </c>
      <c r="AL406" s="11">
        <v>0.25331046453898398</v>
      </c>
      <c r="AM406" s="11">
        <v>0.239816297664809</v>
      </c>
      <c r="AN406" s="11">
        <v>0.31791234546072999</v>
      </c>
      <c r="AO406" s="11">
        <v>0.228733638392669</v>
      </c>
      <c r="AP406" s="11">
        <v>0.23933895286537499</v>
      </c>
      <c r="AQ406" s="11"/>
      <c r="AR406" s="11">
        <v>0.31161056432845402</v>
      </c>
      <c r="AS406" s="11">
        <v>0.22194718252887</v>
      </c>
      <c r="AT406" s="11">
        <v>0.303514782064776</v>
      </c>
      <c r="AU406" s="11"/>
      <c r="AV406" s="11">
        <v>0.30079183333697801</v>
      </c>
      <c r="AW406" s="11">
        <v>0.20029141010124599</v>
      </c>
      <c r="AX406" s="11">
        <v>0.24970815697300899</v>
      </c>
      <c r="AY406" s="11">
        <v>0.211335768521905</v>
      </c>
      <c r="AZ406" s="11">
        <v>0.300311071932577</v>
      </c>
      <c r="BA406" s="11"/>
      <c r="BB406" s="11">
        <v>0.29225843402060298</v>
      </c>
      <c r="BC406" s="11">
        <v>0.197482875128239</v>
      </c>
      <c r="BD406" s="11">
        <v>0.240465380692643</v>
      </c>
      <c r="BE406" s="11"/>
      <c r="BF406" s="11">
        <v>0.21004814978533801</v>
      </c>
      <c r="BG406" s="11">
        <v>0.30861177379374599</v>
      </c>
      <c r="BH406" s="11">
        <v>0.24684711596776299</v>
      </c>
      <c r="BI406" s="11">
        <v>0.26733045771165498</v>
      </c>
      <c r="BJ406" s="11">
        <v>0.28835927524855198</v>
      </c>
      <c r="BK406" s="11">
        <v>0.28000154697169699</v>
      </c>
    </row>
    <row r="407" spans="2:63" x14ac:dyDescent="0.35">
      <c r="B407" t="s">
        <v>256</v>
      </c>
      <c r="C407" s="11">
        <v>7.2751175452052397E-2</v>
      </c>
      <c r="D407" s="11">
        <v>8.0099502317145105E-2</v>
      </c>
      <c r="E407" s="11">
        <v>6.6161018737628502E-2</v>
      </c>
      <c r="F407" s="11"/>
      <c r="G407" s="11">
        <v>3.7204621731931897E-2</v>
      </c>
      <c r="H407" s="11">
        <v>5.1954005088259099E-2</v>
      </c>
      <c r="I407" s="11">
        <v>8.2579331802296194E-2</v>
      </c>
      <c r="J407" s="11">
        <v>7.4961058632834907E-2</v>
      </c>
      <c r="K407" s="11">
        <v>8.3432984294830204E-2</v>
      </c>
      <c r="L407" s="11">
        <v>9.6920186677234899E-2</v>
      </c>
      <c r="M407" s="11"/>
      <c r="N407" s="11">
        <v>6.1041021149093898E-2</v>
      </c>
      <c r="O407" s="11">
        <v>6.0449261287545797E-2</v>
      </c>
      <c r="P407" s="11">
        <v>7.5675525177794495E-2</v>
      </c>
      <c r="Q407" s="11">
        <v>9.7390109143167106E-2</v>
      </c>
      <c r="R407" s="11">
        <v>5.3061452683487699E-2</v>
      </c>
      <c r="S407" s="11">
        <v>6.2323283993395699E-2</v>
      </c>
      <c r="T407" s="11">
        <v>8.1931859150010805E-2</v>
      </c>
      <c r="U407" s="11">
        <v>8.0013867152286602E-2</v>
      </c>
      <c r="V407" s="11">
        <v>7.4696429899235403E-2</v>
      </c>
      <c r="W407" s="11">
        <v>8.5631216985781605E-2</v>
      </c>
      <c r="X407" s="11">
        <v>8.6866352231913094E-2</v>
      </c>
      <c r="Y407" s="11"/>
      <c r="Z407" s="11">
        <v>7.64347646088991E-2</v>
      </c>
      <c r="AA407" s="11">
        <v>7.9844925896754404E-2</v>
      </c>
      <c r="AB407" s="11">
        <v>7.1526415501057997E-2</v>
      </c>
      <c r="AC407" s="11">
        <v>6.0092928599506101E-2</v>
      </c>
      <c r="AD407" s="11"/>
      <c r="AE407" s="11">
        <v>8.4448054842809706E-2</v>
      </c>
      <c r="AF407" s="11">
        <v>6.9656806375630695E-2</v>
      </c>
      <c r="AG407" s="11">
        <v>6.4914835857154796E-2</v>
      </c>
      <c r="AH407" s="11">
        <v>6.4114401155485598E-2</v>
      </c>
      <c r="AI407" s="11">
        <v>9.4796480741855704E-2</v>
      </c>
      <c r="AJ407" s="11"/>
      <c r="AK407" s="11">
        <v>8.6490872301162494E-2</v>
      </c>
      <c r="AL407" s="11">
        <v>7.5997599260978696E-2</v>
      </c>
      <c r="AM407" s="11">
        <v>5.3529490818372202E-2</v>
      </c>
      <c r="AN407" s="11">
        <v>5.8284173700015901E-2</v>
      </c>
      <c r="AO407" s="11">
        <v>5.0751357430203203E-2</v>
      </c>
      <c r="AP407" s="11">
        <v>8.4140616848990796E-2</v>
      </c>
      <c r="AQ407" s="11"/>
      <c r="AR407" s="11">
        <v>0.10312970219794799</v>
      </c>
      <c r="AS407" s="11">
        <v>4.5151104670937699E-2</v>
      </c>
      <c r="AT407" s="11">
        <v>9.2070405839778102E-2</v>
      </c>
      <c r="AU407" s="11"/>
      <c r="AV407" s="11">
        <v>9.1397930732687302E-2</v>
      </c>
      <c r="AW407" s="11">
        <v>4.5056637891095298E-2</v>
      </c>
      <c r="AX407" s="11">
        <v>6.1709971152524197E-2</v>
      </c>
      <c r="AY407" s="11">
        <v>0.12637701010086999</v>
      </c>
      <c r="AZ407" s="11">
        <v>0.11192905257024</v>
      </c>
      <c r="BA407" s="11"/>
      <c r="BB407" s="11">
        <v>9.5370255731779097E-2</v>
      </c>
      <c r="BC407" s="11">
        <v>4.8877526521562402E-2</v>
      </c>
      <c r="BD407" s="11">
        <v>4.2620262589942899E-2</v>
      </c>
      <c r="BE407" s="11"/>
      <c r="BF407" s="11">
        <v>5.1626410895722299E-2</v>
      </c>
      <c r="BG407" s="11">
        <v>6.3227001954162601E-2</v>
      </c>
      <c r="BH407" s="11">
        <v>7.5754658155189197E-2</v>
      </c>
      <c r="BI407" s="11">
        <v>9.9390708887455798E-2</v>
      </c>
      <c r="BJ407" s="11">
        <v>8.2856383596157601E-2</v>
      </c>
      <c r="BK407" s="11">
        <v>6.3703982160820197E-2</v>
      </c>
    </row>
    <row r="408" spans="2:63" x14ac:dyDescent="0.35">
      <c r="B408" t="s">
        <v>257</v>
      </c>
      <c r="C408" s="11">
        <v>3.42503046241154E-2</v>
      </c>
      <c r="D408" s="11">
        <v>4.7236462334289998E-2</v>
      </c>
      <c r="E408" s="11">
        <v>2.1662882909152199E-2</v>
      </c>
      <c r="F408" s="11"/>
      <c r="G408" s="11">
        <v>1.40145932849E-2</v>
      </c>
      <c r="H408" s="11">
        <v>2.34588935020081E-2</v>
      </c>
      <c r="I408" s="11">
        <v>1.8722792071251E-2</v>
      </c>
      <c r="J408" s="11">
        <v>4.9039300025261197E-2</v>
      </c>
      <c r="K408" s="11">
        <v>5.4175428974885101E-2</v>
      </c>
      <c r="L408" s="11">
        <v>4.3985329501048803E-2</v>
      </c>
      <c r="M408" s="11"/>
      <c r="N408" s="11">
        <v>1.77309547215867E-2</v>
      </c>
      <c r="O408" s="11">
        <v>2.7062050606458901E-2</v>
      </c>
      <c r="P408" s="11">
        <v>3.71202426280191E-2</v>
      </c>
      <c r="Q408" s="11">
        <v>4.6466599227479602E-2</v>
      </c>
      <c r="R408" s="11">
        <v>3.7677633984192799E-2</v>
      </c>
      <c r="S408" s="11">
        <v>2.5403003975495098E-2</v>
      </c>
      <c r="T408" s="11">
        <v>2.6479236580485802E-2</v>
      </c>
      <c r="U408" s="11">
        <v>3.82017943209986E-2</v>
      </c>
      <c r="V408" s="11">
        <v>4.9744512794778102E-2</v>
      </c>
      <c r="W408" s="11">
        <v>5.2357277040460101E-2</v>
      </c>
      <c r="X408" s="11">
        <v>2.6352381258509999E-2</v>
      </c>
      <c r="Y408" s="11"/>
      <c r="Z408" s="11">
        <v>2.4339018343811799E-2</v>
      </c>
      <c r="AA408" s="11">
        <v>3.5107581913907199E-2</v>
      </c>
      <c r="AB408" s="11">
        <v>3.1929245898631803E-2</v>
      </c>
      <c r="AC408" s="11">
        <v>4.4903587425005602E-2</v>
      </c>
      <c r="AD408" s="11"/>
      <c r="AE408" s="11">
        <v>4.29199826206152E-2</v>
      </c>
      <c r="AF408" s="11">
        <v>3.77899606706553E-2</v>
      </c>
      <c r="AG408" s="11">
        <v>2.8543330501941501E-2</v>
      </c>
      <c r="AH408" s="11">
        <v>1.5080435253530601E-2</v>
      </c>
      <c r="AI408" s="11">
        <v>2.9550782480214501E-2</v>
      </c>
      <c r="AJ408" s="11"/>
      <c r="AK408" s="11">
        <v>3.5273384498121001E-2</v>
      </c>
      <c r="AL408" s="11">
        <v>2.9005954879255599E-2</v>
      </c>
      <c r="AM408" s="11">
        <v>4.4142545076928399E-2</v>
      </c>
      <c r="AN408" s="11">
        <v>4.7757161742054702E-2</v>
      </c>
      <c r="AO408" s="11">
        <v>2.5661112330081101E-2</v>
      </c>
      <c r="AP408" s="11">
        <v>3.1549857058895403E-2</v>
      </c>
      <c r="AQ408" s="11"/>
      <c r="AR408" s="11">
        <v>5.3581074803907301E-2</v>
      </c>
      <c r="AS408" s="11">
        <v>1.9082373762685002E-2</v>
      </c>
      <c r="AT408" s="11">
        <v>3.2882095348396902E-2</v>
      </c>
      <c r="AU408" s="11"/>
      <c r="AV408" s="11">
        <v>4.2736983395298599E-2</v>
      </c>
      <c r="AW408" s="11">
        <v>2.5219242663097701E-2</v>
      </c>
      <c r="AX408" s="11">
        <v>9.6419562039616793E-3</v>
      </c>
      <c r="AY408" s="11">
        <v>0.10510998920926801</v>
      </c>
      <c r="AZ408" s="11">
        <v>4.5892236281803597E-2</v>
      </c>
      <c r="BA408" s="11"/>
      <c r="BB408" s="11">
        <v>3.1728023901298197E-2</v>
      </c>
      <c r="BC408" s="11">
        <v>2.3353127290430601E-2</v>
      </c>
      <c r="BD408" s="11">
        <v>1.4537591467235799E-2</v>
      </c>
      <c r="BE408" s="11"/>
      <c r="BF408" s="11">
        <v>1.65675564173502E-2</v>
      </c>
      <c r="BG408" s="11">
        <v>3.3828686938348403E-2</v>
      </c>
      <c r="BH408" s="11">
        <v>3.7877049005523702E-2</v>
      </c>
      <c r="BI408" s="11">
        <v>3.8212950071381598E-2</v>
      </c>
      <c r="BJ408" s="11">
        <v>4.3924775013780497E-2</v>
      </c>
      <c r="BK408" s="11">
        <v>5.3603268033235202E-2</v>
      </c>
    </row>
    <row r="409" spans="2:63" x14ac:dyDescent="0.35">
      <c r="B409" t="s">
        <v>258</v>
      </c>
      <c r="C409" s="11">
        <v>0.62608272640815898</v>
      </c>
      <c r="D409" s="11">
        <v>0.60145781211449501</v>
      </c>
      <c r="E409" s="11">
        <v>0.64902602980170898</v>
      </c>
      <c r="F409" s="11"/>
      <c r="G409" s="11">
        <v>0.76203567007242901</v>
      </c>
      <c r="H409" s="11">
        <v>0.72914768301946697</v>
      </c>
      <c r="I409" s="11">
        <v>0.65502415286765803</v>
      </c>
      <c r="J409" s="11">
        <v>0.55391244559499397</v>
      </c>
      <c r="K409" s="11">
        <v>0.57128513513358603</v>
      </c>
      <c r="L409" s="11">
        <v>0.52152265139419496</v>
      </c>
      <c r="M409" s="11"/>
      <c r="N409" s="11">
        <v>0.70224180549665105</v>
      </c>
      <c r="O409" s="11">
        <v>0.65818648489757703</v>
      </c>
      <c r="P409" s="11">
        <v>0.59098400089176195</v>
      </c>
      <c r="Q409" s="11">
        <v>0.54057191060496801</v>
      </c>
      <c r="R409" s="11">
        <v>0.61529492429422605</v>
      </c>
      <c r="S409" s="11">
        <v>0.66325456977979602</v>
      </c>
      <c r="T409" s="11">
        <v>0.60542951155281999</v>
      </c>
      <c r="U409" s="11">
        <v>0.62253813468929997</v>
      </c>
      <c r="V409" s="11">
        <v>0.64136499102111699</v>
      </c>
      <c r="W409" s="11">
        <v>0.57107589082033705</v>
      </c>
      <c r="X409" s="11">
        <v>0.588948961433024</v>
      </c>
      <c r="Y409" s="11"/>
      <c r="Z409" s="11">
        <v>0.65142624971415597</v>
      </c>
      <c r="AA409" s="11">
        <v>0.61161495281370803</v>
      </c>
      <c r="AB409" s="11">
        <v>0.63646141797613098</v>
      </c>
      <c r="AC409" s="11">
        <v>0.60355481877857398</v>
      </c>
      <c r="AD409" s="11"/>
      <c r="AE409" s="11">
        <v>0.57293538704223201</v>
      </c>
      <c r="AF409" s="11">
        <v>0.630029683005914</v>
      </c>
      <c r="AG409" s="11">
        <v>0.65806949255881797</v>
      </c>
      <c r="AH409" s="11">
        <v>0.69729031965825095</v>
      </c>
      <c r="AI409" s="11">
        <v>0.67051974751112597</v>
      </c>
      <c r="AJ409" s="11"/>
      <c r="AK409" s="11">
        <v>0.58477351658640497</v>
      </c>
      <c r="AL409" s="11">
        <v>0.64168598132078103</v>
      </c>
      <c r="AM409" s="11">
        <v>0.66251166643989001</v>
      </c>
      <c r="AN409" s="11">
        <v>0.57604631909719906</v>
      </c>
      <c r="AO409" s="11">
        <v>0.69485389184704704</v>
      </c>
      <c r="AP409" s="11">
        <v>0.64497057322673901</v>
      </c>
      <c r="AQ409" s="11"/>
      <c r="AR409" s="11">
        <v>0.53167865866969</v>
      </c>
      <c r="AS409" s="11">
        <v>0.71381933903750805</v>
      </c>
      <c r="AT409" s="11">
        <v>0.57153271674704897</v>
      </c>
      <c r="AU409" s="11"/>
      <c r="AV409" s="11">
        <v>0.56507325253503604</v>
      </c>
      <c r="AW409" s="11">
        <v>0.72943270934456095</v>
      </c>
      <c r="AX409" s="11">
        <v>0.67893991567050505</v>
      </c>
      <c r="AY409" s="11">
        <v>0.557177232167956</v>
      </c>
      <c r="AZ409" s="11">
        <v>0.54186763921537995</v>
      </c>
      <c r="BA409" s="11"/>
      <c r="BB409" s="11">
        <v>0.58064328634632001</v>
      </c>
      <c r="BC409" s="11">
        <v>0.73028647105976796</v>
      </c>
      <c r="BD409" s="11">
        <v>0.702376765250178</v>
      </c>
      <c r="BE409" s="11"/>
      <c r="BF409" s="11">
        <v>0.72175788290159004</v>
      </c>
      <c r="BG409" s="11">
        <v>0.59433253731374303</v>
      </c>
      <c r="BH409" s="11">
        <v>0.63952117687152399</v>
      </c>
      <c r="BI409" s="11">
        <v>0.59506588332950705</v>
      </c>
      <c r="BJ409" s="11">
        <v>0.58485956614151002</v>
      </c>
      <c r="BK409" s="11">
        <v>0.60269120283424704</v>
      </c>
    </row>
    <row r="410" spans="2:63" x14ac:dyDescent="0.35">
      <c r="B410" t="s">
        <v>259</v>
      </c>
      <c r="C410" s="11">
        <v>0.1070014800761678</v>
      </c>
      <c r="D410" s="11">
        <v>0.1273359646514351</v>
      </c>
      <c r="E410" s="11">
        <v>8.7823901646780694E-2</v>
      </c>
      <c r="F410" s="11"/>
      <c r="G410" s="11">
        <v>5.1219215016831895E-2</v>
      </c>
      <c r="H410" s="11">
        <v>7.5412898590267202E-2</v>
      </c>
      <c r="I410" s="11">
        <v>0.1013021238735472</v>
      </c>
      <c r="J410" s="11">
        <v>0.12400035865809611</v>
      </c>
      <c r="K410" s="11">
        <v>0.13760841326971529</v>
      </c>
      <c r="L410" s="11">
        <v>0.1409055161782837</v>
      </c>
      <c r="M410" s="11"/>
      <c r="N410" s="11">
        <v>7.8771975870680605E-2</v>
      </c>
      <c r="O410" s="11">
        <v>8.7511311894004698E-2</v>
      </c>
      <c r="P410" s="11">
        <v>0.1127957678058136</v>
      </c>
      <c r="Q410" s="11">
        <v>0.14385670837064671</v>
      </c>
      <c r="R410" s="11">
        <v>9.0739086667680491E-2</v>
      </c>
      <c r="S410" s="11">
        <v>8.7726287968890801E-2</v>
      </c>
      <c r="T410" s="11">
        <v>0.10841109573049661</v>
      </c>
      <c r="U410" s="11">
        <v>0.1182156614732852</v>
      </c>
      <c r="V410" s="11">
        <v>0.12444094269401351</v>
      </c>
      <c r="W410" s="11">
        <v>0.13798849402624169</v>
      </c>
      <c r="X410" s="11">
        <v>0.11321873349042309</v>
      </c>
      <c r="Y410" s="11"/>
      <c r="Z410" s="11">
        <v>0.1007737829527109</v>
      </c>
      <c r="AA410" s="11">
        <v>0.1149525078106616</v>
      </c>
      <c r="AB410" s="11">
        <v>0.1034556613996898</v>
      </c>
      <c r="AC410" s="11">
        <v>0.10499651602451171</v>
      </c>
      <c r="AD410" s="11"/>
      <c r="AE410" s="11">
        <v>0.1273680374634249</v>
      </c>
      <c r="AF410" s="11">
        <v>0.107446767046286</v>
      </c>
      <c r="AG410" s="11">
        <v>9.345816635909629E-2</v>
      </c>
      <c r="AH410" s="11">
        <v>7.91948364090162E-2</v>
      </c>
      <c r="AI410" s="11">
        <v>0.12434726322207021</v>
      </c>
      <c r="AJ410" s="11"/>
      <c r="AK410" s="11">
        <v>0.12176425679928349</v>
      </c>
      <c r="AL410" s="11">
        <v>0.1050035541402343</v>
      </c>
      <c r="AM410" s="11">
        <v>9.7672035895300602E-2</v>
      </c>
      <c r="AN410" s="11">
        <v>0.1060413354420706</v>
      </c>
      <c r="AO410" s="11">
        <v>7.6412469760284304E-2</v>
      </c>
      <c r="AP410" s="11">
        <v>0.1156904739078862</v>
      </c>
      <c r="AQ410" s="11"/>
      <c r="AR410" s="11">
        <v>0.15671077700185529</v>
      </c>
      <c r="AS410" s="11">
        <v>6.4233478433622704E-2</v>
      </c>
      <c r="AT410" s="11">
        <v>0.124952501188175</v>
      </c>
      <c r="AU410" s="11"/>
      <c r="AV410" s="11">
        <v>0.13413491412798589</v>
      </c>
      <c r="AW410" s="11">
        <v>7.0275880554192996E-2</v>
      </c>
      <c r="AX410" s="11">
        <v>7.1351927356485878E-2</v>
      </c>
      <c r="AY410" s="11">
        <v>0.231486999310138</v>
      </c>
      <c r="AZ410" s="11">
        <v>0.15782128885204361</v>
      </c>
      <c r="BA410" s="11"/>
      <c r="BB410" s="11">
        <v>0.12709827963307729</v>
      </c>
      <c r="BC410" s="11">
        <v>7.2230653811993006E-2</v>
      </c>
      <c r="BD410" s="11">
        <v>5.71578540571787E-2</v>
      </c>
      <c r="BE410" s="11"/>
      <c r="BF410" s="11">
        <v>6.8193967313072507E-2</v>
      </c>
      <c r="BG410" s="11">
        <v>9.7055688892511011E-2</v>
      </c>
      <c r="BH410" s="11">
        <v>0.1136317071607129</v>
      </c>
      <c r="BI410" s="11">
        <v>0.13760365895883739</v>
      </c>
      <c r="BJ410" s="11">
        <v>0.1267811586099381</v>
      </c>
      <c r="BK410" s="11">
        <v>0.1173072501940554</v>
      </c>
    </row>
    <row r="411" spans="2:63" x14ac:dyDescent="0.35">
      <c r="B411" t="s">
        <v>192</v>
      </c>
      <c r="C411" s="11">
        <v>0.51908124633199115</v>
      </c>
      <c r="D411" s="11">
        <v>0.47412184746305991</v>
      </c>
      <c r="E411" s="11">
        <v>0.56120212815492831</v>
      </c>
      <c r="F411" s="11"/>
      <c r="G411" s="11">
        <v>0.7108164550555971</v>
      </c>
      <c r="H411" s="11">
        <v>0.65373478442919974</v>
      </c>
      <c r="I411" s="11">
        <v>0.55372202899411083</v>
      </c>
      <c r="J411" s="11">
        <v>0.42991208693689786</v>
      </c>
      <c r="K411" s="11">
        <v>0.43367672186387074</v>
      </c>
      <c r="L411" s="11">
        <v>0.38061713521591123</v>
      </c>
      <c r="M411" s="11"/>
      <c r="N411" s="11">
        <v>0.62346982962597042</v>
      </c>
      <c r="O411" s="11">
        <v>0.57067517300357229</v>
      </c>
      <c r="P411" s="11">
        <v>0.47818823308594838</v>
      </c>
      <c r="Q411" s="11">
        <v>0.39671520223432133</v>
      </c>
      <c r="R411" s="11">
        <v>0.52455583762654556</v>
      </c>
      <c r="S411" s="11">
        <v>0.57552828181090521</v>
      </c>
      <c r="T411" s="11">
        <v>0.49701841582232337</v>
      </c>
      <c r="U411" s="11">
        <v>0.50432247321601475</v>
      </c>
      <c r="V411" s="11">
        <v>0.51692404832710348</v>
      </c>
      <c r="W411" s="11">
        <v>0.43308739679409536</v>
      </c>
      <c r="X411" s="11">
        <v>0.47573022794260089</v>
      </c>
      <c r="Y411" s="11"/>
      <c r="Z411" s="11">
        <v>0.55065246676144508</v>
      </c>
      <c r="AA411" s="11">
        <v>0.49666244500304646</v>
      </c>
      <c r="AB411" s="11">
        <v>0.53300575657644123</v>
      </c>
      <c r="AC411" s="11">
        <v>0.49855830275406227</v>
      </c>
      <c r="AD411" s="11"/>
      <c r="AE411" s="11">
        <v>0.44556734957880711</v>
      </c>
      <c r="AF411" s="11">
        <v>0.52258291595962802</v>
      </c>
      <c r="AG411" s="11">
        <v>0.56461132619972165</v>
      </c>
      <c r="AH411" s="11">
        <v>0.61809548324923469</v>
      </c>
      <c r="AI411" s="11">
        <v>0.54617248428905574</v>
      </c>
      <c r="AJ411" s="11"/>
      <c r="AK411" s="11">
        <v>0.46300925978712149</v>
      </c>
      <c r="AL411" s="11">
        <v>0.53668242718054671</v>
      </c>
      <c r="AM411" s="11">
        <v>0.56483963054458941</v>
      </c>
      <c r="AN411" s="11">
        <v>0.47000498365512844</v>
      </c>
      <c r="AO411" s="11">
        <v>0.61844142208676278</v>
      </c>
      <c r="AP411" s="11">
        <v>0.52928009931885278</v>
      </c>
      <c r="AQ411" s="11"/>
      <c r="AR411" s="11">
        <v>0.37496788166783468</v>
      </c>
      <c r="AS411" s="11">
        <v>0.64958586060388535</v>
      </c>
      <c r="AT411" s="11">
        <v>0.44658021555887395</v>
      </c>
      <c r="AU411" s="11"/>
      <c r="AV411" s="11">
        <v>0.43093833840705015</v>
      </c>
      <c r="AW411" s="11">
        <v>0.65915682879036797</v>
      </c>
      <c r="AX411" s="11">
        <v>0.60758798831401917</v>
      </c>
      <c r="AY411" s="11">
        <v>0.32569023285781801</v>
      </c>
      <c r="AZ411" s="11">
        <v>0.38404635036333634</v>
      </c>
      <c r="BA411" s="11"/>
      <c r="BB411" s="11">
        <v>0.45354500671324272</v>
      </c>
      <c r="BC411" s="11">
        <v>0.65805581724777495</v>
      </c>
      <c r="BD411" s="11">
        <v>0.64521891119299934</v>
      </c>
      <c r="BE411" s="11"/>
      <c r="BF411" s="11">
        <v>0.65356391558851756</v>
      </c>
      <c r="BG411" s="11">
        <v>0.49727684842123199</v>
      </c>
      <c r="BH411" s="11">
        <v>0.52588946971081107</v>
      </c>
      <c r="BI411" s="11">
        <v>0.45746222437066963</v>
      </c>
      <c r="BJ411" s="11">
        <v>0.45807840753157192</v>
      </c>
      <c r="BK411" s="11">
        <v>0.48538395264019163</v>
      </c>
    </row>
    <row r="412" spans="2:63" x14ac:dyDescent="0.35">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row>
    <row r="413" spans="2:63" x14ac:dyDescent="0.35">
      <c r="B413" s="2" t="s">
        <v>263</v>
      </c>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row>
    <row r="414" spans="2:63" x14ac:dyDescent="0.35">
      <c r="B414" s="20" t="s">
        <v>67</v>
      </c>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row>
    <row r="415" spans="2:63" x14ac:dyDescent="0.35">
      <c r="B415" t="s">
        <v>253</v>
      </c>
      <c r="C415" s="11">
        <v>0.36530510279943101</v>
      </c>
      <c r="D415" s="11">
        <v>0.37558963337302598</v>
      </c>
      <c r="E415" s="11">
        <v>0.35574776527756302</v>
      </c>
      <c r="F415" s="11"/>
      <c r="G415" s="11">
        <v>0.334401156635599</v>
      </c>
      <c r="H415" s="11">
        <v>0.38843227053785501</v>
      </c>
      <c r="I415" s="11">
        <v>0.33914817671486203</v>
      </c>
      <c r="J415" s="11">
        <v>0.37468520113018</v>
      </c>
      <c r="K415" s="11">
        <v>0.36774414682055501</v>
      </c>
      <c r="L415" s="11">
        <v>0.37934491201195902</v>
      </c>
      <c r="M415" s="11"/>
      <c r="N415" s="11">
        <v>0.32936569575546598</v>
      </c>
      <c r="O415" s="11">
        <v>0.32506745794750302</v>
      </c>
      <c r="P415" s="11">
        <v>0.406087803237901</v>
      </c>
      <c r="Q415" s="11">
        <v>0.40403293031561899</v>
      </c>
      <c r="R415" s="11">
        <v>0.33620010268349299</v>
      </c>
      <c r="S415" s="11">
        <v>0.38247183586323202</v>
      </c>
      <c r="T415" s="11">
        <v>0.37771729309942198</v>
      </c>
      <c r="U415" s="11">
        <v>0.35205765338089701</v>
      </c>
      <c r="V415" s="11">
        <v>0.41057317556755901</v>
      </c>
      <c r="W415" s="11">
        <v>0.37388981852421199</v>
      </c>
      <c r="X415" s="11">
        <v>0.32126425592151298</v>
      </c>
      <c r="Y415" s="11"/>
      <c r="Z415" s="11">
        <v>0.33236107635029399</v>
      </c>
      <c r="AA415" s="11">
        <v>0.36492153599689198</v>
      </c>
      <c r="AB415" s="11">
        <v>0.35541722485288202</v>
      </c>
      <c r="AC415" s="11">
        <v>0.41258941189470799</v>
      </c>
      <c r="AD415" s="11"/>
      <c r="AE415" s="11">
        <v>0.40263330559940902</v>
      </c>
      <c r="AF415" s="11">
        <v>0.36054312436437302</v>
      </c>
      <c r="AG415" s="11">
        <v>0.349969363860342</v>
      </c>
      <c r="AH415" s="11">
        <v>0.32777162929897102</v>
      </c>
      <c r="AI415" s="11">
        <v>0.42255501929496098</v>
      </c>
      <c r="AJ415" s="11"/>
      <c r="AK415" s="11">
        <v>0.37696494452532697</v>
      </c>
      <c r="AL415" s="11">
        <v>0.348990594073531</v>
      </c>
      <c r="AM415" s="11">
        <v>0.367017689567468</v>
      </c>
      <c r="AN415" s="11">
        <v>0.393874607692137</v>
      </c>
      <c r="AO415" s="11">
        <v>0.35682236160459901</v>
      </c>
      <c r="AP415" s="11">
        <v>0.36020472659619401</v>
      </c>
      <c r="AQ415" s="11"/>
      <c r="AR415" s="11">
        <v>0.42529816400529602</v>
      </c>
      <c r="AS415" s="11">
        <v>0.33429734530675997</v>
      </c>
      <c r="AT415" s="11">
        <v>0.29076130476738299</v>
      </c>
      <c r="AU415" s="11"/>
      <c r="AV415" s="11">
        <v>0.39728627929147903</v>
      </c>
      <c r="AW415" s="11">
        <v>0.35424139683926897</v>
      </c>
      <c r="AX415" s="11">
        <v>0.307817094351026</v>
      </c>
      <c r="AY415" s="11">
        <v>0.58661548016444998</v>
      </c>
      <c r="AZ415" s="11">
        <v>0.36433886310956798</v>
      </c>
      <c r="BA415" s="11"/>
      <c r="BB415" s="11">
        <v>0.39649086365057201</v>
      </c>
      <c r="BC415" s="11">
        <v>0.36154122875251699</v>
      </c>
      <c r="BD415" s="11">
        <v>0.29321754243564802</v>
      </c>
      <c r="BE415" s="11"/>
      <c r="BF415" s="11">
        <v>0.37534759077263902</v>
      </c>
      <c r="BG415" s="11">
        <v>0.35105540403554503</v>
      </c>
      <c r="BH415" s="11">
        <v>0.367178437251033</v>
      </c>
      <c r="BI415" s="11">
        <v>0.38443626681882898</v>
      </c>
      <c r="BJ415" s="11">
        <v>0.36351849242025602</v>
      </c>
      <c r="BK415" s="11">
        <v>0.319232782243908</v>
      </c>
    </row>
    <row r="416" spans="2:63" x14ac:dyDescent="0.35">
      <c r="B416" t="s">
        <v>254</v>
      </c>
      <c r="C416" s="11">
        <v>0.43607760352108399</v>
      </c>
      <c r="D416" s="11">
        <v>0.41986292210017101</v>
      </c>
      <c r="E416" s="11">
        <v>0.45454596497979499</v>
      </c>
      <c r="F416" s="11"/>
      <c r="G416" s="11">
        <v>0.42559327803992297</v>
      </c>
      <c r="H416" s="11">
        <v>0.41152466153767903</v>
      </c>
      <c r="I416" s="11">
        <v>0.428473853211639</v>
      </c>
      <c r="J416" s="11">
        <v>0.42186002700421599</v>
      </c>
      <c r="K416" s="11">
        <v>0.42351370687837198</v>
      </c>
      <c r="L416" s="11">
        <v>0.48953857987042998</v>
      </c>
      <c r="M416" s="11"/>
      <c r="N416" s="11">
        <v>0.440217012744261</v>
      </c>
      <c r="O416" s="11">
        <v>0.47615041054764501</v>
      </c>
      <c r="P416" s="11">
        <v>0.39797328828741602</v>
      </c>
      <c r="Q416" s="11">
        <v>0.41324918378133002</v>
      </c>
      <c r="R416" s="11">
        <v>0.485457457048036</v>
      </c>
      <c r="S416" s="11">
        <v>0.428066694581825</v>
      </c>
      <c r="T416" s="11">
        <v>0.46060261589530699</v>
      </c>
      <c r="U416" s="11">
        <v>0.41568081619422498</v>
      </c>
      <c r="V416" s="11">
        <v>0.40197288368148498</v>
      </c>
      <c r="W416" s="11">
        <v>0.39749240618915099</v>
      </c>
      <c r="X416" s="11">
        <v>0.489244714230682</v>
      </c>
      <c r="Y416" s="11"/>
      <c r="Z416" s="11">
        <v>0.47899980563629202</v>
      </c>
      <c r="AA416" s="11">
        <v>0.458744088008607</v>
      </c>
      <c r="AB416" s="11">
        <v>0.46279602712079199</v>
      </c>
      <c r="AC416" s="11">
        <v>0.34164421574460602</v>
      </c>
      <c r="AD416" s="11"/>
      <c r="AE416" s="11">
        <v>0.41353095819550201</v>
      </c>
      <c r="AF416" s="11">
        <v>0.42573455115374198</v>
      </c>
      <c r="AG416" s="11">
        <v>0.47385778574450499</v>
      </c>
      <c r="AH416" s="11">
        <v>0.46511135860606001</v>
      </c>
      <c r="AI416" s="11">
        <v>0.36751129476768302</v>
      </c>
      <c r="AJ416" s="11"/>
      <c r="AK416" s="11">
        <v>0.46108562329997599</v>
      </c>
      <c r="AL416" s="11">
        <v>0.44671930536108401</v>
      </c>
      <c r="AM416" s="11">
        <v>0.40624743406229202</v>
      </c>
      <c r="AN416" s="11">
        <v>0.39004140803890403</v>
      </c>
      <c r="AO416" s="11">
        <v>0.42418052595612799</v>
      </c>
      <c r="AP416" s="11">
        <v>0.35957906002720902</v>
      </c>
      <c r="AQ416" s="11"/>
      <c r="AR416" s="11">
        <v>0.40956555273186701</v>
      </c>
      <c r="AS416" s="11">
        <v>0.46266980731797602</v>
      </c>
      <c r="AT416" s="11">
        <v>0.45013992883012</v>
      </c>
      <c r="AU416" s="11"/>
      <c r="AV416" s="11">
        <v>0.44034115267194501</v>
      </c>
      <c r="AW416" s="11">
        <v>0.42355197775567699</v>
      </c>
      <c r="AX416" s="11">
        <v>0.46082364368344497</v>
      </c>
      <c r="AY416" s="11">
        <v>0.26912885026001598</v>
      </c>
      <c r="AZ416" s="11">
        <v>0.43540243151033797</v>
      </c>
      <c r="BA416" s="11"/>
      <c r="BB416" s="11">
        <v>0.44695418310840701</v>
      </c>
      <c r="BC416" s="11">
        <v>0.42617492812302898</v>
      </c>
      <c r="BD416" s="11">
        <v>0.48821724695875002</v>
      </c>
      <c r="BE416" s="11"/>
      <c r="BF416" s="11">
        <v>0.39049199602032503</v>
      </c>
      <c r="BG416" s="11">
        <v>0.45604821074107699</v>
      </c>
      <c r="BH416" s="11">
        <v>0.45916529825908797</v>
      </c>
      <c r="BI416" s="11">
        <v>0.44512887027755099</v>
      </c>
      <c r="BJ416" s="11">
        <v>0.42130017959441501</v>
      </c>
      <c r="BK416" s="11">
        <v>0.460444580739792</v>
      </c>
    </row>
    <row r="417" spans="2:63" x14ac:dyDescent="0.35">
      <c r="B417" t="s">
        <v>255</v>
      </c>
      <c r="C417" s="11">
        <v>0.16040462015311099</v>
      </c>
      <c r="D417" s="11">
        <v>0.16863131808345599</v>
      </c>
      <c r="E417" s="11">
        <v>0.15087422294028899</v>
      </c>
      <c r="F417" s="11"/>
      <c r="G417" s="11">
        <v>0.16441820268458501</v>
      </c>
      <c r="H417" s="11">
        <v>0.15320496591836899</v>
      </c>
      <c r="I417" s="11">
        <v>0.19259681167640599</v>
      </c>
      <c r="J417" s="11">
        <v>0.181644226628497</v>
      </c>
      <c r="K417" s="11">
        <v>0.16696918258808999</v>
      </c>
      <c r="L417" s="11">
        <v>0.11566739548162901</v>
      </c>
      <c r="M417" s="11"/>
      <c r="N417" s="11">
        <v>0.17256331075704401</v>
      </c>
      <c r="O417" s="11">
        <v>0.17088451339855201</v>
      </c>
      <c r="P417" s="11">
        <v>0.15643213761334901</v>
      </c>
      <c r="Q417" s="11">
        <v>0.14670991686120199</v>
      </c>
      <c r="R417" s="11">
        <v>0.152893163603115</v>
      </c>
      <c r="S417" s="11">
        <v>0.16416282610421201</v>
      </c>
      <c r="T417" s="11">
        <v>0.124010546833264</v>
      </c>
      <c r="U417" s="11">
        <v>0.17188056744025301</v>
      </c>
      <c r="V417" s="11">
        <v>0.15089799668663101</v>
      </c>
      <c r="W417" s="11">
        <v>0.176472160105934</v>
      </c>
      <c r="X417" s="11">
        <v>0.174815206622702</v>
      </c>
      <c r="Y417" s="11"/>
      <c r="Z417" s="11">
        <v>0.15578574062891001</v>
      </c>
      <c r="AA417" s="11">
        <v>0.13982256467367199</v>
      </c>
      <c r="AB417" s="11">
        <v>0.13658450515982101</v>
      </c>
      <c r="AC417" s="11">
        <v>0.206337629724093</v>
      </c>
      <c r="AD417" s="11"/>
      <c r="AE417" s="11">
        <v>0.15686714743230101</v>
      </c>
      <c r="AF417" s="11">
        <v>0.17412719142163099</v>
      </c>
      <c r="AG417" s="11">
        <v>0.14008580581751001</v>
      </c>
      <c r="AH417" s="11">
        <v>0.147569074995966</v>
      </c>
      <c r="AI417" s="11">
        <v>0.16931502107034799</v>
      </c>
      <c r="AJ417" s="11"/>
      <c r="AK417" s="11">
        <v>0.13123467340321401</v>
      </c>
      <c r="AL417" s="11">
        <v>0.168359382531937</v>
      </c>
      <c r="AM417" s="11">
        <v>0.17810746562664301</v>
      </c>
      <c r="AN417" s="11">
        <v>0.16024243806619901</v>
      </c>
      <c r="AO417" s="11">
        <v>0.18679708808961501</v>
      </c>
      <c r="AP417" s="11">
        <v>0.231892107122352</v>
      </c>
      <c r="AQ417" s="11"/>
      <c r="AR417" s="11">
        <v>0.13562040370587</v>
      </c>
      <c r="AS417" s="11">
        <v>0.16122608375603401</v>
      </c>
      <c r="AT417" s="11">
        <v>0.22486953679725</v>
      </c>
      <c r="AU417" s="11"/>
      <c r="AV417" s="11">
        <v>0.13709715736349701</v>
      </c>
      <c r="AW417" s="11">
        <v>0.171450691287062</v>
      </c>
      <c r="AX417" s="11">
        <v>0.17840985519931299</v>
      </c>
      <c r="AY417" s="11">
        <v>0.12134237547612001</v>
      </c>
      <c r="AZ417" s="11">
        <v>0.17674861135884001</v>
      </c>
      <c r="BA417" s="11"/>
      <c r="BB417" s="11">
        <v>0.13109323654983099</v>
      </c>
      <c r="BC417" s="11">
        <v>0.16375076003396399</v>
      </c>
      <c r="BD417" s="11">
        <v>0.17693957355763701</v>
      </c>
      <c r="BE417" s="11"/>
      <c r="BF417" s="11">
        <v>0.175334525821954</v>
      </c>
      <c r="BG417" s="11">
        <v>0.16676045507972101</v>
      </c>
      <c r="BH417" s="11">
        <v>0.14994908266845799</v>
      </c>
      <c r="BI417" s="11">
        <v>0.12811794888783501</v>
      </c>
      <c r="BJ417" s="11">
        <v>0.175463973142644</v>
      </c>
      <c r="BK417" s="11">
        <v>0.186027206178417</v>
      </c>
    </row>
    <row r="418" spans="2:63" x14ac:dyDescent="0.35">
      <c r="B418" t="s">
        <v>256</v>
      </c>
      <c r="C418" s="11">
        <v>3.1073087912011299E-2</v>
      </c>
      <c r="D418" s="11">
        <v>2.99315074903817E-2</v>
      </c>
      <c r="E418" s="11">
        <v>3.1208961279673E-2</v>
      </c>
      <c r="F418" s="11"/>
      <c r="G418" s="11">
        <v>6.7981978250006098E-2</v>
      </c>
      <c r="H418" s="11">
        <v>3.5926668199544001E-2</v>
      </c>
      <c r="I418" s="11">
        <v>2.88050145875858E-2</v>
      </c>
      <c r="J418" s="11">
        <v>1.5587266355621E-2</v>
      </c>
      <c r="K418" s="11">
        <v>3.4152421466998401E-2</v>
      </c>
      <c r="L418" s="11">
        <v>1.44149180406089E-2</v>
      </c>
      <c r="M418" s="11"/>
      <c r="N418" s="11">
        <v>5.1936970362750003E-2</v>
      </c>
      <c r="O418" s="11">
        <v>1.84263762944561E-2</v>
      </c>
      <c r="P418" s="11">
        <v>3.3799850010888699E-2</v>
      </c>
      <c r="Q418" s="11">
        <v>3.1863632682726503E-2</v>
      </c>
      <c r="R418" s="11">
        <v>1.6940821642464798E-2</v>
      </c>
      <c r="S418" s="11">
        <v>1.7703689318882301E-2</v>
      </c>
      <c r="T418" s="11">
        <v>2.6022784944640699E-2</v>
      </c>
      <c r="U418" s="11">
        <v>5.5583192092053299E-2</v>
      </c>
      <c r="V418" s="11">
        <v>3.0530451410706001E-2</v>
      </c>
      <c r="W418" s="11">
        <v>4.3363697396851801E-2</v>
      </c>
      <c r="X418" s="11">
        <v>1.1060683029135701E-2</v>
      </c>
      <c r="Y418" s="11"/>
      <c r="Z418" s="11">
        <v>2.6774201175866999E-2</v>
      </c>
      <c r="AA418" s="11">
        <v>2.9855077670157298E-2</v>
      </c>
      <c r="AB418" s="11">
        <v>3.79944616568893E-2</v>
      </c>
      <c r="AC418" s="11">
        <v>3.0532435854995502E-2</v>
      </c>
      <c r="AD418" s="11"/>
      <c r="AE418" s="11">
        <v>1.9584002021003501E-2</v>
      </c>
      <c r="AF418" s="11">
        <v>3.33912189420279E-2</v>
      </c>
      <c r="AG418" s="11">
        <v>3.07151251869432E-2</v>
      </c>
      <c r="AH418" s="11">
        <v>5.2692074882159802E-2</v>
      </c>
      <c r="AI418" s="11">
        <v>1.9732202758908399E-2</v>
      </c>
      <c r="AJ418" s="11"/>
      <c r="AK418" s="11">
        <v>2.2811500764796901E-2</v>
      </c>
      <c r="AL418" s="11">
        <v>2.7635024938045899E-2</v>
      </c>
      <c r="AM418" s="11">
        <v>4.6522753237478197E-2</v>
      </c>
      <c r="AN418" s="11">
        <v>4.8224420374699997E-2</v>
      </c>
      <c r="AO418" s="11">
        <v>2.7627599291534799E-2</v>
      </c>
      <c r="AP418" s="11">
        <v>3.9448427481441402E-2</v>
      </c>
      <c r="AQ418" s="11"/>
      <c r="AR418" s="11">
        <v>2.1581072888416E-2</v>
      </c>
      <c r="AS418" s="11">
        <v>3.5119955061053497E-2</v>
      </c>
      <c r="AT418" s="11">
        <v>2.8969933176393001E-2</v>
      </c>
      <c r="AU418" s="11"/>
      <c r="AV418" s="11">
        <v>1.89971220777078E-2</v>
      </c>
      <c r="AW418" s="11">
        <v>4.1266616215349203E-2</v>
      </c>
      <c r="AX418" s="11">
        <v>4.4733016849824801E-2</v>
      </c>
      <c r="AY418" s="11">
        <v>1.2728407064790699E-2</v>
      </c>
      <c r="AZ418" s="11">
        <v>1.84497504102797E-2</v>
      </c>
      <c r="BA418" s="11"/>
      <c r="BB418" s="11">
        <v>2.2838795507149099E-2</v>
      </c>
      <c r="BC418" s="11">
        <v>3.83898299367222E-2</v>
      </c>
      <c r="BD418" s="11">
        <v>3.3091454773989698E-2</v>
      </c>
      <c r="BE418" s="11"/>
      <c r="BF418" s="11">
        <v>4.9521576473775697E-2</v>
      </c>
      <c r="BG418" s="11">
        <v>2.04815938867711E-2</v>
      </c>
      <c r="BH418" s="11">
        <v>2.1032200400015601E-2</v>
      </c>
      <c r="BI418" s="11">
        <v>3.6397012164677098E-2</v>
      </c>
      <c r="BJ418" s="11">
        <v>2.6888156438577299E-2</v>
      </c>
      <c r="BK418" s="11">
        <v>2.6324588067919302E-2</v>
      </c>
    </row>
    <row r="419" spans="2:63" x14ac:dyDescent="0.35">
      <c r="B419" t="s">
        <v>257</v>
      </c>
      <c r="C419" s="11">
        <v>7.1395856143621804E-3</v>
      </c>
      <c r="D419" s="11">
        <v>5.9846189529653903E-3</v>
      </c>
      <c r="E419" s="11">
        <v>7.6230855226799201E-3</v>
      </c>
      <c r="F419" s="11"/>
      <c r="G419" s="11">
        <v>7.6053843898868803E-3</v>
      </c>
      <c r="H419" s="11">
        <v>1.09114338065533E-2</v>
      </c>
      <c r="I419" s="11">
        <v>1.09761438095078E-2</v>
      </c>
      <c r="J419" s="11">
        <v>6.2232788814868302E-3</v>
      </c>
      <c r="K419" s="11">
        <v>7.6205422459850103E-3</v>
      </c>
      <c r="L419" s="11">
        <v>1.03419459537325E-3</v>
      </c>
      <c r="M419" s="11"/>
      <c r="N419" s="11">
        <v>5.91701038047978E-3</v>
      </c>
      <c r="O419" s="11">
        <v>9.4712418118434692E-3</v>
      </c>
      <c r="P419" s="11">
        <v>5.7069208504455298E-3</v>
      </c>
      <c r="Q419" s="11">
        <v>4.1443363591222304E-3</v>
      </c>
      <c r="R419" s="11">
        <v>8.5084550228916207E-3</v>
      </c>
      <c r="S419" s="11">
        <v>7.5949541318480899E-3</v>
      </c>
      <c r="T419" s="11">
        <v>1.1646759227366301E-2</v>
      </c>
      <c r="U419" s="11">
        <v>4.7977708925725704E-3</v>
      </c>
      <c r="V419" s="11">
        <v>6.0254926536184401E-3</v>
      </c>
      <c r="W419" s="11">
        <v>8.7819177838516695E-3</v>
      </c>
      <c r="X419" s="11">
        <v>3.61514019596706E-3</v>
      </c>
      <c r="Y419" s="11"/>
      <c r="Z419" s="11">
        <v>6.0791762086363802E-3</v>
      </c>
      <c r="AA419" s="11">
        <v>6.6567336506725399E-3</v>
      </c>
      <c r="AB419" s="11">
        <v>7.2077812096151099E-3</v>
      </c>
      <c r="AC419" s="11">
        <v>8.8963067815976907E-3</v>
      </c>
      <c r="AD419" s="11"/>
      <c r="AE419" s="11">
        <v>7.3845867517843399E-3</v>
      </c>
      <c r="AF419" s="11">
        <v>6.2039141182262001E-3</v>
      </c>
      <c r="AG419" s="11">
        <v>5.3719193906995701E-3</v>
      </c>
      <c r="AH419" s="11">
        <v>6.8558622168437399E-3</v>
      </c>
      <c r="AI419" s="11">
        <v>2.0886462108100901E-2</v>
      </c>
      <c r="AJ419" s="11"/>
      <c r="AK419" s="11">
        <v>7.9032580066859693E-3</v>
      </c>
      <c r="AL419" s="11">
        <v>8.29569309540284E-3</v>
      </c>
      <c r="AM419" s="11">
        <v>2.1046575061187301E-3</v>
      </c>
      <c r="AN419" s="11">
        <v>7.6171258280594897E-3</v>
      </c>
      <c r="AO419" s="11">
        <v>4.5724250581229498E-3</v>
      </c>
      <c r="AP419" s="11">
        <v>8.8756787728037807E-3</v>
      </c>
      <c r="AQ419" s="11"/>
      <c r="AR419" s="11">
        <v>7.9348066685511597E-3</v>
      </c>
      <c r="AS419" s="11">
        <v>6.6868085581767997E-3</v>
      </c>
      <c r="AT419" s="11">
        <v>5.2592964288540097E-3</v>
      </c>
      <c r="AU419" s="11"/>
      <c r="AV419" s="11">
        <v>6.2782885953708697E-3</v>
      </c>
      <c r="AW419" s="11">
        <v>9.4893179026426799E-3</v>
      </c>
      <c r="AX419" s="11">
        <v>8.2163899163904801E-3</v>
      </c>
      <c r="AY419" s="11">
        <v>1.01848870346232E-2</v>
      </c>
      <c r="AZ419" s="11">
        <v>5.0603436109740397E-3</v>
      </c>
      <c r="BA419" s="11"/>
      <c r="BB419" s="11">
        <v>2.62292118404071E-3</v>
      </c>
      <c r="BC419" s="11">
        <v>1.01432531537678E-2</v>
      </c>
      <c r="BD419" s="11">
        <v>8.5341822739758797E-3</v>
      </c>
      <c r="BE419" s="11"/>
      <c r="BF419" s="11">
        <v>9.3043109113068404E-3</v>
      </c>
      <c r="BG419" s="11">
        <v>5.6543362568856797E-3</v>
      </c>
      <c r="BH419" s="11">
        <v>2.6749814214052999E-3</v>
      </c>
      <c r="BI419" s="11">
        <v>5.9199018511081197E-3</v>
      </c>
      <c r="BJ419" s="11">
        <v>1.28291984041076E-2</v>
      </c>
      <c r="BK419" s="11">
        <v>7.9708427699644192E-3</v>
      </c>
    </row>
    <row r="420" spans="2:63" x14ac:dyDescent="0.35">
      <c r="B420" t="s">
        <v>258</v>
      </c>
      <c r="C420" s="11">
        <v>0.801382706320516</v>
      </c>
      <c r="D420" s="11">
        <v>0.79545255547319704</v>
      </c>
      <c r="E420" s="11">
        <v>0.81029373025735896</v>
      </c>
      <c r="F420" s="11"/>
      <c r="G420" s="11">
        <v>0.75999443467552197</v>
      </c>
      <c r="H420" s="11">
        <v>0.79995693207553398</v>
      </c>
      <c r="I420" s="11">
        <v>0.76762202992650097</v>
      </c>
      <c r="J420" s="11">
        <v>0.79654522813439499</v>
      </c>
      <c r="K420" s="11">
        <v>0.79125785369892698</v>
      </c>
      <c r="L420" s="11">
        <v>0.868883491882389</v>
      </c>
      <c r="M420" s="11"/>
      <c r="N420" s="11">
        <v>0.76958270849972699</v>
      </c>
      <c r="O420" s="11">
        <v>0.80121786849514798</v>
      </c>
      <c r="P420" s="11">
        <v>0.80406109152531702</v>
      </c>
      <c r="Q420" s="11">
        <v>0.81728211409694895</v>
      </c>
      <c r="R420" s="11">
        <v>0.82165755973152799</v>
      </c>
      <c r="S420" s="11">
        <v>0.81053853044505697</v>
      </c>
      <c r="T420" s="11">
        <v>0.83831990899472897</v>
      </c>
      <c r="U420" s="11">
        <v>0.76773846957512104</v>
      </c>
      <c r="V420" s="11">
        <v>0.81254605924904399</v>
      </c>
      <c r="W420" s="11">
        <v>0.77138222471336204</v>
      </c>
      <c r="X420" s="11">
        <v>0.81050897015219503</v>
      </c>
      <c r="Y420" s="11"/>
      <c r="Z420" s="11">
        <v>0.81136088198658696</v>
      </c>
      <c r="AA420" s="11">
        <v>0.82366562400549803</v>
      </c>
      <c r="AB420" s="11">
        <v>0.818213251973675</v>
      </c>
      <c r="AC420" s="11">
        <v>0.75423362763931401</v>
      </c>
      <c r="AD420" s="11"/>
      <c r="AE420" s="11">
        <v>0.81616426379491103</v>
      </c>
      <c r="AF420" s="11">
        <v>0.786277675518115</v>
      </c>
      <c r="AG420" s="11">
        <v>0.82382714960484704</v>
      </c>
      <c r="AH420" s="11">
        <v>0.79288298790502998</v>
      </c>
      <c r="AI420" s="11">
        <v>0.79006631406264305</v>
      </c>
      <c r="AJ420" s="11"/>
      <c r="AK420" s="11">
        <v>0.83805056782530296</v>
      </c>
      <c r="AL420" s="11">
        <v>0.79570989943461401</v>
      </c>
      <c r="AM420" s="11">
        <v>0.77326512362975997</v>
      </c>
      <c r="AN420" s="11">
        <v>0.78391601573104097</v>
      </c>
      <c r="AO420" s="11">
        <v>0.781002887560727</v>
      </c>
      <c r="AP420" s="11">
        <v>0.71978378662340303</v>
      </c>
      <c r="AQ420" s="11"/>
      <c r="AR420" s="11">
        <v>0.83486371673716298</v>
      </c>
      <c r="AS420" s="11">
        <v>0.79696715262473605</v>
      </c>
      <c r="AT420" s="11">
        <v>0.74090123359750204</v>
      </c>
      <c r="AU420" s="11"/>
      <c r="AV420" s="11">
        <v>0.83762743196342404</v>
      </c>
      <c r="AW420" s="11">
        <v>0.77779337459494602</v>
      </c>
      <c r="AX420" s="11">
        <v>0.76864073803447097</v>
      </c>
      <c r="AY420" s="11">
        <v>0.85574433042446596</v>
      </c>
      <c r="AZ420" s="11">
        <v>0.79974129461990695</v>
      </c>
      <c r="BA420" s="11"/>
      <c r="BB420" s="11">
        <v>0.84344504675897902</v>
      </c>
      <c r="BC420" s="11">
        <v>0.78771615687554597</v>
      </c>
      <c r="BD420" s="11">
        <v>0.78143478939439803</v>
      </c>
      <c r="BE420" s="11"/>
      <c r="BF420" s="11">
        <v>0.76583958679296404</v>
      </c>
      <c r="BG420" s="11">
        <v>0.80710361477662296</v>
      </c>
      <c r="BH420" s="11">
        <v>0.82634373551012097</v>
      </c>
      <c r="BI420" s="11">
        <v>0.82956513709638002</v>
      </c>
      <c r="BJ420" s="11">
        <v>0.78481867201467104</v>
      </c>
      <c r="BK420" s="11">
        <v>0.77967736298369905</v>
      </c>
    </row>
    <row r="421" spans="2:63" x14ac:dyDescent="0.35">
      <c r="B421" t="s">
        <v>259</v>
      </c>
      <c r="C421" s="11">
        <v>3.8212673526373482E-2</v>
      </c>
      <c r="D421" s="11">
        <v>3.5916126443347088E-2</v>
      </c>
      <c r="E421" s="11">
        <v>3.8832046802352922E-2</v>
      </c>
      <c r="F421" s="11"/>
      <c r="G421" s="11">
        <v>7.5587362639892977E-2</v>
      </c>
      <c r="H421" s="11">
        <v>4.6838102006097303E-2</v>
      </c>
      <c r="I421" s="11">
        <v>3.9781158397093598E-2</v>
      </c>
      <c r="J421" s="11">
        <v>2.1810545237107831E-2</v>
      </c>
      <c r="K421" s="11">
        <v>4.1772963712983412E-2</v>
      </c>
      <c r="L421" s="11">
        <v>1.544911263598215E-2</v>
      </c>
      <c r="M421" s="11"/>
      <c r="N421" s="11">
        <v>5.7853980743229783E-2</v>
      </c>
      <c r="O421" s="11">
        <v>2.7897618106299569E-2</v>
      </c>
      <c r="P421" s="11">
        <v>3.950677086133423E-2</v>
      </c>
      <c r="Q421" s="11">
        <v>3.6007969041848734E-2</v>
      </c>
      <c r="R421" s="11">
        <v>2.5449276665356419E-2</v>
      </c>
      <c r="S421" s="11">
        <v>2.529864345073039E-2</v>
      </c>
      <c r="T421" s="11">
        <v>3.7669544172006998E-2</v>
      </c>
      <c r="U421" s="11">
        <v>6.038096298462587E-2</v>
      </c>
      <c r="V421" s="11">
        <v>3.6555944064324442E-2</v>
      </c>
      <c r="W421" s="11">
        <v>5.2145615180703472E-2</v>
      </c>
      <c r="X421" s="11">
        <v>1.467582322510276E-2</v>
      </c>
      <c r="Y421" s="11"/>
      <c r="Z421" s="11">
        <v>3.2853377384503377E-2</v>
      </c>
      <c r="AA421" s="11">
        <v>3.651181132082984E-2</v>
      </c>
      <c r="AB421" s="11">
        <v>4.5202242866504413E-2</v>
      </c>
      <c r="AC421" s="11">
        <v>3.9428742636593191E-2</v>
      </c>
      <c r="AD421" s="11"/>
      <c r="AE421" s="11">
        <v>2.6968588772787842E-2</v>
      </c>
      <c r="AF421" s="11">
        <v>3.9595133060254098E-2</v>
      </c>
      <c r="AG421" s="11">
        <v>3.6087044577642773E-2</v>
      </c>
      <c r="AH421" s="11">
        <v>5.9547937099003544E-2</v>
      </c>
      <c r="AI421" s="11">
        <v>4.0618664867009296E-2</v>
      </c>
      <c r="AJ421" s="11"/>
      <c r="AK421" s="11">
        <v>3.0714758771482872E-2</v>
      </c>
      <c r="AL421" s="11">
        <v>3.5930718033448737E-2</v>
      </c>
      <c r="AM421" s="11">
        <v>4.862741074359693E-2</v>
      </c>
      <c r="AN421" s="11">
        <v>5.5841546202759489E-2</v>
      </c>
      <c r="AO421" s="11">
        <v>3.2200024349657748E-2</v>
      </c>
      <c r="AP421" s="11">
        <v>4.8324106254245186E-2</v>
      </c>
      <c r="AQ421" s="11"/>
      <c r="AR421" s="11">
        <v>2.9515879556967162E-2</v>
      </c>
      <c r="AS421" s="11">
        <v>4.1806763619230296E-2</v>
      </c>
      <c r="AT421" s="11">
        <v>3.4229229605247012E-2</v>
      </c>
      <c r="AU421" s="11"/>
      <c r="AV421" s="11">
        <v>2.5275410673078671E-2</v>
      </c>
      <c r="AW421" s="11">
        <v>5.0755934117991883E-2</v>
      </c>
      <c r="AX421" s="11">
        <v>5.2949406766215283E-2</v>
      </c>
      <c r="AY421" s="11">
        <v>2.2913294099413901E-2</v>
      </c>
      <c r="AZ421" s="11">
        <v>2.3510094021253741E-2</v>
      </c>
      <c r="BA421" s="11"/>
      <c r="BB421" s="11">
        <v>2.5461716691189809E-2</v>
      </c>
      <c r="BC421" s="11">
        <v>4.8533083090490002E-2</v>
      </c>
      <c r="BD421" s="11">
        <v>4.1625637047965576E-2</v>
      </c>
      <c r="BE421" s="11"/>
      <c r="BF421" s="11">
        <v>5.8825887385082536E-2</v>
      </c>
      <c r="BG421" s="11">
        <v>2.6135930143656779E-2</v>
      </c>
      <c r="BH421" s="11">
        <v>2.3707181821420901E-2</v>
      </c>
      <c r="BI421" s="11">
        <v>4.2316914015785217E-2</v>
      </c>
      <c r="BJ421" s="11">
        <v>3.9717354842684897E-2</v>
      </c>
      <c r="BK421" s="11">
        <v>3.4295430837883722E-2</v>
      </c>
    </row>
    <row r="422" spans="2:63" x14ac:dyDescent="0.35">
      <c r="B422" t="s">
        <v>192</v>
      </c>
      <c r="C422" s="11">
        <v>0.76317003279414253</v>
      </c>
      <c r="D422" s="11">
        <v>0.75953642902984997</v>
      </c>
      <c r="E422" s="11">
        <v>0.77146168345500599</v>
      </c>
      <c r="F422" s="11"/>
      <c r="G422" s="11">
        <v>0.684407072035629</v>
      </c>
      <c r="H422" s="11">
        <v>0.7531188300694367</v>
      </c>
      <c r="I422" s="11">
        <v>0.72784087152940735</v>
      </c>
      <c r="J422" s="11">
        <v>0.7747346828972872</v>
      </c>
      <c r="K422" s="11">
        <v>0.74948488998594354</v>
      </c>
      <c r="L422" s="11">
        <v>0.85343437924640686</v>
      </c>
      <c r="M422" s="11"/>
      <c r="N422" s="11">
        <v>0.7117287277564972</v>
      </c>
      <c r="O422" s="11">
        <v>0.77332025038884844</v>
      </c>
      <c r="P422" s="11">
        <v>0.76455432066398277</v>
      </c>
      <c r="Q422" s="11">
        <v>0.78127414505510018</v>
      </c>
      <c r="R422" s="11">
        <v>0.79620828306617153</v>
      </c>
      <c r="S422" s="11">
        <v>0.78523988699432656</v>
      </c>
      <c r="T422" s="11">
        <v>0.800650364822722</v>
      </c>
      <c r="U422" s="11">
        <v>0.70735750659049512</v>
      </c>
      <c r="V422" s="11">
        <v>0.7759901151847195</v>
      </c>
      <c r="W422" s="11">
        <v>0.71923660953265856</v>
      </c>
      <c r="X422" s="11">
        <v>0.79583314692709228</v>
      </c>
      <c r="Y422" s="11"/>
      <c r="Z422" s="11">
        <v>0.77850750460208362</v>
      </c>
      <c r="AA422" s="11">
        <v>0.78715381268466822</v>
      </c>
      <c r="AB422" s="11">
        <v>0.77301100910717058</v>
      </c>
      <c r="AC422" s="11">
        <v>0.71480488500272077</v>
      </c>
      <c r="AD422" s="11"/>
      <c r="AE422" s="11">
        <v>0.78919567502212318</v>
      </c>
      <c r="AF422" s="11">
        <v>0.74668254245786092</v>
      </c>
      <c r="AG422" s="11">
        <v>0.78774010502720426</v>
      </c>
      <c r="AH422" s="11">
        <v>0.73333505080602646</v>
      </c>
      <c r="AI422" s="11">
        <v>0.74944764919563378</v>
      </c>
      <c r="AJ422" s="11"/>
      <c r="AK422" s="11">
        <v>0.80733580905382007</v>
      </c>
      <c r="AL422" s="11">
        <v>0.75977918140116529</v>
      </c>
      <c r="AM422" s="11">
        <v>0.72463771288616308</v>
      </c>
      <c r="AN422" s="11">
        <v>0.72807446952828148</v>
      </c>
      <c r="AO422" s="11">
        <v>0.74880286321106926</v>
      </c>
      <c r="AP422" s="11">
        <v>0.67145968036915782</v>
      </c>
      <c r="AQ422" s="11"/>
      <c r="AR422" s="11">
        <v>0.80534783718019587</v>
      </c>
      <c r="AS422" s="11">
        <v>0.75516038900550575</v>
      </c>
      <c r="AT422" s="11">
        <v>0.70667200399225505</v>
      </c>
      <c r="AU422" s="11"/>
      <c r="AV422" s="11">
        <v>0.81235202129034534</v>
      </c>
      <c r="AW422" s="11">
        <v>0.72703744047695418</v>
      </c>
      <c r="AX422" s="11">
        <v>0.71569133126825568</v>
      </c>
      <c r="AY422" s="11">
        <v>0.83283103632505207</v>
      </c>
      <c r="AZ422" s="11">
        <v>0.77623120059865325</v>
      </c>
      <c r="BA422" s="11"/>
      <c r="BB422" s="11">
        <v>0.81798333006778923</v>
      </c>
      <c r="BC422" s="11">
        <v>0.73918307378505599</v>
      </c>
      <c r="BD422" s="11">
        <v>0.73980915234643241</v>
      </c>
      <c r="BE422" s="11"/>
      <c r="BF422" s="11">
        <v>0.7070136994078815</v>
      </c>
      <c r="BG422" s="11">
        <v>0.78096768463296617</v>
      </c>
      <c r="BH422" s="11">
        <v>0.80263655368870002</v>
      </c>
      <c r="BI422" s="11">
        <v>0.78724822308059483</v>
      </c>
      <c r="BJ422" s="11">
        <v>0.74510131717198613</v>
      </c>
      <c r="BK422" s="11">
        <v>0.74538193214581527</v>
      </c>
    </row>
    <row r="423" spans="2:63" x14ac:dyDescent="0.35">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row>
    <row r="424" spans="2:63" x14ac:dyDescent="0.35">
      <c r="B424" s="2" t="s">
        <v>264</v>
      </c>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row>
    <row r="425" spans="2:63" x14ac:dyDescent="0.35">
      <c r="B425" s="20" t="s">
        <v>67</v>
      </c>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row>
    <row r="426" spans="2:63" x14ac:dyDescent="0.35">
      <c r="B426" t="s">
        <v>253</v>
      </c>
      <c r="C426" s="11">
        <v>6.9765056524746197E-2</v>
      </c>
      <c r="D426" s="11">
        <v>0.105287167047472</v>
      </c>
      <c r="E426" s="11">
        <v>3.5680778742409401E-2</v>
      </c>
      <c r="F426" s="11"/>
      <c r="G426" s="11">
        <v>8.93931644307977E-2</v>
      </c>
      <c r="H426" s="11">
        <v>0.116841346198477</v>
      </c>
      <c r="I426" s="11">
        <v>9.0047915153450106E-2</v>
      </c>
      <c r="J426" s="11">
        <v>4.6363535660741403E-2</v>
      </c>
      <c r="K426" s="11">
        <v>4.2958147393640997E-2</v>
      </c>
      <c r="L426" s="11">
        <v>3.8506380901349599E-2</v>
      </c>
      <c r="M426" s="11"/>
      <c r="N426" s="11">
        <v>0.11669860457665999</v>
      </c>
      <c r="O426" s="11">
        <v>4.35036468281789E-2</v>
      </c>
      <c r="P426" s="11">
        <v>4.9720671140433E-2</v>
      </c>
      <c r="Q426" s="11">
        <v>4.8669029511815502E-2</v>
      </c>
      <c r="R426" s="11">
        <v>7.1275590286005594E-2</v>
      </c>
      <c r="S426" s="11">
        <v>6.4164776087452594E-2</v>
      </c>
      <c r="T426" s="11">
        <v>6.2063873024729599E-2</v>
      </c>
      <c r="U426" s="11">
        <v>8.657489704311E-2</v>
      </c>
      <c r="V426" s="11">
        <v>6.9671580918222897E-2</v>
      </c>
      <c r="W426" s="11">
        <v>6.6890194754723298E-2</v>
      </c>
      <c r="X426" s="11">
        <v>8.8766882330571603E-2</v>
      </c>
      <c r="Y426" s="11"/>
      <c r="Z426" s="11">
        <v>6.1023760374601103E-2</v>
      </c>
      <c r="AA426" s="11">
        <v>4.6586100982617701E-2</v>
      </c>
      <c r="AB426" s="11">
        <v>7.2913217133628999E-2</v>
      </c>
      <c r="AC426" s="11">
        <v>0.10023949817406499</v>
      </c>
      <c r="AD426" s="11"/>
      <c r="AE426" s="11">
        <v>6.8263213794827401E-2</v>
      </c>
      <c r="AF426" s="11">
        <v>6.0004574549625697E-2</v>
      </c>
      <c r="AG426" s="11">
        <v>5.93082142659331E-2</v>
      </c>
      <c r="AH426" s="11">
        <v>0.103161105357735</v>
      </c>
      <c r="AI426" s="11">
        <v>0.21915003445832801</v>
      </c>
      <c r="AJ426" s="11"/>
      <c r="AK426" s="11">
        <v>7.4420414429699794E-2</v>
      </c>
      <c r="AL426" s="11">
        <v>6.6444163456716096E-2</v>
      </c>
      <c r="AM426" s="11">
        <v>7.4611969776887097E-2</v>
      </c>
      <c r="AN426" s="11">
        <v>6.3376518273697002E-2</v>
      </c>
      <c r="AO426" s="11">
        <v>6.7594961274446599E-2</v>
      </c>
      <c r="AP426" s="11">
        <v>7.6589775734476007E-2</v>
      </c>
      <c r="AQ426" s="11"/>
      <c r="AR426" s="11">
        <v>7.5851424137053203E-2</v>
      </c>
      <c r="AS426" s="11">
        <v>7.4822735141572699E-2</v>
      </c>
      <c r="AT426" s="11">
        <v>5.0093022003666603E-2</v>
      </c>
      <c r="AU426" s="11"/>
      <c r="AV426" s="11">
        <v>6.9009721022384701E-2</v>
      </c>
      <c r="AW426" s="11">
        <v>7.8341961110585195E-2</v>
      </c>
      <c r="AX426" s="11">
        <v>5.1575215051474103E-2</v>
      </c>
      <c r="AY426" s="11">
        <v>0.252869796636288</v>
      </c>
      <c r="AZ426" s="11">
        <v>4.2003796090946399E-2</v>
      </c>
      <c r="BA426" s="11"/>
      <c r="BB426" s="11">
        <v>6.3100626642972599E-2</v>
      </c>
      <c r="BC426" s="11">
        <v>7.4522455766698498E-2</v>
      </c>
      <c r="BD426" s="11">
        <v>7.8220444263056604E-2</v>
      </c>
      <c r="BE426" s="11"/>
      <c r="BF426" s="11">
        <v>0.11614983581899201</v>
      </c>
      <c r="BG426" s="11">
        <v>4.9501805214895798E-2</v>
      </c>
      <c r="BH426" s="11">
        <v>8.4866885583276805E-2</v>
      </c>
      <c r="BI426" s="11">
        <v>5.0139839507652502E-2</v>
      </c>
      <c r="BJ426" s="11">
        <v>5.32192855742789E-2</v>
      </c>
      <c r="BK426" s="11">
        <v>6.10796080702279E-2</v>
      </c>
    </row>
    <row r="427" spans="2:63" x14ac:dyDescent="0.35">
      <c r="B427" t="s">
        <v>254</v>
      </c>
      <c r="C427" s="11">
        <v>0.124682317054489</v>
      </c>
      <c r="D427" s="11">
        <v>0.14347391811960999</v>
      </c>
      <c r="E427" s="11">
        <v>0.106401892049345</v>
      </c>
      <c r="F427" s="11"/>
      <c r="G427" s="11">
        <v>0.15576621555244199</v>
      </c>
      <c r="H427" s="11">
        <v>0.15264697333525001</v>
      </c>
      <c r="I427" s="11">
        <v>0.120394258557541</v>
      </c>
      <c r="J427" s="11">
        <v>0.114437871819433</v>
      </c>
      <c r="K427" s="11">
        <v>0.10261418976679799</v>
      </c>
      <c r="L427" s="11">
        <v>0.10738402213574499</v>
      </c>
      <c r="M427" s="11"/>
      <c r="N427" s="11">
        <v>0.168526076283464</v>
      </c>
      <c r="O427" s="11">
        <v>0.13312850010118299</v>
      </c>
      <c r="P427" s="11">
        <v>9.3731373822007094E-2</v>
      </c>
      <c r="Q427" s="11">
        <v>0.127326377270087</v>
      </c>
      <c r="R427" s="11">
        <v>0.103440108126957</v>
      </c>
      <c r="S427" s="11">
        <v>0.14575053454901299</v>
      </c>
      <c r="T427" s="11">
        <v>7.9919512188123598E-2</v>
      </c>
      <c r="U427" s="11">
        <v>8.0139487999398906E-2</v>
      </c>
      <c r="V427" s="11">
        <v>0.13774317199444</v>
      </c>
      <c r="W427" s="11">
        <v>0.118731193774351</v>
      </c>
      <c r="X427" s="11">
        <v>0.105726602606131</v>
      </c>
      <c r="Y427" s="11"/>
      <c r="Z427" s="11">
        <v>0.12484555904536</v>
      </c>
      <c r="AA427" s="11">
        <v>0.110567968946311</v>
      </c>
      <c r="AB427" s="11">
        <v>0.14909079651774201</v>
      </c>
      <c r="AC427" s="11">
        <v>0.118433996500358</v>
      </c>
      <c r="AD427" s="11"/>
      <c r="AE427" s="11">
        <v>0.106377813684237</v>
      </c>
      <c r="AF427" s="11">
        <v>0.13200297553062401</v>
      </c>
      <c r="AG427" s="11">
        <v>0.116096413375445</v>
      </c>
      <c r="AH427" s="11">
        <v>0.14626612664847199</v>
      </c>
      <c r="AI427" s="11">
        <v>0.20785849917591501</v>
      </c>
      <c r="AJ427" s="11"/>
      <c r="AK427" s="11">
        <v>0.127934634801424</v>
      </c>
      <c r="AL427" s="11">
        <v>0.122880516447521</v>
      </c>
      <c r="AM427" s="11">
        <v>0.142156466201355</v>
      </c>
      <c r="AN427" s="11">
        <v>0.122226363901823</v>
      </c>
      <c r="AO427" s="11">
        <v>0.120583774441428</v>
      </c>
      <c r="AP427" s="11">
        <v>0.124924112219842</v>
      </c>
      <c r="AQ427" s="11"/>
      <c r="AR427" s="11">
        <v>0.15446826542175601</v>
      </c>
      <c r="AS427" s="11">
        <v>9.5686730735758896E-2</v>
      </c>
      <c r="AT427" s="11">
        <v>0.14199352612917299</v>
      </c>
      <c r="AU427" s="11"/>
      <c r="AV427" s="11">
        <v>0.153106203205816</v>
      </c>
      <c r="AW427" s="11">
        <v>0.11305096414952601</v>
      </c>
      <c r="AX427" s="11">
        <v>0.109768118008545</v>
      </c>
      <c r="AY427" s="11">
        <v>0.24784447109952301</v>
      </c>
      <c r="AZ427" s="11">
        <v>0.10073788330933001</v>
      </c>
      <c r="BA427" s="11"/>
      <c r="BB427" s="11">
        <v>0.15187029258455001</v>
      </c>
      <c r="BC427" s="11">
        <v>0.10999123306361799</v>
      </c>
      <c r="BD427" s="11">
        <v>0.105679983549366</v>
      </c>
      <c r="BE427" s="11"/>
      <c r="BF427" s="11">
        <v>0.16242246647626701</v>
      </c>
      <c r="BG427" s="11">
        <v>0.112960228753264</v>
      </c>
      <c r="BH427" s="11">
        <v>0.147888096568423</v>
      </c>
      <c r="BI427" s="11">
        <v>0.11235986986963099</v>
      </c>
      <c r="BJ427" s="11">
        <v>7.4031596624088106E-2</v>
      </c>
      <c r="BK427" s="11">
        <v>0.14286136199435301</v>
      </c>
    </row>
    <row r="428" spans="2:63" x14ac:dyDescent="0.35">
      <c r="B428" t="s">
        <v>255</v>
      </c>
      <c r="C428" s="11">
        <v>0.27191075766227402</v>
      </c>
      <c r="D428" s="11">
        <v>0.26064784196403801</v>
      </c>
      <c r="E428" s="11">
        <v>0.28384071901428198</v>
      </c>
      <c r="F428" s="11"/>
      <c r="G428" s="11">
        <v>0.31051175321638402</v>
      </c>
      <c r="H428" s="11">
        <v>0.25177448733465901</v>
      </c>
      <c r="I428" s="11">
        <v>0.26594880274403498</v>
      </c>
      <c r="J428" s="11">
        <v>0.29487091097544199</v>
      </c>
      <c r="K428" s="11">
        <v>0.24967084671607501</v>
      </c>
      <c r="L428" s="11">
        <v>0.26335243071960701</v>
      </c>
      <c r="M428" s="11"/>
      <c r="N428" s="11">
        <v>0.27441119730199898</v>
      </c>
      <c r="O428" s="11">
        <v>0.248610944704416</v>
      </c>
      <c r="P428" s="11">
        <v>0.27483020231864702</v>
      </c>
      <c r="Q428" s="11">
        <v>0.30274362935316701</v>
      </c>
      <c r="R428" s="11">
        <v>0.32113109239985199</v>
      </c>
      <c r="S428" s="11">
        <v>0.28098527367664999</v>
      </c>
      <c r="T428" s="11">
        <v>0.25862872774165402</v>
      </c>
      <c r="U428" s="11">
        <v>0.31572925848828598</v>
      </c>
      <c r="V428" s="11">
        <v>0.241415995337082</v>
      </c>
      <c r="W428" s="11">
        <v>0.25560911869634001</v>
      </c>
      <c r="X428" s="11">
        <v>0.262391825250334</v>
      </c>
      <c r="Y428" s="11"/>
      <c r="Z428" s="11">
        <v>0.22835762034391699</v>
      </c>
      <c r="AA428" s="11">
        <v>0.263101332499171</v>
      </c>
      <c r="AB428" s="11">
        <v>0.30626081971671998</v>
      </c>
      <c r="AC428" s="11">
        <v>0.299464227349301</v>
      </c>
      <c r="AD428" s="11"/>
      <c r="AE428" s="11">
        <v>0.32395298640350001</v>
      </c>
      <c r="AF428" s="11">
        <v>0.28203994871190202</v>
      </c>
      <c r="AG428" s="11">
        <v>0.21914386567281499</v>
      </c>
      <c r="AH428" s="11">
        <v>0.232103843900417</v>
      </c>
      <c r="AI428" s="11">
        <v>0.204464763701662</v>
      </c>
      <c r="AJ428" s="11"/>
      <c r="AK428" s="11">
        <v>0.255343796460543</v>
      </c>
      <c r="AL428" s="11">
        <v>0.26041358824189098</v>
      </c>
      <c r="AM428" s="11">
        <v>0.30286247778991798</v>
      </c>
      <c r="AN428" s="11">
        <v>0.32631074170633101</v>
      </c>
      <c r="AO428" s="11">
        <v>0.25526774222618598</v>
      </c>
      <c r="AP428" s="11">
        <v>0.27333270416750699</v>
      </c>
      <c r="AQ428" s="11"/>
      <c r="AR428" s="11">
        <v>0.29307051011926299</v>
      </c>
      <c r="AS428" s="11">
        <v>0.21828393454603401</v>
      </c>
      <c r="AT428" s="11">
        <v>0.33681542799533098</v>
      </c>
      <c r="AU428" s="11"/>
      <c r="AV428" s="11">
        <v>0.28758779516482502</v>
      </c>
      <c r="AW428" s="11">
        <v>0.22775090584264401</v>
      </c>
      <c r="AX428" s="11">
        <v>0.186040041069479</v>
      </c>
      <c r="AY428" s="11">
        <v>0.22107740174932</v>
      </c>
      <c r="AZ428" s="11">
        <v>0.369347003584512</v>
      </c>
      <c r="BA428" s="11"/>
      <c r="BB428" s="11">
        <v>0.28432437840005698</v>
      </c>
      <c r="BC428" s="11">
        <v>0.229827792075983</v>
      </c>
      <c r="BD428" s="11">
        <v>0.227512921753624</v>
      </c>
      <c r="BE428" s="11"/>
      <c r="BF428" s="11">
        <v>0.27655330519904098</v>
      </c>
      <c r="BG428" s="11">
        <v>0.283835208797871</v>
      </c>
      <c r="BH428" s="11">
        <v>0.26298712624331999</v>
      </c>
      <c r="BI428" s="11">
        <v>0.29238837221083303</v>
      </c>
      <c r="BJ428" s="11">
        <v>0.253178933285161</v>
      </c>
      <c r="BK428" s="11">
        <v>0.18672073255691399</v>
      </c>
    </row>
    <row r="429" spans="2:63" x14ac:dyDescent="0.35">
      <c r="B429" t="s">
        <v>256</v>
      </c>
      <c r="C429" s="11">
        <v>0.30651688765451202</v>
      </c>
      <c r="D429" s="11">
        <v>0.28148589939590501</v>
      </c>
      <c r="E429" s="11">
        <v>0.331173996955542</v>
      </c>
      <c r="F429" s="11"/>
      <c r="G429" s="11">
        <v>0.265364092449837</v>
      </c>
      <c r="H429" s="11">
        <v>0.274494747878402</v>
      </c>
      <c r="I429" s="11">
        <v>0.330034124896184</v>
      </c>
      <c r="J429" s="11">
        <v>0.28833379912449802</v>
      </c>
      <c r="K429" s="11">
        <v>0.33121750194383798</v>
      </c>
      <c r="L429" s="11">
        <v>0.33969659351803999</v>
      </c>
      <c r="M429" s="11"/>
      <c r="N429" s="11">
        <v>0.26136182769329103</v>
      </c>
      <c r="O429" s="11">
        <v>0.32955180039203802</v>
      </c>
      <c r="P429" s="11">
        <v>0.34296938710727198</v>
      </c>
      <c r="Q429" s="11">
        <v>0.30659856516633299</v>
      </c>
      <c r="R429" s="11">
        <v>0.282175952396642</v>
      </c>
      <c r="S429" s="11">
        <v>0.27836863111884902</v>
      </c>
      <c r="T429" s="11">
        <v>0.32792411794696402</v>
      </c>
      <c r="U429" s="11">
        <v>0.33621540448843001</v>
      </c>
      <c r="V429" s="11">
        <v>0.31740347062372598</v>
      </c>
      <c r="W429" s="11">
        <v>0.29481131786287701</v>
      </c>
      <c r="X429" s="11">
        <v>0.33868553358806702</v>
      </c>
      <c r="Y429" s="11"/>
      <c r="Z429" s="11">
        <v>0.31419995846950999</v>
      </c>
      <c r="AA429" s="11">
        <v>0.34015345931440599</v>
      </c>
      <c r="AB429" s="11">
        <v>0.27611186793764297</v>
      </c>
      <c r="AC429" s="11">
        <v>0.29094333398338501</v>
      </c>
      <c r="AD429" s="11"/>
      <c r="AE429" s="11">
        <v>0.30995929357637397</v>
      </c>
      <c r="AF429" s="11">
        <v>0.30475722024433999</v>
      </c>
      <c r="AG429" s="11">
        <v>0.33674752817951098</v>
      </c>
      <c r="AH429" s="11">
        <v>0.29141299828120898</v>
      </c>
      <c r="AI429" s="11">
        <v>0.125706884350123</v>
      </c>
      <c r="AJ429" s="11"/>
      <c r="AK429" s="11">
        <v>0.30036715715276502</v>
      </c>
      <c r="AL429" s="11">
        <v>0.33053795950746401</v>
      </c>
      <c r="AM429" s="11">
        <v>0.284310811112438</v>
      </c>
      <c r="AN429" s="11">
        <v>0.27447212587751302</v>
      </c>
      <c r="AO429" s="11">
        <v>0.323347978418214</v>
      </c>
      <c r="AP429" s="11">
        <v>0.29015906014485598</v>
      </c>
      <c r="AQ429" s="11"/>
      <c r="AR429" s="11">
        <v>0.30123056420704603</v>
      </c>
      <c r="AS429" s="11">
        <v>0.30959342700201897</v>
      </c>
      <c r="AT429" s="11">
        <v>0.30822492026118797</v>
      </c>
      <c r="AU429" s="11"/>
      <c r="AV429" s="11">
        <v>0.31041892042109998</v>
      </c>
      <c r="AW429" s="11">
        <v>0.30464004194205302</v>
      </c>
      <c r="AX429" s="11">
        <v>0.31995528844625898</v>
      </c>
      <c r="AY429" s="11">
        <v>0.16166233349154199</v>
      </c>
      <c r="AZ429" s="11">
        <v>0.304486969239117</v>
      </c>
      <c r="BA429" s="11"/>
      <c r="BB429" s="11">
        <v>0.31652728215616499</v>
      </c>
      <c r="BC429" s="11">
        <v>0.320882711469332</v>
      </c>
      <c r="BD429" s="11">
        <v>0.28758677530159599</v>
      </c>
      <c r="BE429" s="11"/>
      <c r="BF429" s="11">
        <v>0.25965378556199797</v>
      </c>
      <c r="BG429" s="11">
        <v>0.31101933073440802</v>
      </c>
      <c r="BH429" s="11">
        <v>0.258995022154065</v>
      </c>
      <c r="BI429" s="11">
        <v>0.33726232042694698</v>
      </c>
      <c r="BJ429" s="11">
        <v>0.341873068575412</v>
      </c>
      <c r="BK429" s="11">
        <v>0.38168658928812399</v>
      </c>
    </row>
    <row r="430" spans="2:63" x14ac:dyDescent="0.35">
      <c r="B430" t="s">
        <v>257</v>
      </c>
      <c r="C430" s="11">
        <v>0.227124981103979</v>
      </c>
      <c r="D430" s="11">
        <v>0.209105173472974</v>
      </c>
      <c r="E430" s="11">
        <v>0.24290261323842099</v>
      </c>
      <c r="F430" s="11"/>
      <c r="G430" s="11">
        <v>0.17896477435053801</v>
      </c>
      <c r="H430" s="11">
        <v>0.204242445253213</v>
      </c>
      <c r="I430" s="11">
        <v>0.19357489864878999</v>
      </c>
      <c r="J430" s="11">
        <v>0.25599388241988602</v>
      </c>
      <c r="K430" s="11">
        <v>0.273539314179648</v>
      </c>
      <c r="L430" s="11">
        <v>0.251060572725258</v>
      </c>
      <c r="M430" s="11"/>
      <c r="N430" s="11">
        <v>0.17900229414458699</v>
      </c>
      <c r="O430" s="11">
        <v>0.24520510797418499</v>
      </c>
      <c r="P430" s="11">
        <v>0.23874836561164101</v>
      </c>
      <c r="Q430" s="11">
        <v>0.21466239869859799</v>
      </c>
      <c r="R430" s="11">
        <v>0.221977256790544</v>
      </c>
      <c r="S430" s="11">
        <v>0.230730784568035</v>
      </c>
      <c r="T430" s="11">
        <v>0.27146376909852898</v>
      </c>
      <c r="U430" s="11">
        <v>0.18134095198077499</v>
      </c>
      <c r="V430" s="11">
        <v>0.23376578112652799</v>
      </c>
      <c r="W430" s="11">
        <v>0.26395817491170898</v>
      </c>
      <c r="X430" s="11">
        <v>0.20442915622489599</v>
      </c>
      <c r="Y430" s="11"/>
      <c r="Z430" s="11">
        <v>0.27157310176661198</v>
      </c>
      <c r="AA430" s="11">
        <v>0.23959113825749501</v>
      </c>
      <c r="AB430" s="11">
        <v>0.19562329869426701</v>
      </c>
      <c r="AC430" s="11">
        <v>0.19091894399289</v>
      </c>
      <c r="AD430" s="11"/>
      <c r="AE430" s="11">
        <v>0.191446692541062</v>
      </c>
      <c r="AF430" s="11">
        <v>0.22119528096350799</v>
      </c>
      <c r="AG430" s="11">
        <v>0.26870397850629602</v>
      </c>
      <c r="AH430" s="11">
        <v>0.22705592581216599</v>
      </c>
      <c r="AI430" s="11">
        <v>0.24281981831397201</v>
      </c>
      <c r="AJ430" s="11"/>
      <c r="AK430" s="11">
        <v>0.24193399715556799</v>
      </c>
      <c r="AL430" s="11">
        <v>0.219723772346408</v>
      </c>
      <c r="AM430" s="11">
        <v>0.19605827511940199</v>
      </c>
      <c r="AN430" s="11">
        <v>0.21361425024063599</v>
      </c>
      <c r="AO430" s="11">
        <v>0.23320554363972501</v>
      </c>
      <c r="AP430" s="11">
        <v>0.23499434773331901</v>
      </c>
      <c r="AQ430" s="11"/>
      <c r="AR430" s="11">
        <v>0.17537923611488199</v>
      </c>
      <c r="AS430" s="11">
        <v>0.30161317257461501</v>
      </c>
      <c r="AT430" s="11">
        <v>0.162873103610642</v>
      </c>
      <c r="AU430" s="11"/>
      <c r="AV430" s="11">
        <v>0.179877360185875</v>
      </c>
      <c r="AW430" s="11">
        <v>0.27621612695519199</v>
      </c>
      <c r="AX430" s="11">
        <v>0.33266133742424397</v>
      </c>
      <c r="AY430" s="11">
        <v>0.11654599702332701</v>
      </c>
      <c r="AZ430" s="11">
        <v>0.18342434777609501</v>
      </c>
      <c r="BA430" s="11"/>
      <c r="BB430" s="11">
        <v>0.18417742021625499</v>
      </c>
      <c r="BC430" s="11">
        <v>0.26477580762436898</v>
      </c>
      <c r="BD430" s="11">
        <v>0.30099987513235799</v>
      </c>
      <c r="BE430" s="11"/>
      <c r="BF430" s="11">
        <v>0.18522060694370199</v>
      </c>
      <c r="BG430" s="11">
        <v>0.24268342649956101</v>
      </c>
      <c r="BH430" s="11">
        <v>0.24526286945091499</v>
      </c>
      <c r="BI430" s="11">
        <v>0.20784959798493699</v>
      </c>
      <c r="BJ430" s="11">
        <v>0.277697115941059</v>
      </c>
      <c r="BK430" s="11">
        <v>0.22765170809038099</v>
      </c>
    </row>
    <row r="431" spans="2:63" x14ac:dyDescent="0.35">
      <c r="B431" t="s">
        <v>258</v>
      </c>
      <c r="C431" s="11">
        <v>0.194447373579235</v>
      </c>
      <c r="D431" s="11">
        <v>0.24876108516708201</v>
      </c>
      <c r="E431" s="11">
        <v>0.14208267079175499</v>
      </c>
      <c r="F431" s="11"/>
      <c r="G431" s="11">
        <v>0.24515937998324</v>
      </c>
      <c r="H431" s="11">
        <v>0.26948831953372698</v>
      </c>
      <c r="I431" s="11">
        <v>0.210442173710991</v>
      </c>
      <c r="J431" s="11">
        <v>0.16080140748017399</v>
      </c>
      <c r="K431" s="11">
        <v>0.14557233716043899</v>
      </c>
      <c r="L431" s="11">
        <v>0.145890403037095</v>
      </c>
      <c r="M431" s="11"/>
      <c r="N431" s="11">
        <v>0.28522468086012398</v>
      </c>
      <c r="O431" s="11">
        <v>0.17663214692936199</v>
      </c>
      <c r="P431" s="11">
        <v>0.14345204496243999</v>
      </c>
      <c r="Q431" s="11">
        <v>0.17599540678190301</v>
      </c>
      <c r="R431" s="11">
        <v>0.174715698412963</v>
      </c>
      <c r="S431" s="11">
        <v>0.20991531063646601</v>
      </c>
      <c r="T431" s="11">
        <v>0.141983385212853</v>
      </c>
      <c r="U431" s="11">
        <v>0.16671438504250899</v>
      </c>
      <c r="V431" s="11">
        <v>0.20741475291266301</v>
      </c>
      <c r="W431" s="11">
        <v>0.18562138852907401</v>
      </c>
      <c r="X431" s="11">
        <v>0.19449348493670299</v>
      </c>
      <c r="Y431" s="11"/>
      <c r="Z431" s="11">
        <v>0.18586931941996099</v>
      </c>
      <c r="AA431" s="11">
        <v>0.157154069928929</v>
      </c>
      <c r="AB431" s="11">
        <v>0.22200401365137101</v>
      </c>
      <c r="AC431" s="11">
        <v>0.21867349467442301</v>
      </c>
      <c r="AD431" s="11"/>
      <c r="AE431" s="11">
        <v>0.17464102747906399</v>
      </c>
      <c r="AF431" s="11">
        <v>0.192007550080249</v>
      </c>
      <c r="AG431" s="11">
        <v>0.17540462764137801</v>
      </c>
      <c r="AH431" s="11">
        <v>0.24942723200620801</v>
      </c>
      <c r="AI431" s="11">
        <v>0.42700853363424301</v>
      </c>
      <c r="AJ431" s="11"/>
      <c r="AK431" s="11">
        <v>0.20235504923112399</v>
      </c>
      <c r="AL431" s="11">
        <v>0.18932467990423699</v>
      </c>
      <c r="AM431" s="11">
        <v>0.216768435978242</v>
      </c>
      <c r="AN431" s="11">
        <v>0.18560288217552001</v>
      </c>
      <c r="AO431" s="11">
        <v>0.18817873571587501</v>
      </c>
      <c r="AP431" s="11">
        <v>0.20151388795431799</v>
      </c>
      <c r="AQ431" s="11"/>
      <c r="AR431" s="11">
        <v>0.23031968955880899</v>
      </c>
      <c r="AS431" s="11">
        <v>0.17050946587733201</v>
      </c>
      <c r="AT431" s="11">
        <v>0.19208654813283901</v>
      </c>
      <c r="AU431" s="11"/>
      <c r="AV431" s="11">
        <v>0.22211592422820101</v>
      </c>
      <c r="AW431" s="11">
        <v>0.19139292526011101</v>
      </c>
      <c r="AX431" s="11">
        <v>0.161343333060019</v>
      </c>
      <c r="AY431" s="11">
        <v>0.50071426773581096</v>
      </c>
      <c r="AZ431" s="11">
        <v>0.14274167940027699</v>
      </c>
      <c r="BA431" s="11"/>
      <c r="BB431" s="11">
        <v>0.21497091922752201</v>
      </c>
      <c r="BC431" s="11">
        <v>0.18451368883031699</v>
      </c>
      <c r="BD431" s="11">
        <v>0.183900427812422</v>
      </c>
      <c r="BE431" s="11"/>
      <c r="BF431" s="11">
        <v>0.27857230229525898</v>
      </c>
      <c r="BG431" s="11">
        <v>0.162462033968159</v>
      </c>
      <c r="BH431" s="11">
        <v>0.23275498215170001</v>
      </c>
      <c r="BI431" s="11">
        <v>0.162499709377283</v>
      </c>
      <c r="BJ431" s="11">
        <v>0.127250882198367</v>
      </c>
      <c r="BK431" s="11">
        <v>0.20394097006458101</v>
      </c>
    </row>
    <row r="432" spans="2:63" x14ac:dyDescent="0.35">
      <c r="B432" t="s">
        <v>259</v>
      </c>
      <c r="C432" s="11">
        <v>0.53364186875849096</v>
      </c>
      <c r="D432" s="11">
        <v>0.49059107286887904</v>
      </c>
      <c r="E432" s="11">
        <v>0.57407661019396294</v>
      </c>
      <c r="F432" s="11"/>
      <c r="G432" s="11">
        <v>0.44432886680037498</v>
      </c>
      <c r="H432" s="11">
        <v>0.478737193131615</v>
      </c>
      <c r="I432" s="11">
        <v>0.52360902354497396</v>
      </c>
      <c r="J432" s="11">
        <v>0.54432768154438405</v>
      </c>
      <c r="K432" s="11">
        <v>0.60475681612348597</v>
      </c>
      <c r="L432" s="11">
        <v>0.59075716624329799</v>
      </c>
      <c r="M432" s="11"/>
      <c r="N432" s="11">
        <v>0.44036412183787799</v>
      </c>
      <c r="O432" s="11">
        <v>0.57475690836622295</v>
      </c>
      <c r="P432" s="11">
        <v>0.58171775271891302</v>
      </c>
      <c r="Q432" s="11">
        <v>0.52126096386493104</v>
      </c>
      <c r="R432" s="11">
        <v>0.50415320918718598</v>
      </c>
      <c r="S432" s="11">
        <v>0.50909941568688399</v>
      </c>
      <c r="T432" s="11">
        <v>0.59938788704549295</v>
      </c>
      <c r="U432" s="11">
        <v>0.51755635646920495</v>
      </c>
      <c r="V432" s="11">
        <v>0.551169251750254</v>
      </c>
      <c r="W432" s="11">
        <v>0.55876949277458599</v>
      </c>
      <c r="X432" s="11">
        <v>0.54311468981296307</v>
      </c>
      <c r="Y432" s="11"/>
      <c r="Z432" s="11">
        <v>0.58577306023612197</v>
      </c>
      <c r="AA432" s="11">
        <v>0.579744597571901</v>
      </c>
      <c r="AB432" s="11">
        <v>0.47173516663190995</v>
      </c>
      <c r="AC432" s="11">
        <v>0.48186227797627501</v>
      </c>
      <c r="AD432" s="11"/>
      <c r="AE432" s="11">
        <v>0.50140598611743603</v>
      </c>
      <c r="AF432" s="11">
        <v>0.52595250120784798</v>
      </c>
      <c r="AG432" s="11">
        <v>0.60545150668580705</v>
      </c>
      <c r="AH432" s="11">
        <v>0.51846892409337497</v>
      </c>
      <c r="AI432" s="11">
        <v>0.36852670266409504</v>
      </c>
      <c r="AJ432" s="11"/>
      <c r="AK432" s="11">
        <v>0.54230115430833303</v>
      </c>
      <c r="AL432" s="11">
        <v>0.55026173185387206</v>
      </c>
      <c r="AM432" s="11">
        <v>0.48036908623183999</v>
      </c>
      <c r="AN432" s="11">
        <v>0.48808637611814898</v>
      </c>
      <c r="AO432" s="11">
        <v>0.55655352205793895</v>
      </c>
      <c r="AP432" s="11">
        <v>0.52515340787817499</v>
      </c>
      <c r="AQ432" s="11"/>
      <c r="AR432" s="11">
        <v>0.47660980032192801</v>
      </c>
      <c r="AS432" s="11">
        <v>0.61120659957663404</v>
      </c>
      <c r="AT432" s="11">
        <v>0.47109802387182997</v>
      </c>
      <c r="AU432" s="11"/>
      <c r="AV432" s="11">
        <v>0.49029628060697494</v>
      </c>
      <c r="AW432" s="11">
        <v>0.58085616889724501</v>
      </c>
      <c r="AX432" s="11">
        <v>0.65261662587050295</v>
      </c>
      <c r="AY432" s="11">
        <v>0.27820833051486898</v>
      </c>
      <c r="AZ432" s="11">
        <v>0.48791131701521201</v>
      </c>
      <c r="BA432" s="11"/>
      <c r="BB432" s="11">
        <v>0.50070470237242004</v>
      </c>
      <c r="BC432" s="11">
        <v>0.58565851909370092</v>
      </c>
      <c r="BD432" s="11">
        <v>0.58858665043395397</v>
      </c>
      <c r="BE432" s="11"/>
      <c r="BF432" s="11">
        <v>0.44487439250569993</v>
      </c>
      <c r="BG432" s="11">
        <v>0.553702757233969</v>
      </c>
      <c r="BH432" s="11">
        <v>0.50425789160498002</v>
      </c>
      <c r="BI432" s="11">
        <v>0.545111918411884</v>
      </c>
      <c r="BJ432" s="11">
        <v>0.61957018451647095</v>
      </c>
      <c r="BK432" s="11">
        <v>0.60933829737850498</v>
      </c>
    </row>
    <row r="433" spans="2:63" x14ac:dyDescent="0.35">
      <c r="B433" t="s">
        <v>192</v>
      </c>
      <c r="C433" s="11">
        <v>-0.33919449517925593</v>
      </c>
      <c r="D433" s="11">
        <v>-0.24182998770179703</v>
      </c>
      <c r="E433" s="11">
        <v>-0.43199393940220798</v>
      </c>
      <c r="F433" s="11"/>
      <c r="G433" s="11">
        <v>-0.19916948681713498</v>
      </c>
      <c r="H433" s="11">
        <v>-0.20924887359788802</v>
      </c>
      <c r="I433" s="11">
        <v>-0.31316684983398296</v>
      </c>
      <c r="J433" s="11">
        <v>-0.38352627406421003</v>
      </c>
      <c r="K433" s="11">
        <v>-0.45918447896304698</v>
      </c>
      <c r="L433" s="11">
        <v>-0.444866763206203</v>
      </c>
      <c r="M433" s="11"/>
      <c r="N433" s="11">
        <v>-0.15513944097775401</v>
      </c>
      <c r="O433" s="11">
        <v>-0.39812476143686093</v>
      </c>
      <c r="P433" s="11">
        <v>-0.438265707756473</v>
      </c>
      <c r="Q433" s="11">
        <v>-0.34526555708302803</v>
      </c>
      <c r="R433" s="11">
        <v>-0.32943751077422301</v>
      </c>
      <c r="S433" s="11">
        <v>-0.29918410505041798</v>
      </c>
      <c r="T433" s="11">
        <v>-0.45740450183263992</v>
      </c>
      <c r="U433" s="11">
        <v>-0.35084197142669593</v>
      </c>
      <c r="V433" s="11">
        <v>-0.34375449883759102</v>
      </c>
      <c r="W433" s="11">
        <v>-0.37314810424551198</v>
      </c>
      <c r="X433" s="11">
        <v>-0.34862120487626008</v>
      </c>
      <c r="Y433" s="11"/>
      <c r="Z433" s="11">
        <v>-0.39990374081616098</v>
      </c>
      <c r="AA433" s="11">
        <v>-0.422590527642972</v>
      </c>
      <c r="AB433" s="11">
        <v>-0.24973115298053894</v>
      </c>
      <c r="AC433" s="11">
        <v>-0.26318878330185203</v>
      </c>
      <c r="AD433" s="11"/>
      <c r="AE433" s="11">
        <v>-0.32676495863837207</v>
      </c>
      <c r="AF433" s="11">
        <v>-0.33394495112759898</v>
      </c>
      <c r="AG433" s="11">
        <v>-0.43004687904442906</v>
      </c>
      <c r="AH433" s="11">
        <v>-0.26904169208716699</v>
      </c>
      <c r="AI433" s="11">
        <v>5.8481830970147974E-2</v>
      </c>
      <c r="AJ433" s="11"/>
      <c r="AK433" s="11">
        <v>-0.33994610507720902</v>
      </c>
      <c r="AL433" s="11">
        <v>-0.3609370519496351</v>
      </c>
      <c r="AM433" s="11">
        <v>-0.26360065025359802</v>
      </c>
      <c r="AN433" s="11">
        <v>-0.30248349394262897</v>
      </c>
      <c r="AO433" s="11">
        <v>-0.36837478634206394</v>
      </c>
      <c r="AP433" s="11">
        <v>-0.32363951992385698</v>
      </c>
      <c r="AQ433" s="11"/>
      <c r="AR433" s="11">
        <v>-0.24629011076311902</v>
      </c>
      <c r="AS433" s="11">
        <v>-0.44069713369930202</v>
      </c>
      <c r="AT433" s="11">
        <v>-0.27901147573899099</v>
      </c>
      <c r="AU433" s="11"/>
      <c r="AV433" s="11">
        <v>-0.26818035637877391</v>
      </c>
      <c r="AW433" s="11">
        <v>-0.38946324363713403</v>
      </c>
      <c r="AX433" s="11">
        <v>-0.49127329281048393</v>
      </c>
      <c r="AY433" s="11">
        <v>0.22250593722094197</v>
      </c>
      <c r="AZ433" s="11">
        <v>-0.34516963761493502</v>
      </c>
      <c r="BA433" s="11"/>
      <c r="BB433" s="11">
        <v>-0.28573378314489806</v>
      </c>
      <c r="BC433" s="11">
        <v>-0.40114483026338393</v>
      </c>
      <c r="BD433" s="11">
        <v>-0.40468622262153198</v>
      </c>
      <c r="BE433" s="11"/>
      <c r="BF433" s="11">
        <v>-0.16630209021044096</v>
      </c>
      <c r="BG433" s="11">
        <v>-0.39124072326581</v>
      </c>
      <c r="BH433" s="11">
        <v>-0.27150290945328004</v>
      </c>
      <c r="BI433" s="11">
        <v>-0.38261220903460103</v>
      </c>
      <c r="BJ433" s="11">
        <v>-0.49231930231810395</v>
      </c>
      <c r="BK433" s="11">
        <v>-0.40539732731392397</v>
      </c>
    </row>
    <row r="434" spans="2:63" x14ac:dyDescent="0.35">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row>
    <row r="435" spans="2:63" x14ac:dyDescent="0.35">
      <c r="B435" s="2" t="s">
        <v>265</v>
      </c>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row>
    <row r="436" spans="2:63" x14ac:dyDescent="0.35">
      <c r="B436" s="20" t="s">
        <v>67</v>
      </c>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row>
    <row r="437" spans="2:63" x14ac:dyDescent="0.35">
      <c r="B437" t="s">
        <v>253</v>
      </c>
      <c r="C437" s="11">
        <v>9.8288379224223593E-2</v>
      </c>
      <c r="D437" s="11">
        <v>0.135980245672713</v>
      </c>
      <c r="E437" s="11">
        <v>6.1815957576574897E-2</v>
      </c>
      <c r="F437" s="11"/>
      <c r="G437" s="11">
        <v>0.19170946003525</v>
      </c>
      <c r="H437" s="11">
        <v>0.18602751075635299</v>
      </c>
      <c r="I437" s="11">
        <v>0.121303853488226</v>
      </c>
      <c r="J437" s="11">
        <v>4.41447555295146E-2</v>
      </c>
      <c r="K437" s="11">
        <v>3.3069740047128302E-2</v>
      </c>
      <c r="L437" s="11">
        <v>3.23303131945126E-2</v>
      </c>
      <c r="M437" s="11"/>
      <c r="N437" s="11">
        <v>0.192394902648131</v>
      </c>
      <c r="O437" s="11">
        <v>7.2599721648138299E-2</v>
      </c>
      <c r="P437" s="11">
        <v>6.7874274155836398E-2</v>
      </c>
      <c r="Q437" s="11">
        <v>6.3875793784575502E-2</v>
      </c>
      <c r="R437" s="11">
        <v>6.5168030236694097E-2</v>
      </c>
      <c r="S437" s="11">
        <v>0.100249642645704</v>
      </c>
      <c r="T437" s="11">
        <v>7.8280354932412297E-2</v>
      </c>
      <c r="U437" s="11">
        <v>0.103082971008611</v>
      </c>
      <c r="V437" s="11">
        <v>0.10501031234740001</v>
      </c>
      <c r="W437" s="11">
        <v>9.9146951799726199E-2</v>
      </c>
      <c r="X437" s="11">
        <v>6.6705501020235494E-2</v>
      </c>
      <c r="Y437" s="11"/>
      <c r="Z437" s="11">
        <v>0.107400961243203</v>
      </c>
      <c r="AA437" s="11">
        <v>5.8314871891792498E-2</v>
      </c>
      <c r="AB437" s="11">
        <v>0.1192734778948</v>
      </c>
      <c r="AC437" s="11">
        <v>0.112821437532928</v>
      </c>
      <c r="AD437" s="11"/>
      <c r="AE437" s="11">
        <v>7.6024127940307301E-2</v>
      </c>
      <c r="AF437" s="11">
        <v>8.1866617331552094E-2</v>
      </c>
      <c r="AG437" s="11">
        <v>9.8691595493395706E-2</v>
      </c>
      <c r="AH437" s="11">
        <v>0.16446401521609599</v>
      </c>
      <c r="AI437" s="11">
        <v>0.260488101659752</v>
      </c>
      <c r="AJ437" s="11"/>
      <c r="AK437" s="11">
        <v>8.6726483512189603E-2</v>
      </c>
      <c r="AL437" s="11">
        <v>0.10039206463624301</v>
      </c>
      <c r="AM437" s="11">
        <v>0.12506470150823301</v>
      </c>
      <c r="AN437" s="11">
        <v>0.104402158943254</v>
      </c>
      <c r="AO437" s="11">
        <v>0.102486170420397</v>
      </c>
      <c r="AP437" s="11">
        <v>0.114704279094825</v>
      </c>
      <c r="AQ437" s="11"/>
      <c r="AR437" s="11">
        <v>8.0387563673613105E-2</v>
      </c>
      <c r="AS437" s="11">
        <v>0.121101721657877</v>
      </c>
      <c r="AT437" s="11">
        <v>8.1883674197749806E-2</v>
      </c>
      <c r="AU437" s="11"/>
      <c r="AV437" s="11">
        <v>8.6252433319411695E-2</v>
      </c>
      <c r="AW437" s="11">
        <v>0.124931035670903</v>
      </c>
      <c r="AX437" s="11">
        <v>0.106049660182804</v>
      </c>
      <c r="AY437" s="11">
        <v>0.247575283833914</v>
      </c>
      <c r="AZ437" s="11">
        <v>4.9112331202623399E-2</v>
      </c>
      <c r="BA437" s="11"/>
      <c r="BB437" s="11">
        <v>8.7468067569209398E-2</v>
      </c>
      <c r="BC437" s="11">
        <v>0.116456339235601</v>
      </c>
      <c r="BD437" s="11">
        <v>0.12073250256758999</v>
      </c>
      <c r="BE437" s="11"/>
      <c r="BF437" s="11">
        <v>0.18587506074921001</v>
      </c>
      <c r="BG437" s="11">
        <v>8.23483386513848E-2</v>
      </c>
      <c r="BH437" s="11">
        <v>9.9988148363781795E-2</v>
      </c>
      <c r="BI437" s="11">
        <v>6.3837319728619293E-2</v>
      </c>
      <c r="BJ437" s="11">
        <v>4.7553721480424499E-2</v>
      </c>
      <c r="BK437" s="11">
        <v>8.8173124015025306E-2</v>
      </c>
    </row>
    <row r="438" spans="2:63" x14ac:dyDescent="0.35">
      <c r="B438" t="s">
        <v>254</v>
      </c>
      <c r="C438" s="11">
        <v>0.250058231439857</v>
      </c>
      <c r="D438" s="11">
        <v>0.27368047151997399</v>
      </c>
      <c r="E438" s="11">
        <v>0.22649665742060299</v>
      </c>
      <c r="F438" s="11"/>
      <c r="G438" s="11">
        <v>0.294710339665407</v>
      </c>
      <c r="H438" s="11">
        <v>0.29586778563038901</v>
      </c>
      <c r="I438" s="11">
        <v>0.25653794132559699</v>
      </c>
      <c r="J438" s="11">
        <v>0.22839495328803699</v>
      </c>
      <c r="K438" s="11">
        <v>0.23658780329808399</v>
      </c>
      <c r="L438" s="11">
        <v>0.203669752767317</v>
      </c>
      <c r="M438" s="11"/>
      <c r="N438" s="11">
        <v>0.28597340035878899</v>
      </c>
      <c r="O438" s="11">
        <v>0.25598837757749299</v>
      </c>
      <c r="P438" s="11">
        <v>0.241946218569911</v>
      </c>
      <c r="Q438" s="11">
        <v>0.23432233508199299</v>
      </c>
      <c r="R438" s="11">
        <v>0.206032562432586</v>
      </c>
      <c r="S438" s="11">
        <v>0.24541514847773899</v>
      </c>
      <c r="T438" s="11">
        <v>0.26009012162444101</v>
      </c>
      <c r="U438" s="11">
        <v>0.27065710407182197</v>
      </c>
      <c r="V438" s="11">
        <v>0.233943128324098</v>
      </c>
      <c r="W438" s="11">
        <v>0.240559888978744</v>
      </c>
      <c r="X438" s="11">
        <v>0.265354170166825</v>
      </c>
      <c r="Y438" s="11"/>
      <c r="Z438" s="11">
        <v>0.30177879431635302</v>
      </c>
      <c r="AA438" s="11">
        <v>0.24518396382591301</v>
      </c>
      <c r="AB438" s="11">
        <v>0.26040895276967002</v>
      </c>
      <c r="AC438" s="11">
        <v>0.19053257775785801</v>
      </c>
      <c r="AD438" s="11"/>
      <c r="AE438" s="11">
        <v>0.18350287124341599</v>
      </c>
      <c r="AF438" s="11">
        <v>0.239856505040735</v>
      </c>
      <c r="AG438" s="11">
        <v>0.30623187038190702</v>
      </c>
      <c r="AH438" s="11">
        <v>0.32132923916031098</v>
      </c>
      <c r="AI438" s="11">
        <v>0.28805433204155301</v>
      </c>
      <c r="AJ438" s="11"/>
      <c r="AK438" s="11">
        <v>0.254100124324733</v>
      </c>
      <c r="AL438" s="11">
        <v>0.266117538417244</v>
      </c>
      <c r="AM438" s="11">
        <v>0.24052718869463</v>
      </c>
      <c r="AN438" s="11">
        <v>0.23568298980180999</v>
      </c>
      <c r="AO438" s="11">
        <v>0.241002774618783</v>
      </c>
      <c r="AP438" s="11">
        <v>0.19999171732332399</v>
      </c>
      <c r="AQ438" s="11"/>
      <c r="AR438" s="11">
        <v>0.209845020970722</v>
      </c>
      <c r="AS438" s="11">
        <v>0.29743070460187299</v>
      </c>
      <c r="AT438" s="11">
        <v>0.202464213091748</v>
      </c>
      <c r="AU438" s="11"/>
      <c r="AV438" s="11">
        <v>0.23436082645050199</v>
      </c>
      <c r="AW438" s="11">
        <v>0.289160755885839</v>
      </c>
      <c r="AX438" s="11">
        <v>0.292002416213824</v>
      </c>
      <c r="AY438" s="11">
        <v>0.116152113047859</v>
      </c>
      <c r="AZ438" s="11">
        <v>0.18023877173052999</v>
      </c>
      <c r="BA438" s="11"/>
      <c r="BB438" s="11">
        <v>0.24960554712451999</v>
      </c>
      <c r="BC438" s="11">
        <v>0.29648481289666201</v>
      </c>
      <c r="BD438" s="11">
        <v>0.30506408846292399</v>
      </c>
      <c r="BE438" s="11"/>
      <c r="BF438" s="11">
        <v>0.275028043280443</v>
      </c>
      <c r="BG438" s="11">
        <v>0.241434836248998</v>
      </c>
      <c r="BH438" s="11">
        <v>0.26270023216636201</v>
      </c>
      <c r="BI438" s="11">
        <v>0.229754445106546</v>
      </c>
      <c r="BJ438" s="11">
        <v>0.25214545651672998</v>
      </c>
      <c r="BK438" s="11">
        <v>0.22939453028083201</v>
      </c>
    </row>
    <row r="439" spans="2:63" x14ac:dyDescent="0.35">
      <c r="B439" t="s">
        <v>255</v>
      </c>
      <c r="C439" s="11">
        <v>0.37705234830887502</v>
      </c>
      <c r="D439" s="11">
        <v>0.35959665448885803</v>
      </c>
      <c r="E439" s="11">
        <v>0.39410986408814702</v>
      </c>
      <c r="F439" s="11"/>
      <c r="G439" s="11">
        <v>0.29700506945474098</v>
      </c>
      <c r="H439" s="11">
        <v>0.30442003426134701</v>
      </c>
      <c r="I439" s="11">
        <v>0.37451491431841399</v>
      </c>
      <c r="J439" s="11">
        <v>0.42484854747381401</v>
      </c>
      <c r="K439" s="11">
        <v>0.44997229712178</v>
      </c>
      <c r="L439" s="11">
        <v>0.40487042977480903</v>
      </c>
      <c r="M439" s="11"/>
      <c r="N439" s="11">
        <v>0.329001491349387</v>
      </c>
      <c r="O439" s="11">
        <v>0.375467150365766</v>
      </c>
      <c r="P439" s="11">
        <v>0.404115783166627</v>
      </c>
      <c r="Q439" s="11">
        <v>0.38566529233765701</v>
      </c>
      <c r="R439" s="11">
        <v>0.432094910226621</v>
      </c>
      <c r="S439" s="11">
        <v>0.41494083781597202</v>
      </c>
      <c r="T439" s="11">
        <v>0.38777599522420902</v>
      </c>
      <c r="U439" s="11">
        <v>0.33168965982719301</v>
      </c>
      <c r="V439" s="11">
        <v>0.37691732187421401</v>
      </c>
      <c r="W439" s="11">
        <v>0.35683334380982101</v>
      </c>
      <c r="X439" s="11">
        <v>0.367557203489908</v>
      </c>
      <c r="Y439" s="11"/>
      <c r="Z439" s="11">
        <v>0.357273891597368</v>
      </c>
      <c r="AA439" s="11">
        <v>0.39743377273154801</v>
      </c>
      <c r="AB439" s="11">
        <v>0.37443911917219003</v>
      </c>
      <c r="AC439" s="11">
        <v>0.38199297374652602</v>
      </c>
      <c r="AD439" s="11"/>
      <c r="AE439" s="11">
        <v>0.39134649376352298</v>
      </c>
      <c r="AF439" s="11">
        <v>0.389915041128858</v>
      </c>
      <c r="AG439" s="11">
        <v>0.360066468071365</v>
      </c>
      <c r="AH439" s="11">
        <v>0.34168672043857501</v>
      </c>
      <c r="AI439" s="11">
        <v>0.29892393249652799</v>
      </c>
      <c r="AJ439" s="11"/>
      <c r="AK439" s="11">
        <v>0.37638963348847998</v>
      </c>
      <c r="AL439" s="11">
        <v>0.37527752386998697</v>
      </c>
      <c r="AM439" s="11">
        <v>0.39646519797498903</v>
      </c>
      <c r="AN439" s="11">
        <v>0.367056661857109</v>
      </c>
      <c r="AO439" s="11">
        <v>0.371530750918658</v>
      </c>
      <c r="AP439" s="11">
        <v>0.37158126742824799</v>
      </c>
      <c r="AQ439" s="11"/>
      <c r="AR439" s="11">
        <v>0.38190095641421301</v>
      </c>
      <c r="AS439" s="11">
        <v>0.36855134473576501</v>
      </c>
      <c r="AT439" s="11">
        <v>0.39208560053901997</v>
      </c>
      <c r="AU439" s="11"/>
      <c r="AV439" s="11">
        <v>0.37567880502302098</v>
      </c>
      <c r="AW439" s="11">
        <v>0.36278478033011902</v>
      </c>
      <c r="AX439" s="11">
        <v>0.40356191604872799</v>
      </c>
      <c r="AY439" s="11">
        <v>0.29382070780221903</v>
      </c>
      <c r="AZ439" s="11">
        <v>0.40967269698012598</v>
      </c>
      <c r="BA439" s="11"/>
      <c r="BB439" s="11">
        <v>0.36191793176902898</v>
      </c>
      <c r="BC439" s="11">
        <v>0.36827490077117397</v>
      </c>
      <c r="BD439" s="11">
        <v>0.40753553338452703</v>
      </c>
      <c r="BE439" s="11"/>
      <c r="BF439" s="11">
        <v>0.358847467058106</v>
      </c>
      <c r="BG439" s="11">
        <v>0.38829107596274298</v>
      </c>
      <c r="BH439" s="11">
        <v>0.34888062311241003</v>
      </c>
      <c r="BI439" s="11">
        <v>0.37951865375186999</v>
      </c>
      <c r="BJ439" s="11">
        <v>0.37644774720509899</v>
      </c>
      <c r="BK439" s="11">
        <v>0.44903963616940701</v>
      </c>
    </row>
    <row r="440" spans="2:63" x14ac:dyDescent="0.35">
      <c r="B440" t="s">
        <v>256</v>
      </c>
      <c r="C440" s="11">
        <v>0.19274266448982999</v>
      </c>
      <c r="D440" s="11">
        <v>0.16081155308945</v>
      </c>
      <c r="E440" s="11">
        <v>0.22340861943035201</v>
      </c>
      <c r="F440" s="11"/>
      <c r="G440" s="11">
        <v>0.16975371944800699</v>
      </c>
      <c r="H440" s="11">
        <v>0.15877682894818601</v>
      </c>
      <c r="I440" s="11">
        <v>0.17873717919538201</v>
      </c>
      <c r="J440" s="11">
        <v>0.19214711628634701</v>
      </c>
      <c r="K440" s="11">
        <v>0.19531559539735099</v>
      </c>
      <c r="L440" s="11">
        <v>0.24631485354547</v>
      </c>
      <c r="M440" s="11"/>
      <c r="N440" s="11">
        <v>0.14183484589364101</v>
      </c>
      <c r="O440" s="11">
        <v>0.222465095119563</v>
      </c>
      <c r="P440" s="11">
        <v>0.20926000071218601</v>
      </c>
      <c r="Q440" s="11">
        <v>0.230950443304727</v>
      </c>
      <c r="R440" s="11">
        <v>0.180526503787177</v>
      </c>
      <c r="S440" s="11">
        <v>0.16890336378394499</v>
      </c>
      <c r="T440" s="11">
        <v>0.176548647305284</v>
      </c>
      <c r="U440" s="11">
        <v>0.23776361556663</v>
      </c>
      <c r="V440" s="11">
        <v>0.19244201916187401</v>
      </c>
      <c r="W440" s="11">
        <v>0.20859430498995701</v>
      </c>
      <c r="X440" s="11">
        <v>0.18486151301432799</v>
      </c>
      <c r="Y440" s="11"/>
      <c r="Z440" s="11">
        <v>0.16827530758531301</v>
      </c>
      <c r="AA440" s="11">
        <v>0.219372900384013</v>
      </c>
      <c r="AB440" s="11">
        <v>0.17813541431082799</v>
      </c>
      <c r="AC440" s="11">
        <v>0.200969187678082</v>
      </c>
      <c r="AD440" s="11"/>
      <c r="AE440" s="11">
        <v>0.23369998228653499</v>
      </c>
      <c r="AF440" s="11">
        <v>0.20369856931205499</v>
      </c>
      <c r="AG440" s="11">
        <v>0.167088574620746</v>
      </c>
      <c r="AH440" s="11">
        <v>0.13925317428721201</v>
      </c>
      <c r="AI440" s="11">
        <v>0.11189484137469199</v>
      </c>
      <c r="AJ440" s="11"/>
      <c r="AK440" s="11">
        <v>0.19346535089199701</v>
      </c>
      <c r="AL440" s="11">
        <v>0.190598390007374</v>
      </c>
      <c r="AM440" s="11">
        <v>0.13930182666225599</v>
      </c>
      <c r="AN440" s="11">
        <v>0.205397210986597</v>
      </c>
      <c r="AO440" s="11">
        <v>0.21118805389109599</v>
      </c>
      <c r="AP440" s="11">
        <v>0.228993075325682</v>
      </c>
      <c r="AQ440" s="11"/>
      <c r="AR440" s="11">
        <v>0.21425719349024999</v>
      </c>
      <c r="AS440" s="11">
        <v>0.16465007146108801</v>
      </c>
      <c r="AT440" s="11">
        <v>0.21235725257680599</v>
      </c>
      <c r="AU440" s="11"/>
      <c r="AV440" s="11">
        <v>0.20958978215607599</v>
      </c>
      <c r="AW440" s="11">
        <v>0.16616138170543401</v>
      </c>
      <c r="AX440" s="11">
        <v>0.16340625694460501</v>
      </c>
      <c r="AY440" s="11">
        <v>0.19477276805327701</v>
      </c>
      <c r="AZ440" s="11">
        <v>0.232139122496827</v>
      </c>
      <c r="BA440" s="11"/>
      <c r="BB440" s="11">
        <v>0.21262016688458499</v>
      </c>
      <c r="BC440" s="11">
        <v>0.16115229398043401</v>
      </c>
      <c r="BD440" s="11">
        <v>0.13337422385434999</v>
      </c>
      <c r="BE440" s="11"/>
      <c r="BF440" s="11">
        <v>0.13129052139494499</v>
      </c>
      <c r="BG440" s="11">
        <v>0.19940685000161801</v>
      </c>
      <c r="BH440" s="11">
        <v>0.21861525367357901</v>
      </c>
      <c r="BI440" s="11">
        <v>0.22471665168449301</v>
      </c>
      <c r="BJ440" s="11">
        <v>0.20694514811266301</v>
      </c>
      <c r="BK440" s="11">
        <v>0.18499363957182199</v>
      </c>
    </row>
    <row r="441" spans="2:63" x14ac:dyDescent="0.35">
      <c r="B441" t="s">
        <v>257</v>
      </c>
      <c r="C441" s="11">
        <v>8.1858376537214006E-2</v>
      </c>
      <c r="D441" s="11">
        <v>6.9931075229005504E-2</v>
      </c>
      <c r="E441" s="11">
        <v>9.4168901484323095E-2</v>
      </c>
      <c r="F441" s="11"/>
      <c r="G441" s="11">
        <v>4.6821411396595201E-2</v>
      </c>
      <c r="H441" s="11">
        <v>5.4907840403725303E-2</v>
      </c>
      <c r="I441" s="11">
        <v>6.8906111672380296E-2</v>
      </c>
      <c r="J441" s="11">
        <v>0.11046462742228701</v>
      </c>
      <c r="K441" s="11">
        <v>8.5054564135655403E-2</v>
      </c>
      <c r="L441" s="11">
        <v>0.112814650717891</v>
      </c>
      <c r="M441" s="11"/>
      <c r="N441" s="11">
        <v>5.07953597500517E-2</v>
      </c>
      <c r="O441" s="11">
        <v>7.3479655289038603E-2</v>
      </c>
      <c r="P441" s="11">
        <v>7.6803723395439005E-2</v>
      </c>
      <c r="Q441" s="11">
        <v>8.5186135491047907E-2</v>
      </c>
      <c r="R441" s="11">
        <v>0.116177993316922</v>
      </c>
      <c r="S441" s="11">
        <v>7.0491007276639997E-2</v>
      </c>
      <c r="T441" s="11">
        <v>9.7304880913654399E-2</v>
      </c>
      <c r="U441" s="11">
        <v>5.6806649525743901E-2</v>
      </c>
      <c r="V441" s="11">
        <v>9.1687218292414302E-2</v>
      </c>
      <c r="W441" s="11">
        <v>9.4865510421750995E-2</v>
      </c>
      <c r="X441" s="11">
        <v>0.115521612308703</v>
      </c>
      <c r="Y441" s="11"/>
      <c r="Z441" s="11">
        <v>6.5271045257762894E-2</v>
      </c>
      <c r="AA441" s="11">
        <v>7.9694491166733106E-2</v>
      </c>
      <c r="AB441" s="11">
        <v>6.7743035852511596E-2</v>
      </c>
      <c r="AC441" s="11">
        <v>0.11368382328460699</v>
      </c>
      <c r="AD441" s="11"/>
      <c r="AE441" s="11">
        <v>0.11542652476621899</v>
      </c>
      <c r="AF441" s="11">
        <v>8.4663267186798702E-2</v>
      </c>
      <c r="AG441" s="11">
        <v>6.7921491432585607E-2</v>
      </c>
      <c r="AH441" s="11">
        <v>3.3266850897806198E-2</v>
      </c>
      <c r="AI441" s="11">
        <v>4.06387924274745E-2</v>
      </c>
      <c r="AJ441" s="11"/>
      <c r="AK441" s="11">
        <v>8.9318407782599807E-2</v>
      </c>
      <c r="AL441" s="11">
        <v>6.7614483069151105E-2</v>
      </c>
      <c r="AM441" s="11">
        <v>9.8641085159891895E-2</v>
      </c>
      <c r="AN441" s="11">
        <v>8.7460978411230197E-2</v>
      </c>
      <c r="AO441" s="11">
        <v>7.3792250151065802E-2</v>
      </c>
      <c r="AP441" s="11">
        <v>8.4729660827921605E-2</v>
      </c>
      <c r="AQ441" s="11"/>
      <c r="AR441" s="11">
        <v>0.11360926545120199</v>
      </c>
      <c r="AS441" s="11">
        <v>4.82661575433974E-2</v>
      </c>
      <c r="AT441" s="11">
        <v>0.11120925959467499</v>
      </c>
      <c r="AU441" s="11"/>
      <c r="AV441" s="11">
        <v>9.4118153050989001E-2</v>
      </c>
      <c r="AW441" s="11">
        <v>5.6962046407704199E-2</v>
      </c>
      <c r="AX441" s="11">
        <v>3.4979750610040002E-2</v>
      </c>
      <c r="AY441" s="11">
        <v>0.14767912726273</v>
      </c>
      <c r="AZ441" s="11">
        <v>0.12883707758989299</v>
      </c>
      <c r="BA441" s="11"/>
      <c r="BB441" s="11">
        <v>8.8388286652656897E-2</v>
      </c>
      <c r="BC441" s="11">
        <v>5.7631653116129999E-2</v>
      </c>
      <c r="BD441" s="11">
        <v>3.3293651730608699E-2</v>
      </c>
      <c r="BE441" s="11"/>
      <c r="BF441" s="11">
        <v>4.8958907517296202E-2</v>
      </c>
      <c r="BG441" s="11">
        <v>8.8518899135256998E-2</v>
      </c>
      <c r="BH441" s="11">
        <v>6.9815742683868295E-2</v>
      </c>
      <c r="BI441" s="11">
        <v>0.102172929728471</v>
      </c>
      <c r="BJ441" s="11">
        <v>0.116907926685083</v>
      </c>
      <c r="BK441" s="11">
        <v>4.8399069962913099E-2</v>
      </c>
    </row>
    <row r="442" spans="2:63" x14ac:dyDescent="0.35">
      <c r="B442" t="s">
        <v>258</v>
      </c>
      <c r="C442" s="11">
        <v>0.34834661066408101</v>
      </c>
      <c r="D442" s="11">
        <v>0.40966071719268699</v>
      </c>
      <c r="E442" s="11">
        <v>0.28831261499717797</v>
      </c>
      <c r="F442" s="11"/>
      <c r="G442" s="11">
        <v>0.48641979970065602</v>
      </c>
      <c r="H442" s="11">
        <v>0.481895296386742</v>
      </c>
      <c r="I442" s="11">
        <v>0.37784179481382402</v>
      </c>
      <c r="J442" s="11">
        <v>0.27253970881755202</v>
      </c>
      <c r="K442" s="11">
        <v>0.26965754334521302</v>
      </c>
      <c r="L442" s="11">
        <v>0.23600006596183001</v>
      </c>
      <c r="M442" s="11"/>
      <c r="N442" s="11">
        <v>0.47836830300692001</v>
      </c>
      <c r="O442" s="11">
        <v>0.32858809922563198</v>
      </c>
      <c r="P442" s="11">
        <v>0.30982049272574702</v>
      </c>
      <c r="Q442" s="11">
        <v>0.29819812886656799</v>
      </c>
      <c r="R442" s="11">
        <v>0.27120059266927998</v>
      </c>
      <c r="S442" s="11">
        <v>0.345664791123443</v>
      </c>
      <c r="T442" s="11">
        <v>0.33837047655685298</v>
      </c>
      <c r="U442" s="11">
        <v>0.373740075080433</v>
      </c>
      <c r="V442" s="11">
        <v>0.33895344067149802</v>
      </c>
      <c r="W442" s="11">
        <v>0.33970684077847002</v>
      </c>
      <c r="X442" s="11">
        <v>0.33205967118705998</v>
      </c>
      <c r="Y442" s="11"/>
      <c r="Z442" s="11">
        <v>0.40917975555955599</v>
      </c>
      <c r="AA442" s="11">
        <v>0.30349883571770597</v>
      </c>
      <c r="AB442" s="11">
        <v>0.37968243066446999</v>
      </c>
      <c r="AC442" s="11">
        <v>0.30335401529078598</v>
      </c>
      <c r="AD442" s="11"/>
      <c r="AE442" s="11">
        <v>0.25952699918372302</v>
      </c>
      <c r="AF442" s="11">
        <v>0.32172312237228801</v>
      </c>
      <c r="AG442" s="11">
        <v>0.40492346587530298</v>
      </c>
      <c r="AH442" s="11">
        <v>0.48579325437640702</v>
      </c>
      <c r="AI442" s="11">
        <v>0.54854243370130495</v>
      </c>
      <c r="AJ442" s="11"/>
      <c r="AK442" s="11">
        <v>0.34082660783692298</v>
      </c>
      <c r="AL442" s="11">
        <v>0.36650960305348701</v>
      </c>
      <c r="AM442" s="11">
        <v>0.36559189020286298</v>
      </c>
      <c r="AN442" s="11">
        <v>0.34008514874506401</v>
      </c>
      <c r="AO442" s="11">
        <v>0.34348894503917898</v>
      </c>
      <c r="AP442" s="11">
        <v>0.31469599641814899</v>
      </c>
      <c r="AQ442" s="11"/>
      <c r="AR442" s="11">
        <v>0.29023258464433499</v>
      </c>
      <c r="AS442" s="11">
        <v>0.41853242625975001</v>
      </c>
      <c r="AT442" s="11">
        <v>0.284347887289498</v>
      </c>
      <c r="AU442" s="11"/>
      <c r="AV442" s="11">
        <v>0.32061325976991401</v>
      </c>
      <c r="AW442" s="11">
        <v>0.41409179155674197</v>
      </c>
      <c r="AX442" s="11">
        <v>0.39805207639662699</v>
      </c>
      <c r="AY442" s="11">
        <v>0.36372739688177402</v>
      </c>
      <c r="AZ442" s="11">
        <v>0.229351102933154</v>
      </c>
      <c r="BA442" s="11"/>
      <c r="BB442" s="11">
        <v>0.33707361469372898</v>
      </c>
      <c r="BC442" s="11">
        <v>0.41294115213226201</v>
      </c>
      <c r="BD442" s="11">
        <v>0.42579659103051398</v>
      </c>
      <c r="BE442" s="11"/>
      <c r="BF442" s="11">
        <v>0.46090310402965301</v>
      </c>
      <c r="BG442" s="11">
        <v>0.323783174900383</v>
      </c>
      <c r="BH442" s="11">
        <v>0.36268838053014402</v>
      </c>
      <c r="BI442" s="11">
        <v>0.29359176483516602</v>
      </c>
      <c r="BJ442" s="11">
        <v>0.29969917799715501</v>
      </c>
      <c r="BK442" s="11">
        <v>0.31756765429585698</v>
      </c>
    </row>
    <row r="443" spans="2:63" x14ac:dyDescent="0.35">
      <c r="B443" t="s">
        <v>259</v>
      </c>
      <c r="C443" s="11">
        <v>0.27460104102704397</v>
      </c>
      <c r="D443" s="11">
        <v>0.23074262831845549</v>
      </c>
      <c r="E443" s="11">
        <v>0.31757752091467512</v>
      </c>
      <c r="F443" s="11"/>
      <c r="G443" s="11">
        <v>0.2165751308446022</v>
      </c>
      <c r="H443" s="11">
        <v>0.21368466935191133</v>
      </c>
      <c r="I443" s="11">
        <v>0.24764329086776232</v>
      </c>
      <c r="J443" s="11">
        <v>0.30261174370863403</v>
      </c>
      <c r="K443" s="11">
        <v>0.28037015953300637</v>
      </c>
      <c r="L443" s="11">
        <v>0.35912950426336099</v>
      </c>
      <c r="M443" s="11"/>
      <c r="N443" s="11">
        <v>0.19263020564369271</v>
      </c>
      <c r="O443" s="11">
        <v>0.29594475040860158</v>
      </c>
      <c r="P443" s="11">
        <v>0.28606372410762504</v>
      </c>
      <c r="Q443" s="11">
        <v>0.31613657879577489</v>
      </c>
      <c r="R443" s="11">
        <v>0.29670449710409896</v>
      </c>
      <c r="S443" s="11">
        <v>0.23939437106058498</v>
      </c>
      <c r="T443" s="11">
        <v>0.27385352821893838</v>
      </c>
      <c r="U443" s="11">
        <v>0.29457026509237388</v>
      </c>
      <c r="V443" s="11">
        <v>0.28412923745428831</v>
      </c>
      <c r="W443" s="11">
        <v>0.30345981541170802</v>
      </c>
      <c r="X443" s="11">
        <v>0.30038312532303102</v>
      </c>
      <c r="Y443" s="11"/>
      <c r="Z443" s="11">
        <v>0.2335463528430759</v>
      </c>
      <c r="AA443" s="11">
        <v>0.29906739155074613</v>
      </c>
      <c r="AB443" s="11">
        <v>0.24587845016333959</v>
      </c>
      <c r="AC443" s="11">
        <v>0.31465301096268899</v>
      </c>
      <c r="AD443" s="11"/>
      <c r="AE443" s="11">
        <v>0.349126507052754</v>
      </c>
      <c r="AF443" s="11">
        <v>0.28836183649885372</v>
      </c>
      <c r="AG443" s="11">
        <v>0.23501006605333161</v>
      </c>
      <c r="AH443" s="11">
        <v>0.17252002518501822</v>
      </c>
      <c r="AI443" s="11">
        <v>0.1525336338021665</v>
      </c>
      <c r="AJ443" s="11"/>
      <c r="AK443" s="11">
        <v>0.28278375867459682</v>
      </c>
      <c r="AL443" s="11">
        <v>0.25821287307652507</v>
      </c>
      <c r="AM443" s="11">
        <v>0.23794291182214788</v>
      </c>
      <c r="AN443" s="11">
        <v>0.29285818939782721</v>
      </c>
      <c r="AO443" s="11">
        <v>0.28498030404216179</v>
      </c>
      <c r="AP443" s="11">
        <v>0.31372273615360358</v>
      </c>
      <c r="AQ443" s="11"/>
      <c r="AR443" s="11">
        <v>0.327866458941452</v>
      </c>
      <c r="AS443" s="11">
        <v>0.21291622900448542</v>
      </c>
      <c r="AT443" s="11">
        <v>0.32356651217148097</v>
      </c>
      <c r="AU443" s="11"/>
      <c r="AV443" s="11">
        <v>0.30370793520706496</v>
      </c>
      <c r="AW443" s="11">
        <v>0.22312342811313821</v>
      </c>
      <c r="AX443" s="11">
        <v>0.198386007554645</v>
      </c>
      <c r="AY443" s="11">
        <v>0.342451895316007</v>
      </c>
      <c r="AZ443" s="11">
        <v>0.36097620008671999</v>
      </c>
      <c r="BA443" s="11"/>
      <c r="BB443" s="11">
        <v>0.30100845353724187</v>
      </c>
      <c r="BC443" s="11">
        <v>0.21878394709656401</v>
      </c>
      <c r="BD443" s="11">
        <v>0.16666787558495869</v>
      </c>
      <c r="BE443" s="11"/>
      <c r="BF443" s="11">
        <v>0.18024942891224119</v>
      </c>
      <c r="BG443" s="11">
        <v>0.28792574913687502</v>
      </c>
      <c r="BH443" s="11">
        <v>0.28843099635744729</v>
      </c>
      <c r="BI443" s="11">
        <v>0.32688958141296398</v>
      </c>
      <c r="BJ443" s="11">
        <v>0.323853074797746</v>
      </c>
      <c r="BK443" s="11">
        <v>0.23339270953473509</v>
      </c>
    </row>
    <row r="444" spans="2:63" x14ac:dyDescent="0.35">
      <c r="B444" t="s">
        <v>192</v>
      </c>
      <c r="C444" s="11">
        <v>7.3745569637037045E-2</v>
      </c>
      <c r="D444" s="11">
        <v>0.1789180888742315</v>
      </c>
      <c r="E444" s="11">
        <v>-2.9264905917497142E-2</v>
      </c>
      <c r="F444" s="11"/>
      <c r="G444" s="11">
        <v>0.26984466885605385</v>
      </c>
      <c r="H444" s="11">
        <v>0.26821062703483067</v>
      </c>
      <c r="I444" s="11">
        <v>0.13019850394606169</v>
      </c>
      <c r="J444" s="11">
        <v>-3.0072034891082011E-2</v>
      </c>
      <c r="K444" s="11">
        <v>-1.0712616187793345E-2</v>
      </c>
      <c r="L444" s="11">
        <v>-0.12312943830153097</v>
      </c>
      <c r="M444" s="11"/>
      <c r="N444" s="11">
        <v>0.28573809736322731</v>
      </c>
      <c r="O444" s="11">
        <v>3.2643348817030404E-2</v>
      </c>
      <c r="P444" s="11">
        <v>2.3756768618121982E-2</v>
      </c>
      <c r="Q444" s="11">
        <v>-1.7938449929206901E-2</v>
      </c>
      <c r="R444" s="11">
        <v>-2.550390443481898E-2</v>
      </c>
      <c r="S444" s="11">
        <v>0.10627042006285803</v>
      </c>
      <c r="T444" s="11">
        <v>6.4516948337914604E-2</v>
      </c>
      <c r="U444" s="11">
        <v>7.9169809988059114E-2</v>
      </c>
      <c r="V444" s="11">
        <v>5.482420321720971E-2</v>
      </c>
      <c r="W444" s="11">
        <v>3.6247025366761998E-2</v>
      </c>
      <c r="X444" s="11">
        <v>3.167654586402896E-2</v>
      </c>
      <c r="Y444" s="11"/>
      <c r="Z444" s="11">
        <v>0.17563340271648009</v>
      </c>
      <c r="AA444" s="11">
        <v>4.4314441669598414E-3</v>
      </c>
      <c r="AB444" s="11">
        <v>0.1338039805011304</v>
      </c>
      <c r="AC444" s="11">
        <v>-1.1298995671903012E-2</v>
      </c>
      <c r="AD444" s="11"/>
      <c r="AE444" s="11">
        <v>-8.9599507869030981E-2</v>
      </c>
      <c r="AF444" s="11">
        <v>3.3361285873434288E-2</v>
      </c>
      <c r="AG444" s="11">
        <v>0.16991339982197137</v>
      </c>
      <c r="AH444" s="11">
        <v>0.31327322919138878</v>
      </c>
      <c r="AI444" s="11">
        <v>0.39600879989913845</v>
      </c>
      <c r="AJ444" s="11"/>
      <c r="AK444" s="11">
        <v>5.804284916232616E-2</v>
      </c>
      <c r="AL444" s="11">
        <v>0.10829672997696194</v>
      </c>
      <c r="AM444" s="11">
        <v>0.12764897838071509</v>
      </c>
      <c r="AN444" s="11">
        <v>4.7226959347236808E-2</v>
      </c>
      <c r="AO444" s="11">
        <v>5.8508640997017192E-2</v>
      </c>
      <c r="AP444" s="11">
        <v>9.7326026454541692E-4</v>
      </c>
      <c r="AQ444" s="11"/>
      <c r="AR444" s="11">
        <v>-3.7633874297117009E-2</v>
      </c>
      <c r="AS444" s="11">
        <v>0.20561619725526459</v>
      </c>
      <c r="AT444" s="11">
        <v>-3.9218624881982966E-2</v>
      </c>
      <c r="AU444" s="11"/>
      <c r="AV444" s="11">
        <v>1.6905324562849045E-2</v>
      </c>
      <c r="AW444" s="11">
        <v>0.19096836344360377</v>
      </c>
      <c r="AX444" s="11">
        <v>0.19966606884198199</v>
      </c>
      <c r="AY444" s="11">
        <v>2.1275501565767019E-2</v>
      </c>
      <c r="AZ444" s="11">
        <v>-0.13162509715356599</v>
      </c>
      <c r="BA444" s="11"/>
      <c r="BB444" s="11">
        <v>3.6065161156487113E-2</v>
      </c>
      <c r="BC444" s="11">
        <v>0.194157205035698</v>
      </c>
      <c r="BD444" s="11">
        <v>0.25912871544555527</v>
      </c>
      <c r="BE444" s="11"/>
      <c r="BF444" s="11">
        <v>0.28065367511741179</v>
      </c>
      <c r="BG444" s="11">
        <v>3.5857425763507977E-2</v>
      </c>
      <c r="BH444" s="11">
        <v>7.4257384172696728E-2</v>
      </c>
      <c r="BI444" s="11">
        <v>-3.3297816577797956E-2</v>
      </c>
      <c r="BJ444" s="11">
        <v>-2.415389680059099E-2</v>
      </c>
      <c r="BK444" s="11">
        <v>8.4174944761121889E-2</v>
      </c>
    </row>
    <row r="445" spans="2:63" x14ac:dyDescent="0.35">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row>
    <row r="446" spans="2:63" x14ac:dyDescent="0.35">
      <c r="B446" s="2" t="s">
        <v>274</v>
      </c>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row>
    <row r="447" spans="2:63" x14ac:dyDescent="0.35">
      <c r="B447" s="20" t="s">
        <v>67</v>
      </c>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row>
    <row r="448" spans="2:63" x14ac:dyDescent="0.35">
      <c r="B448" t="s">
        <v>266</v>
      </c>
      <c r="C448" s="11">
        <v>0.58319490391940598</v>
      </c>
      <c r="D448" s="11">
        <v>0.55014175526527398</v>
      </c>
      <c r="E448" s="11">
        <v>0.61605319708633699</v>
      </c>
      <c r="F448" s="11"/>
      <c r="G448" s="11">
        <v>0.51303222276010296</v>
      </c>
      <c r="H448" s="11">
        <v>0.53244372076075597</v>
      </c>
      <c r="I448" s="11">
        <v>0.54599755959115903</v>
      </c>
      <c r="J448" s="11">
        <v>0.64036051713530395</v>
      </c>
      <c r="K448" s="11">
        <v>0.61969437970265595</v>
      </c>
      <c r="L448" s="11">
        <v>0.63151182188442101</v>
      </c>
      <c r="M448" s="11"/>
      <c r="N448" s="11">
        <v>0.53590875136888305</v>
      </c>
      <c r="O448" s="11">
        <v>0.56162380580886495</v>
      </c>
      <c r="P448" s="11">
        <v>0.59882687186178596</v>
      </c>
      <c r="Q448" s="11">
        <v>0.56024860168105295</v>
      </c>
      <c r="R448" s="11">
        <v>0.59881820450569401</v>
      </c>
      <c r="S448" s="11">
        <v>0.56947044890800802</v>
      </c>
      <c r="T448" s="11">
        <v>0.66265473885941895</v>
      </c>
      <c r="U448" s="11">
        <v>0.59625629959160098</v>
      </c>
      <c r="V448" s="11">
        <v>0.59517933288108604</v>
      </c>
      <c r="W448" s="11">
        <v>0.60980087503382796</v>
      </c>
      <c r="X448" s="11">
        <v>0.57914451139598899</v>
      </c>
      <c r="Y448" s="11"/>
      <c r="Z448" s="11">
        <v>0.59140273636414797</v>
      </c>
      <c r="AA448" s="11">
        <v>0.59318344580833104</v>
      </c>
      <c r="AB448" s="11">
        <v>0.57194753442630497</v>
      </c>
      <c r="AC448" s="11">
        <v>0.57659164141029995</v>
      </c>
      <c r="AD448" s="11"/>
      <c r="AE448" s="11">
        <v>0.57074721497752201</v>
      </c>
      <c r="AF448" s="11">
        <v>0.59967974547015901</v>
      </c>
      <c r="AG448" s="11">
        <v>0.59780205029628097</v>
      </c>
      <c r="AH448" s="11">
        <v>0.55245435489179495</v>
      </c>
      <c r="AI448" s="11">
        <v>0.48430836921081899</v>
      </c>
      <c r="AJ448" s="11"/>
      <c r="AK448" s="11">
        <v>0.59648385022942296</v>
      </c>
      <c r="AL448" s="11">
        <v>0.59146280645807703</v>
      </c>
      <c r="AM448" s="11">
        <v>0.57699482076869701</v>
      </c>
      <c r="AN448" s="11">
        <v>0.599207962439675</v>
      </c>
      <c r="AO448" s="11">
        <v>0.57713732798815398</v>
      </c>
      <c r="AP448" s="11">
        <v>0.42329668656156</v>
      </c>
      <c r="AQ448" s="11"/>
      <c r="AR448" s="11">
        <v>0.58817929966559701</v>
      </c>
      <c r="AS448" s="11">
        <v>0.60643049029301099</v>
      </c>
      <c r="AT448" s="11">
        <v>0.50475152169048998</v>
      </c>
      <c r="AU448" s="11"/>
      <c r="AV448" s="11">
        <v>0.58312667624872705</v>
      </c>
      <c r="AW448" s="11">
        <v>0.60297127530279704</v>
      </c>
      <c r="AX448" s="11">
        <v>0.62795205325190095</v>
      </c>
      <c r="AY448" s="11">
        <v>0.411252992367235</v>
      </c>
      <c r="AZ448" s="11">
        <v>0.54042310374826796</v>
      </c>
      <c r="BA448" s="11"/>
      <c r="BB448" s="11">
        <v>0.59977160368222004</v>
      </c>
      <c r="BC448" s="11">
        <v>0.61088516444782903</v>
      </c>
      <c r="BD448" s="11">
        <v>0.58224610104058205</v>
      </c>
      <c r="BE448" s="11"/>
      <c r="BF448" s="11">
        <v>0.54906770298054697</v>
      </c>
      <c r="BG448" s="11">
        <v>0.59285289833042298</v>
      </c>
      <c r="BH448" s="11">
        <v>0.52832458580515096</v>
      </c>
      <c r="BI448" s="11">
        <v>0.61507350006761197</v>
      </c>
      <c r="BJ448" s="11">
        <v>0.63388660118336404</v>
      </c>
      <c r="BK448" s="11">
        <v>0.57183842363115001</v>
      </c>
    </row>
    <row r="449" spans="2:63" x14ac:dyDescent="0.35">
      <c r="B449" t="s">
        <v>267</v>
      </c>
      <c r="C449" s="11">
        <v>0.39835935953076201</v>
      </c>
      <c r="D449" s="11">
        <v>0.39469872038056902</v>
      </c>
      <c r="E449" s="11">
        <v>0.40200012318545297</v>
      </c>
      <c r="F449" s="11"/>
      <c r="G449" s="11">
        <v>0.43117827799330199</v>
      </c>
      <c r="H449" s="11">
        <v>0.38540155493546202</v>
      </c>
      <c r="I449" s="11">
        <v>0.34850725908834201</v>
      </c>
      <c r="J449" s="11">
        <v>0.37250552333771803</v>
      </c>
      <c r="K449" s="11">
        <v>0.46668417304249799</v>
      </c>
      <c r="L449" s="11">
        <v>0.40222456282928598</v>
      </c>
      <c r="M449" s="11"/>
      <c r="N449" s="11">
        <v>0.39560194117737202</v>
      </c>
      <c r="O449" s="11">
        <v>0.40548838419573802</v>
      </c>
      <c r="P449" s="11">
        <v>0.43857836036542602</v>
      </c>
      <c r="Q449" s="11">
        <v>0.36255086566496902</v>
      </c>
      <c r="R449" s="11">
        <v>0.40710697054322498</v>
      </c>
      <c r="S449" s="11">
        <v>0.35675270036908502</v>
      </c>
      <c r="T449" s="11">
        <v>0.40390009878273497</v>
      </c>
      <c r="U449" s="11">
        <v>0.410649592224266</v>
      </c>
      <c r="V449" s="11">
        <v>0.38178002259766802</v>
      </c>
      <c r="W449" s="11">
        <v>0.440011486118492</v>
      </c>
      <c r="X449" s="11">
        <v>0.39316003271533401</v>
      </c>
      <c r="Y449" s="11"/>
      <c r="Z449" s="11">
        <v>0.454364455814318</v>
      </c>
      <c r="AA449" s="11">
        <v>0.40398441292503401</v>
      </c>
      <c r="AB449" s="11">
        <v>0.40831101153069799</v>
      </c>
      <c r="AC449" s="11">
        <v>0.32077931317799402</v>
      </c>
      <c r="AD449" s="11"/>
      <c r="AE449" s="11">
        <v>0.33495832109467</v>
      </c>
      <c r="AF449" s="11">
        <v>0.390623076709465</v>
      </c>
      <c r="AG449" s="11">
        <v>0.44677851829262</v>
      </c>
      <c r="AH449" s="11">
        <v>0.47837187377949097</v>
      </c>
      <c r="AI449" s="11">
        <v>0.40052180464395398</v>
      </c>
      <c r="AJ449" s="11"/>
      <c r="AK449" s="11">
        <v>0.42862979651653799</v>
      </c>
      <c r="AL449" s="11">
        <v>0.38659254492341399</v>
      </c>
      <c r="AM449" s="11">
        <v>0.37814479800033901</v>
      </c>
      <c r="AN449" s="11">
        <v>0.30813715623119903</v>
      </c>
      <c r="AO449" s="11">
        <v>0.425699713750053</v>
      </c>
      <c r="AP449" s="11">
        <v>0.314595407459827</v>
      </c>
      <c r="AQ449" s="11"/>
      <c r="AR449" s="11">
        <v>0.35743647245783799</v>
      </c>
      <c r="AS449" s="11">
        <v>0.453730173058491</v>
      </c>
      <c r="AT449" s="11">
        <v>0.30652476181848998</v>
      </c>
      <c r="AU449" s="11"/>
      <c r="AV449" s="11">
        <v>0.36258515200918301</v>
      </c>
      <c r="AW449" s="11">
        <v>0.44274271212413802</v>
      </c>
      <c r="AX449" s="11">
        <v>0.46069036886668302</v>
      </c>
      <c r="AY449" s="11">
        <v>0.28734854464248</v>
      </c>
      <c r="AZ449" s="11">
        <v>0.28393472197541603</v>
      </c>
      <c r="BA449" s="11"/>
      <c r="BB449" s="11">
        <v>0.37986710539101898</v>
      </c>
      <c r="BC449" s="11">
        <v>0.42935428700857498</v>
      </c>
      <c r="BD449" s="11">
        <v>0.47369220921125899</v>
      </c>
      <c r="BE449" s="11"/>
      <c r="BF449" s="11">
        <v>0.393240853088764</v>
      </c>
      <c r="BG449" s="11">
        <v>0.39408987862130201</v>
      </c>
      <c r="BH449" s="11">
        <v>0.428140797838928</v>
      </c>
      <c r="BI449" s="11">
        <v>0.41882239612766398</v>
      </c>
      <c r="BJ449" s="11">
        <v>0.35730446269169303</v>
      </c>
      <c r="BK449" s="11">
        <v>0.39662982967583599</v>
      </c>
    </row>
    <row r="450" spans="2:63" x14ac:dyDescent="0.35">
      <c r="B450" t="s">
        <v>268</v>
      </c>
      <c r="C450" s="11">
        <v>0.32075752064791901</v>
      </c>
      <c r="D450" s="11">
        <v>0.30219627829106999</v>
      </c>
      <c r="E450" s="11">
        <v>0.33866653243235501</v>
      </c>
      <c r="F450" s="11"/>
      <c r="G450" s="11">
        <v>0.37000542562527999</v>
      </c>
      <c r="H450" s="11">
        <v>0.39614359622649398</v>
      </c>
      <c r="I450" s="11">
        <v>0.33909378819863401</v>
      </c>
      <c r="J450" s="11">
        <v>0.26958953541194502</v>
      </c>
      <c r="K450" s="11">
        <v>0.27584060894683499</v>
      </c>
      <c r="L450" s="11">
        <v>0.28260208759684902</v>
      </c>
      <c r="M450" s="11"/>
      <c r="N450" s="11">
        <v>0.38216578879926799</v>
      </c>
      <c r="O450" s="11">
        <v>0.283935654332514</v>
      </c>
      <c r="P450" s="11">
        <v>0.38523999979255102</v>
      </c>
      <c r="Q450" s="11">
        <v>0.26491293645456598</v>
      </c>
      <c r="R450" s="11">
        <v>0.305335207090837</v>
      </c>
      <c r="S450" s="11">
        <v>0.315961828311281</v>
      </c>
      <c r="T450" s="11">
        <v>0.29701612160507102</v>
      </c>
      <c r="U450" s="11">
        <v>0.34459377718388701</v>
      </c>
      <c r="V450" s="11">
        <v>0.322757714135262</v>
      </c>
      <c r="W450" s="11">
        <v>0.30783207149135999</v>
      </c>
      <c r="X450" s="11">
        <v>0.30986452065372999</v>
      </c>
      <c r="Y450" s="11"/>
      <c r="Z450" s="11">
        <v>0.35720549275976998</v>
      </c>
      <c r="AA450" s="11">
        <v>0.31459944444871202</v>
      </c>
      <c r="AB450" s="11">
        <v>0.34753769044494998</v>
      </c>
      <c r="AC450" s="11">
        <v>0.263385936310227</v>
      </c>
      <c r="AD450" s="11"/>
      <c r="AE450" s="11">
        <v>0.25103854484444199</v>
      </c>
      <c r="AF450" s="11">
        <v>0.30620246850692401</v>
      </c>
      <c r="AG450" s="11">
        <v>0.36901352123214798</v>
      </c>
      <c r="AH450" s="11">
        <v>0.43784799231980998</v>
      </c>
      <c r="AI450" s="11">
        <v>0.36062197809401703</v>
      </c>
      <c r="AJ450" s="11"/>
      <c r="AK450" s="11">
        <v>0.31164741399909601</v>
      </c>
      <c r="AL450" s="11">
        <v>0.32548556146228502</v>
      </c>
      <c r="AM450" s="11">
        <v>0.28270223149974399</v>
      </c>
      <c r="AN450" s="11">
        <v>0.33743528495713099</v>
      </c>
      <c r="AO450" s="11">
        <v>0.35063104771737702</v>
      </c>
      <c r="AP450" s="11">
        <v>0.322287628104233</v>
      </c>
      <c r="AQ450" s="11"/>
      <c r="AR450" s="11">
        <v>0.27211886299163801</v>
      </c>
      <c r="AS450" s="11">
        <v>0.38179817304132102</v>
      </c>
      <c r="AT450" s="11">
        <v>0.23668674087964001</v>
      </c>
      <c r="AU450" s="11"/>
      <c r="AV450" s="11">
        <v>0.27551317755085603</v>
      </c>
      <c r="AW450" s="11">
        <v>0.38993528131302602</v>
      </c>
      <c r="AX450" s="11">
        <v>0.39580899554778798</v>
      </c>
      <c r="AY450" s="11">
        <v>0.22826757895715799</v>
      </c>
      <c r="AZ450" s="11">
        <v>0.20198279060440899</v>
      </c>
      <c r="BA450" s="11"/>
      <c r="BB450" s="11">
        <v>0.27925141711083501</v>
      </c>
      <c r="BC450" s="11">
        <v>0.38406647555489198</v>
      </c>
      <c r="BD450" s="11">
        <v>0.43949807060794999</v>
      </c>
      <c r="BE450" s="11"/>
      <c r="BF450" s="11">
        <v>0.37122614988521002</v>
      </c>
      <c r="BG450" s="11">
        <v>0.29482315968188</v>
      </c>
      <c r="BH450" s="11">
        <v>0.323259495594035</v>
      </c>
      <c r="BI450" s="11">
        <v>0.30422401873319999</v>
      </c>
      <c r="BJ450" s="11">
        <v>0.31146430480211101</v>
      </c>
      <c r="BK450" s="11">
        <v>0.337886561147346</v>
      </c>
    </row>
    <row r="451" spans="2:63" x14ac:dyDescent="0.35">
      <c r="B451" t="s">
        <v>269</v>
      </c>
      <c r="C451" s="11">
        <v>0.26655403731613803</v>
      </c>
      <c r="D451" s="11">
        <v>0.26590847831723902</v>
      </c>
      <c r="E451" s="11">
        <v>0.26798504060517597</v>
      </c>
      <c r="F451" s="11"/>
      <c r="G451" s="11">
        <v>0.197529689591358</v>
      </c>
      <c r="H451" s="11">
        <v>0.24120741869760001</v>
      </c>
      <c r="I451" s="11">
        <v>0.25326559387144199</v>
      </c>
      <c r="J451" s="11">
        <v>0.24574173526984999</v>
      </c>
      <c r="K451" s="11">
        <v>0.31307578670494501</v>
      </c>
      <c r="L451" s="11">
        <v>0.33056000611512099</v>
      </c>
      <c r="M451" s="11"/>
      <c r="N451" s="11">
        <v>0.22170016708522</v>
      </c>
      <c r="O451" s="11">
        <v>0.25171794657104701</v>
      </c>
      <c r="P451" s="11">
        <v>0.267724788821396</v>
      </c>
      <c r="Q451" s="11">
        <v>0.30509658745143498</v>
      </c>
      <c r="R451" s="11">
        <v>0.274506776164119</v>
      </c>
      <c r="S451" s="11">
        <v>0.229129200805823</v>
      </c>
      <c r="T451" s="11">
        <v>0.31170446975613803</v>
      </c>
      <c r="U451" s="11">
        <v>0.27907072748848399</v>
      </c>
      <c r="V451" s="11">
        <v>0.28724111913182898</v>
      </c>
      <c r="W451" s="11">
        <v>0.29094965443489801</v>
      </c>
      <c r="X451" s="11">
        <v>0.244141775750158</v>
      </c>
      <c r="Y451" s="11"/>
      <c r="Z451" s="11">
        <v>0.32762079464958099</v>
      </c>
      <c r="AA451" s="11">
        <v>0.27182434966149399</v>
      </c>
      <c r="AB451" s="11">
        <v>0.25280104961842498</v>
      </c>
      <c r="AC451" s="11">
        <v>0.20883879202050501</v>
      </c>
      <c r="AD451" s="11"/>
      <c r="AE451" s="11">
        <v>0.225002936130413</v>
      </c>
      <c r="AF451" s="11">
        <v>0.236971457210227</v>
      </c>
      <c r="AG451" s="11">
        <v>0.31080490879586398</v>
      </c>
      <c r="AH451" s="11">
        <v>0.31605449366336003</v>
      </c>
      <c r="AI451" s="11">
        <v>0.40047755311518701</v>
      </c>
      <c r="AJ451" s="11"/>
      <c r="AK451" s="11">
        <v>0.31544471860655698</v>
      </c>
      <c r="AL451" s="11">
        <v>0.28818113621561398</v>
      </c>
      <c r="AM451" s="11">
        <v>0.19638417370240099</v>
      </c>
      <c r="AN451" s="11">
        <v>0.22074415757452701</v>
      </c>
      <c r="AO451" s="11">
        <v>0.22644169730281899</v>
      </c>
      <c r="AP451" s="11">
        <v>9.2750231054670396E-2</v>
      </c>
      <c r="AQ451" s="11"/>
      <c r="AR451" s="11">
        <v>0.27128508864631001</v>
      </c>
      <c r="AS451" s="11">
        <v>0.30903155280129102</v>
      </c>
      <c r="AT451" s="11">
        <v>0.16944836586612899</v>
      </c>
      <c r="AU451" s="11"/>
      <c r="AV451" s="11">
        <v>0.27568119829736998</v>
      </c>
      <c r="AW451" s="11">
        <v>0.26471632365967301</v>
      </c>
      <c r="AX451" s="11">
        <v>0.35034144512326199</v>
      </c>
      <c r="AY451" s="11">
        <v>0.30481720193143402</v>
      </c>
      <c r="AZ451" s="11">
        <v>0.15566234776283</v>
      </c>
      <c r="BA451" s="11"/>
      <c r="BB451" s="11">
        <v>0.25695466447746401</v>
      </c>
      <c r="BC451" s="11">
        <v>0.26246152692066899</v>
      </c>
      <c r="BD451" s="11">
        <v>0.32981760484661898</v>
      </c>
      <c r="BE451" s="11"/>
      <c r="BF451" s="11">
        <v>0.26032254142087402</v>
      </c>
      <c r="BG451" s="11">
        <v>0.27624533524648998</v>
      </c>
      <c r="BH451" s="11">
        <v>0.234859505183481</v>
      </c>
      <c r="BI451" s="11">
        <v>0.25484819419013999</v>
      </c>
      <c r="BJ451" s="11">
        <v>0.30323134840661398</v>
      </c>
      <c r="BK451" s="11">
        <v>0.28194441694241501</v>
      </c>
    </row>
    <row r="452" spans="2:63" x14ac:dyDescent="0.35">
      <c r="B452" t="s">
        <v>270</v>
      </c>
      <c r="C452" s="11">
        <v>0.15707970672443999</v>
      </c>
      <c r="D452" s="11">
        <v>0.19012583904896699</v>
      </c>
      <c r="E452" s="11">
        <v>0.12648825395333599</v>
      </c>
      <c r="F452" s="11"/>
      <c r="G452" s="11">
        <v>0.16407339921356801</v>
      </c>
      <c r="H452" s="11">
        <v>0.149825804702471</v>
      </c>
      <c r="I452" s="11">
        <v>0.14007150468047699</v>
      </c>
      <c r="J452" s="11">
        <v>0.13009329502924899</v>
      </c>
      <c r="K452" s="11">
        <v>0.16282338739973001</v>
      </c>
      <c r="L452" s="11">
        <v>0.190206733579938</v>
      </c>
      <c r="M452" s="11"/>
      <c r="N452" s="11">
        <v>0.15317525874899199</v>
      </c>
      <c r="O452" s="11">
        <v>0.13776324707850601</v>
      </c>
      <c r="P452" s="11">
        <v>0.140611938487369</v>
      </c>
      <c r="Q452" s="11">
        <v>0.15532319095134001</v>
      </c>
      <c r="R452" s="11">
        <v>0.15286626075422299</v>
      </c>
      <c r="S452" s="11">
        <v>0.14512877384487799</v>
      </c>
      <c r="T452" s="11">
        <v>0.16394846413796799</v>
      </c>
      <c r="U452" s="11">
        <v>0.16841675127370101</v>
      </c>
      <c r="V452" s="11">
        <v>0.18270739970189701</v>
      </c>
      <c r="W452" s="11">
        <v>0.167504264428254</v>
      </c>
      <c r="X452" s="11">
        <v>0.17999636087953899</v>
      </c>
      <c r="Y452" s="11"/>
      <c r="Z452" s="11">
        <v>0.19979582745476501</v>
      </c>
      <c r="AA452" s="11">
        <v>0.12685203588820501</v>
      </c>
      <c r="AB452" s="11">
        <v>0.184716004462599</v>
      </c>
      <c r="AC452" s="11">
        <v>0.118573863150664</v>
      </c>
      <c r="AD452" s="11"/>
      <c r="AE452" s="11">
        <v>0.124707060388962</v>
      </c>
      <c r="AF452" s="11">
        <v>0.151253412130057</v>
      </c>
      <c r="AG452" s="11">
        <v>0.17866581714021901</v>
      </c>
      <c r="AH452" s="11">
        <v>0.18890748573153299</v>
      </c>
      <c r="AI452" s="11">
        <v>0.194951441230093</v>
      </c>
      <c r="AJ452" s="11"/>
      <c r="AK452" s="11">
        <v>0.22004764503862201</v>
      </c>
      <c r="AL452" s="11">
        <v>0.16874122999980901</v>
      </c>
      <c r="AM452" s="11">
        <v>0.105567631703727</v>
      </c>
      <c r="AN452" s="11">
        <v>9.2947711814891795E-2</v>
      </c>
      <c r="AO452" s="11">
        <v>7.1892355602512503E-2</v>
      </c>
      <c r="AP452" s="11">
        <v>0.104274258006817</v>
      </c>
      <c r="AQ452" s="11"/>
      <c r="AR452" s="11">
        <v>0.17285242605300799</v>
      </c>
      <c r="AS452" s="11">
        <v>0.17159709734390699</v>
      </c>
      <c r="AT452" s="11">
        <v>8.6870279414446402E-2</v>
      </c>
      <c r="AU452" s="11"/>
      <c r="AV452" s="11">
        <v>0.17275556461741101</v>
      </c>
      <c r="AW452" s="11">
        <v>0.16078601318361599</v>
      </c>
      <c r="AX452" s="11">
        <v>0.18901279492151399</v>
      </c>
      <c r="AY452" s="11">
        <v>0.249387320562171</v>
      </c>
      <c r="AZ452" s="11">
        <v>8.5936892213125393E-2</v>
      </c>
      <c r="BA452" s="11"/>
      <c r="BB452" s="11">
        <v>0.171675566665554</v>
      </c>
      <c r="BC452" s="11">
        <v>0.155579834729414</v>
      </c>
      <c r="BD452" s="11">
        <v>0.19583697060064301</v>
      </c>
      <c r="BE452" s="11"/>
      <c r="BF452" s="11">
        <v>0.165302546974647</v>
      </c>
      <c r="BG452" s="11">
        <v>0.149286975263654</v>
      </c>
      <c r="BH452" s="11">
        <v>0.150460640451512</v>
      </c>
      <c r="BI452" s="11">
        <v>0.15851451894357799</v>
      </c>
      <c r="BJ452" s="11">
        <v>0.14970533389752799</v>
      </c>
      <c r="BK452" s="11">
        <v>0.19304508533983</v>
      </c>
    </row>
    <row r="453" spans="2:63" x14ac:dyDescent="0.35">
      <c r="B453" t="s">
        <v>271</v>
      </c>
      <c r="C453" s="11">
        <v>0.134452123251703</v>
      </c>
      <c r="D453" s="11">
        <v>0.14269760662863901</v>
      </c>
      <c r="E453" s="11">
        <v>0.12627817121648399</v>
      </c>
      <c r="F453" s="11"/>
      <c r="G453" s="11">
        <v>0.151842194720333</v>
      </c>
      <c r="H453" s="11">
        <v>0.19353370740162401</v>
      </c>
      <c r="I453" s="11">
        <v>0.148831860310251</v>
      </c>
      <c r="J453" s="11">
        <v>0.12194363896896</v>
      </c>
      <c r="K453" s="11">
        <v>0.107021925156823</v>
      </c>
      <c r="L453" s="11">
        <v>9.1235327719970394E-2</v>
      </c>
      <c r="M453" s="11"/>
      <c r="N453" s="11">
        <v>0.18257399062080401</v>
      </c>
      <c r="O453" s="11">
        <v>0.12162131265522</v>
      </c>
      <c r="P453" s="11">
        <v>0.13532993265991899</v>
      </c>
      <c r="Q453" s="11">
        <v>0.17172751777248499</v>
      </c>
      <c r="R453" s="11">
        <v>0.109667056905593</v>
      </c>
      <c r="S453" s="11">
        <v>0.14967882607601099</v>
      </c>
      <c r="T453" s="11">
        <v>0.10565786477264601</v>
      </c>
      <c r="U453" s="11">
        <v>0.16630243676041701</v>
      </c>
      <c r="V453" s="11">
        <v>0.120768175625694</v>
      </c>
      <c r="W453" s="11">
        <v>9.8433069562093495E-2</v>
      </c>
      <c r="X453" s="11">
        <v>8.7137398781935493E-2</v>
      </c>
      <c r="Y453" s="11"/>
      <c r="Z453" s="11">
        <v>0.14673887712811201</v>
      </c>
      <c r="AA453" s="11">
        <v>0.117551517997456</v>
      </c>
      <c r="AB453" s="11">
        <v>0.14550934652478101</v>
      </c>
      <c r="AC453" s="11">
        <v>0.128804856056908</v>
      </c>
      <c r="AD453" s="11"/>
      <c r="AE453" s="11">
        <v>0.12067250289107399</v>
      </c>
      <c r="AF453" s="11">
        <v>0.13502950008894199</v>
      </c>
      <c r="AG453" s="11">
        <v>0.13610950413023201</v>
      </c>
      <c r="AH453" s="11">
        <v>0.161604013716415</v>
      </c>
      <c r="AI453" s="11">
        <v>0.21021696587996</v>
      </c>
      <c r="AJ453" s="11"/>
      <c r="AK453" s="11">
        <v>0.119205376391941</v>
      </c>
      <c r="AL453" s="11">
        <v>0.150633065664071</v>
      </c>
      <c r="AM453" s="11">
        <v>0.144273611333366</v>
      </c>
      <c r="AN453" s="11">
        <v>0.18300299258426</v>
      </c>
      <c r="AO453" s="11">
        <v>0.139420100785759</v>
      </c>
      <c r="AP453" s="11">
        <v>5.2862680663695198E-2</v>
      </c>
      <c r="AQ453" s="11"/>
      <c r="AR453" s="11">
        <v>0.12471414070664499</v>
      </c>
      <c r="AS453" s="11">
        <v>0.14432389534161599</v>
      </c>
      <c r="AT453" s="11">
        <v>0.14232632499353901</v>
      </c>
      <c r="AU453" s="11"/>
      <c r="AV453" s="11">
        <v>0.13534238963964701</v>
      </c>
      <c r="AW453" s="11">
        <v>0.14408667666498101</v>
      </c>
      <c r="AX453" s="11">
        <v>0.146542525640567</v>
      </c>
      <c r="AY453" s="11">
        <v>9.1140036884099995E-2</v>
      </c>
      <c r="AZ453" s="11">
        <v>0.10622123895437301</v>
      </c>
      <c r="BA453" s="11"/>
      <c r="BB453" s="11">
        <v>0.143316245334041</v>
      </c>
      <c r="BC453" s="11">
        <v>0.14636497508568</v>
      </c>
      <c r="BD453" s="11">
        <v>0.14459038164235799</v>
      </c>
      <c r="BE453" s="11"/>
      <c r="BF453" s="11">
        <v>0.17223836178061799</v>
      </c>
      <c r="BG453" s="11">
        <v>0.12601992738281501</v>
      </c>
      <c r="BH453" s="11">
        <v>0.146106966811339</v>
      </c>
      <c r="BI453" s="11">
        <v>0.11641404920831901</v>
      </c>
      <c r="BJ453" s="11">
        <v>9.72070090291169E-2</v>
      </c>
      <c r="BK453" s="11">
        <v>0.16056094271662</v>
      </c>
    </row>
    <row r="454" spans="2:63" x14ac:dyDescent="0.35">
      <c r="B454" t="s">
        <v>272</v>
      </c>
      <c r="C454" s="11">
        <v>0.13223879507251099</v>
      </c>
      <c r="D454" s="11">
        <v>0.15087104113226099</v>
      </c>
      <c r="E454" s="11">
        <v>0.11416371122711701</v>
      </c>
      <c r="F454" s="11"/>
      <c r="G454" s="11">
        <v>0.17060900202721799</v>
      </c>
      <c r="H454" s="11">
        <v>0.154365495612724</v>
      </c>
      <c r="I454" s="11">
        <v>0.13029223681437499</v>
      </c>
      <c r="J454" s="11">
        <v>9.2750565782944897E-2</v>
      </c>
      <c r="K454" s="11">
        <v>0.10808823246165</v>
      </c>
      <c r="L454" s="11">
        <v>0.138081137524562</v>
      </c>
      <c r="M454" s="11"/>
      <c r="N454" s="11">
        <v>0.13134995068624999</v>
      </c>
      <c r="O454" s="11">
        <v>0.10671469335335999</v>
      </c>
      <c r="P454" s="11">
        <v>9.2502965075948101E-2</v>
      </c>
      <c r="Q454" s="11">
        <v>0.13840878913551699</v>
      </c>
      <c r="R454" s="11">
        <v>0.12667227371411899</v>
      </c>
      <c r="S454" s="11">
        <v>0.14386159066176499</v>
      </c>
      <c r="T454" s="11">
        <v>0.15251006124428401</v>
      </c>
      <c r="U454" s="11">
        <v>0.119365835534267</v>
      </c>
      <c r="V454" s="11">
        <v>0.16049696122002199</v>
      </c>
      <c r="W454" s="11">
        <v>0.14363558667360601</v>
      </c>
      <c r="X454" s="11">
        <v>0.135633709293011</v>
      </c>
      <c r="Y454" s="11"/>
      <c r="Z454" s="11">
        <v>0.142804200283909</v>
      </c>
      <c r="AA454" s="11">
        <v>0.103518208128058</v>
      </c>
      <c r="AB454" s="11">
        <v>0.16895149523886099</v>
      </c>
      <c r="AC454" s="11">
        <v>0.11756222641347</v>
      </c>
      <c r="AD454" s="11"/>
      <c r="AE454" s="11">
        <v>0.116880610254453</v>
      </c>
      <c r="AF454" s="11">
        <v>0.116873693424521</v>
      </c>
      <c r="AG454" s="11">
        <v>0.14169683685427401</v>
      </c>
      <c r="AH454" s="11">
        <v>0.169652417087717</v>
      </c>
      <c r="AI454" s="11">
        <v>0.13121661507148899</v>
      </c>
      <c r="AJ454" s="11"/>
      <c r="AK454" s="11">
        <v>0.16587357120544899</v>
      </c>
      <c r="AL454" s="11">
        <v>0.13881853039386799</v>
      </c>
      <c r="AM454" s="11">
        <v>0.12097462286918199</v>
      </c>
      <c r="AN454" s="11">
        <v>0.107146580410584</v>
      </c>
      <c r="AO454" s="11">
        <v>6.3254541622084395E-2</v>
      </c>
      <c r="AP454" s="11">
        <v>0.120639810375752</v>
      </c>
      <c r="AQ454" s="11"/>
      <c r="AR454" s="11">
        <v>0.12872707156532201</v>
      </c>
      <c r="AS454" s="11">
        <v>0.15574333791564501</v>
      </c>
      <c r="AT454" s="11">
        <v>7.4570645252683504E-2</v>
      </c>
      <c r="AU454" s="11"/>
      <c r="AV454" s="11">
        <v>0.136529436581422</v>
      </c>
      <c r="AW454" s="11">
        <v>0.14407224139470201</v>
      </c>
      <c r="AX454" s="11">
        <v>0.16869273254313999</v>
      </c>
      <c r="AY454" s="11">
        <v>0.14337419719788599</v>
      </c>
      <c r="AZ454" s="11">
        <v>7.5686088763509698E-2</v>
      </c>
      <c r="BA454" s="11"/>
      <c r="BB454" s="11">
        <v>0.14559071286582601</v>
      </c>
      <c r="BC454" s="11">
        <v>0.13955066087454099</v>
      </c>
      <c r="BD454" s="11">
        <v>0.148326887962274</v>
      </c>
      <c r="BE454" s="11"/>
      <c r="BF454" s="11">
        <v>0.15935712699212601</v>
      </c>
      <c r="BG454" s="11">
        <v>0.13014759007024701</v>
      </c>
      <c r="BH454" s="11">
        <v>0.11903616534146901</v>
      </c>
      <c r="BI454" s="11">
        <v>0.12864562986401901</v>
      </c>
      <c r="BJ454" s="11">
        <v>0.11925433483211299</v>
      </c>
      <c r="BK454" s="11">
        <v>0.117754468787493</v>
      </c>
    </row>
    <row r="455" spans="2:63" x14ac:dyDescent="0.35">
      <c r="B455" t="s">
        <v>273</v>
      </c>
      <c r="C455" s="11">
        <v>0.112827692308861</v>
      </c>
      <c r="D455" s="11">
        <v>0.12612250918611401</v>
      </c>
      <c r="E455" s="11">
        <v>9.9330036461760501E-2</v>
      </c>
      <c r="F455" s="11"/>
      <c r="G455" s="11">
        <v>0.177949309025699</v>
      </c>
      <c r="H455" s="11">
        <v>0.16018850998391701</v>
      </c>
      <c r="I455" s="11">
        <v>0.123247539920963</v>
      </c>
      <c r="J455" s="11">
        <v>8.2966483507680405E-2</v>
      </c>
      <c r="K455" s="11">
        <v>7.9240836660820296E-2</v>
      </c>
      <c r="L455" s="11">
        <v>6.8304496811374196E-2</v>
      </c>
      <c r="M455" s="11"/>
      <c r="N455" s="11">
        <v>0.150444262413399</v>
      </c>
      <c r="O455" s="11">
        <v>0.110560972200643</v>
      </c>
      <c r="P455" s="11">
        <v>0.10010742353673199</v>
      </c>
      <c r="Q455" s="11">
        <v>0.101289735658587</v>
      </c>
      <c r="R455" s="11">
        <v>0.116368766745071</v>
      </c>
      <c r="S455" s="11">
        <v>0.12705678635887499</v>
      </c>
      <c r="T455" s="11">
        <v>9.2557210146213195E-2</v>
      </c>
      <c r="U455" s="11">
        <v>0.11279377385622801</v>
      </c>
      <c r="V455" s="11">
        <v>9.5311512231730802E-2</v>
      </c>
      <c r="W455" s="11">
        <v>0.10797135107089099</v>
      </c>
      <c r="X455" s="11">
        <v>0.10352051145643799</v>
      </c>
      <c r="Y455" s="11"/>
      <c r="Z455" s="11">
        <v>0.11851109199245199</v>
      </c>
      <c r="AA455" s="11">
        <v>9.5358720186608001E-2</v>
      </c>
      <c r="AB455" s="11">
        <v>0.14096458065209</v>
      </c>
      <c r="AC455" s="11">
        <v>9.9291647966692403E-2</v>
      </c>
      <c r="AD455" s="11"/>
      <c r="AE455" s="11">
        <v>8.7388990959286206E-2</v>
      </c>
      <c r="AF455" s="11">
        <v>0.118321749728107</v>
      </c>
      <c r="AG455" s="11">
        <v>0.10384399944167499</v>
      </c>
      <c r="AH455" s="11">
        <v>0.158722285081419</v>
      </c>
      <c r="AI455" s="11">
        <v>0.17248374743237199</v>
      </c>
      <c r="AJ455" s="11"/>
      <c r="AK455" s="11">
        <v>9.6134371399572399E-2</v>
      </c>
      <c r="AL455" s="11">
        <v>0.136794532354548</v>
      </c>
      <c r="AM455" s="11">
        <v>0.12568883056208599</v>
      </c>
      <c r="AN455" s="11">
        <v>0.137533830028051</v>
      </c>
      <c r="AO455" s="11">
        <v>0.112179467444127</v>
      </c>
      <c r="AP455" s="11">
        <v>5.1165262700571798E-2</v>
      </c>
      <c r="AQ455" s="11"/>
      <c r="AR455" s="11">
        <v>0.103537549180125</v>
      </c>
      <c r="AS455" s="11">
        <v>0.128397139033913</v>
      </c>
      <c r="AT455" s="11">
        <v>9.9897775709550093E-2</v>
      </c>
      <c r="AU455" s="11"/>
      <c r="AV455" s="11">
        <v>0.110800019285459</v>
      </c>
      <c r="AW455" s="11">
        <v>0.14437047446669901</v>
      </c>
      <c r="AX455" s="11">
        <v>9.6770790535956899E-2</v>
      </c>
      <c r="AY455" s="11">
        <v>0.15615673246575601</v>
      </c>
      <c r="AZ455" s="11">
        <v>5.6443935824702501E-2</v>
      </c>
      <c r="BA455" s="11"/>
      <c r="BB455" s="11">
        <v>0.116448763275008</v>
      </c>
      <c r="BC455" s="11">
        <v>0.13944280146273499</v>
      </c>
      <c r="BD455" s="11">
        <v>0.13379183746399501</v>
      </c>
      <c r="BE455" s="11"/>
      <c r="BF455" s="11">
        <v>0.15005534290066999</v>
      </c>
      <c r="BG455" s="11">
        <v>0.116522791807115</v>
      </c>
      <c r="BH455" s="11">
        <v>0.11372642656943199</v>
      </c>
      <c r="BI455" s="11">
        <v>9.8278626695030097E-2</v>
      </c>
      <c r="BJ455" s="11">
        <v>7.1345043716524503E-2</v>
      </c>
      <c r="BK455" s="11">
        <v>9.7942594756584997E-2</v>
      </c>
    </row>
    <row r="456" spans="2:63" x14ac:dyDescent="0.35">
      <c r="B456" t="s">
        <v>161</v>
      </c>
      <c r="C456" s="11">
        <v>0.172225265835354</v>
      </c>
      <c r="D456" s="11">
        <v>0.179781598697242</v>
      </c>
      <c r="E456" s="11">
        <v>0.16444005042377899</v>
      </c>
      <c r="F456" s="11"/>
      <c r="G456" s="11">
        <v>0.14132808927202201</v>
      </c>
      <c r="H456" s="11">
        <v>0.15572461663878201</v>
      </c>
      <c r="I456" s="11">
        <v>0.198269665277857</v>
      </c>
      <c r="J456" s="11">
        <v>0.18636528368276201</v>
      </c>
      <c r="K456" s="11">
        <v>0.17665346214948499</v>
      </c>
      <c r="L456" s="11">
        <v>0.171029914220937</v>
      </c>
      <c r="M456" s="11"/>
      <c r="N456" s="11">
        <v>0.15744680033941599</v>
      </c>
      <c r="O456" s="11">
        <v>0.18153934631306401</v>
      </c>
      <c r="P456" s="11">
        <v>0.16776393920632199</v>
      </c>
      <c r="Q456" s="11">
        <v>0.183012741192496</v>
      </c>
      <c r="R456" s="11">
        <v>0.17796513518262699</v>
      </c>
      <c r="S456" s="11">
        <v>0.18450273888360999</v>
      </c>
      <c r="T456" s="11">
        <v>0.168174596170691</v>
      </c>
      <c r="U456" s="11">
        <v>0.14428814493697401</v>
      </c>
      <c r="V456" s="11">
        <v>0.19061455672498501</v>
      </c>
      <c r="W456" s="11">
        <v>0.14534183281970001</v>
      </c>
      <c r="X456" s="11">
        <v>0.183860144054553</v>
      </c>
      <c r="Y456" s="11"/>
      <c r="Z456" s="11">
        <v>0.13461150662291099</v>
      </c>
      <c r="AA456" s="11">
        <v>0.19028023314488901</v>
      </c>
      <c r="AB456" s="11">
        <v>0.15513106252688899</v>
      </c>
      <c r="AC456" s="11">
        <v>0.207884933842134</v>
      </c>
      <c r="AD456" s="11"/>
      <c r="AE456" s="11">
        <v>0.21506296790777499</v>
      </c>
      <c r="AF456" s="11">
        <v>0.17557586230633401</v>
      </c>
      <c r="AG456" s="11">
        <v>0.15394103619233501</v>
      </c>
      <c r="AH456" s="11">
        <v>0.102682461085183</v>
      </c>
      <c r="AI456" s="11">
        <v>0.12018428312837</v>
      </c>
      <c r="AJ456" s="11"/>
      <c r="AK456" s="11">
        <v>0.14917557438204301</v>
      </c>
      <c r="AL456" s="11">
        <v>0.161941330607556</v>
      </c>
      <c r="AM456" s="11">
        <v>0.17808108610389001</v>
      </c>
      <c r="AN456" s="11">
        <v>0.175571081700406</v>
      </c>
      <c r="AO456" s="11">
        <v>0.186364070407296</v>
      </c>
      <c r="AP456" s="11">
        <v>0.313173109855787</v>
      </c>
      <c r="AQ456" s="11"/>
      <c r="AR456" s="11">
        <v>0.20117203138664699</v>
      </c>
      <c r="AS456" s="11">
        <v>0.113076808053379</v>
      </c>
      <c r="AT456" s="11">
        <v>0.27121131370829399</v>
      </c>
      <c r="AU456" s="11"/>
      <c r="AV456" s="11">
        <v>0.176243783610435</v>
      </c>
      <c r="AW456" s="11">
        <v>0.134504619647035</v>
      </c>
      <c r="AX456" s="11">
        <v>9.7252632789317006E-2</v>
      </c>
      <c r="AY456" s="11">
        <v>0.27764999280151598</v>
      </c>
      <c r="AZ456" s="11">
        <v>0.299018458789373</v>
      </c>
      <c r="BA456" s="11"/>
      <c r="BB456" s="11">
        <v>0.17148020645915299</v>
      </c>
      <c r="BC456" s="11">
        <v>0.13295896214347699</v>
      </c>
      <c r="BD456" s="11">
        <v>0.10588408962597901</v>
      </c>
      <c r="BE456" s="11"/>
      <c r="BF456" s="11">
        <v>0.15810788584563101</v>
      </c>
      <c r="BG456" s="11">
        <v>0.17572503342297299</v>
      </c>
      <c r="BH456" s="11">
        <v>0.179612964597333</v>
      </c>
      <c r="BI456" s="11">
        <v>0.17367226532516999</v>
      </c>
      <c r="BJ456" s="11">
        <v>0.17736334935770101</v>
      </c>
      <c r="BK456" s="11">
        <v>0.16384820246612999</v>
      </c>
    </row>
    <row r="457" spans="2:63" x14ac:dyDescent="0.35">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row>
    <row r="458" spans="2:63" x14ac:dyDescent="0.35">
      <c r="B458" s="2" t="s">
        <v>285</v>
      </c>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row>
    <row r="459" spans="2:63" x14ac:dyDescent="0.35">
      <c r="B459" s="20" t="s">
        <v>226</v>
      </c>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row>
    <row r="460" spans="2:63" x14ac:dyDescent="0.35">
      <c r="B460" t="s">
        <v>234</v>
      </c>
      <c r="C460" s="11">
        <v>0.209773878086429</v>
      </c>
      <c r="D460" s="11">
        <v>0.22297746630444301</v>
      </c>
      <c r="E460" s="11">
        <v>0.19489277832134999</v>
      </c>
      <c r="F460" s="11"/>
      <c r="G460" s="11">
        <v>0.29507663482645102</v>
      </c>
      <c r="H460" s="11">
        <v>0.32841500544444502</v>
      </c>
      <c r="I460" s="11">
        <v>0.22746062282912899</v>
      </c>
      <c r="J460" s="11">
        <v>0.16363762233037801</v>
      </c>
      <c r="K460" s="11">
        <v>0.136071420933358</v>
      </c>
      <c r="L460" s="11">
        <v>8.0161576585805194E-2</v>
      </c>
      <c r="M460" s="11"/>
      <c r="N460" s="11">
        <v>0.30571338417352201</v>
      </c>
      <c r="O460" s="11">
        <v>0.19003261424083201</v>
      </c>
      <c r="P460" s="11">
        <v>0.164544074907437</v>
      </c>
      <c r="Q460" s="11">
        <v>0.144560964856428</v>
      </c>
      <c r="R460" s="11">
        <v>0.25637428451002597</v>
      </c>
      <c r="S460" s="11">
        <v>0.15813633022426801</v>
      </c>
      <c r="T460" s="11">
        <v>0.17939724908743299</v>
      </c>
      <c r="U460" s="11">
        <v>0.26386615860923102</v>
      </c>
      <c r="V460" s="11">
        <v>0.220436345969652</v>
      </c>
      <c r="W460" s="11">
        <v>0.23299238941043901</v>
      </c>
      <c r="X460" s="11">
        <v>0.12744968267300399</v>
      </c>
      <c r="Y460" s="11"/>
      <c r="Z460" s="11">
        <v>0.20675240393167499</v>
      </c>
      <c r="AA460" s="11">
        <v>0.18406839432327801</v>
      </c>
      <c r="AB460" s="11">
        <v>0.21352649549809899</v>
      </c>
      <c r="AC460" s="11">
        <v>0.23258036861945999</v>
      </c>
      <c r="AD460" s="11"/>
      <c r="AE460" s="11">
        <v>0.196498196711692</v>
      </c>
      <c r="AF460" s="11">
        <v>0.16071819567465001</v>
      </c>
      <c r="AG460" s="11">
        <v>0.20944815896669</v>
      </c>
      <c r="AH460" s="11">
        <v>0.29005970170411499</v>
      </c>
      <c r="AI460" s="11">
        <v>0.42454707126107699</v>
      </c>
      <c r="AJ460" s="11"/>
      <c r="AK460" s="11">
        <v>0.191249962308949</v>
      </c>
      <c r="AL460" s="11">
        <v>0.20452526274968599</v>
      </c>
      <c r="AM460" s="11">
        <v>0.30987026929349498</v>
      </c>
      <c r="AN460" s="11">
        <v>0.20149048913242701</v>
      </c>
      <c r="AO460" s="11">
        <v>0.234064290210135</v>
      </c>
      <c r="AP460" s="11">
        <v>0.179109665574713</v>
      </c>
      <c r="AQ460" s="11"/>
      <c r="AR460" s="11">
        <v>0.14570311437864999</v>
      </c>
      <c r="AS460" s="11">
        <v>0.28726818391695502</v>
      </c>
      <c r="AT460" s="11">
        <v>0.14837766120474299</v>
      </c>
      <c r="AU460" s="11"/>
      <c r="AV460" s="11">
        <v>0.163815475703635</v>
      </c>
      <c r="AW460" s="11">
        <v>0.28295427565374198</v>
      </c>
      <c r="AX460" s="11">
        <v>0.17782137901453801</v>
      </c>
      <c r="AY460" s="11">
        <v>0.21560242141508901</v>
      </c>
      <c r="AZ460" s="11">
        <v>0.175402801863558</v>
      </c>
      <c r="BA460" s="11"/>
      <c r="BB460" s="11">
        <v>0.165767984737203</v>
      </c>
      <c r="BC460" s="11">
        <v>0.27499216214757699</v>
      </c>
      <c r="BD460" s="11">
        <v>0.22561594924550901</v>
      </c>
      <c r="BE460" s="11"/>
      <c r="BF460" s="11">
        <v>0.32793786514905099</v>
      </c>
      <c r="BG460" s="11">
        <v>0.19459404133040001</v>
      </c>
      <c r="BH460" s="11">
        <v>0.208642538770314</v>
      </c>
      <c r="BI460" s="11">
        <v>0.15312930826062701</v>
      </c>
      <c r="BJ460" s="11">
        <v>0.131089130115039</v>
      </c>
      <c r="BK460" s="11">
        <v>0.169598716017551</v>
      </c>
    </row>
    <row r="461" spans="2:63" x14ac:dyDescent="0.35">
      <c r="B461" t="s">
        <v>235</v>
      </c>
      <c r="C461" s="11">
        <v>0.39295714289183198</v>
      </c>
      <c r="D461" s="11">
        <v>0.36246575549462301</v>
      </c>
      <c r="E461" s="11">
        <v>0.427737603809899</v>
      </c>
      <c r="F461" s="11"/>
      <c r="G461" s="11">
        <v>0.43231747355860001</v>
      </c>
      <c r="H461" s="11">
        <v>0.42847296891889503</v>
      </c>
      <c r="I461" s="11">
        <v>0.41463398485798297</v>
      </c>
      <c r="J461" s="11">
        <v>0.36955316900038498</v>
      </c>
      <c r="K461" s="11">
        <v>0.36743387593847099</v>
      </c>
      <c r="L461" s="11">
        <v>0.335361421928767</v>
      </c>
      <c r="M461" s="11"/>
      <c r="N461" s="11">
        <v>0.39619856719173602</v>
      </c>
      <c r="O461" s="11">
        <v>0.427216783084647</v>
      </c>
      <c r="P461" s="11">
        <v>0.40089012524434198</v>
      </c>
      <c r="Q461" s="11">
        <v>0.37076506644215301</v>
      </c>
      <c r="R461" s="11">
        <v>0.36357049862609098</v>
      </c>
      <c r="S461" s="11">
        <v>0.41352716193581401</v>
      </c>
      <c r="T461" s="11">
        <v>0.37758048053246701</v>
      </c>
      <c r="U461" s="11">
        <v>0.337482577281907</v>
      </c>
      <c r="V461" s="11">
        <v>0.39832529317839099</v>
      </c>
      <c r="W461" s="11">
        <v>0.376112250884999</v>
      </c>
      <c r="X461" s="11">
        <v>0.40038560677503099</v>
      </c>
      <c r="Y461" s="11"/>
      <c r="Z461" s="11">
        <v>0.379722525395435</v>
      </c>
      <c r="AA461" s="11">
        <v>0.42711751745166998</v>
      </c>
      <c r="AB461" s="11">
        <v>0.42681878084144098</v>
      </c>
      <c r="AC461" s="11">
        <v>0.34754632460002</v>
      </c>
      <c r="AD461" s="11"/>
      <c r="AE461" s="11">
        <v>0.36504741685707298</v>
      </c>
      <c r="AF461" s="11">
        <v>0.43357423562721298</v>
      </c>
      <c r="AG461" s="11">
        <v>0.397519541409036</v>
      </c>
      <c r="AH461" s="11">
        <v>0.41818516583305299</v>
      </c>
      <c r="AI461" s="11">
        <v>0.23646415813406299</v>
      </c>
      <c r="AJ461" s="11"/>
      <c r="AK461" s="11">
        <v>0.348751213345531</v>
      </c>
      <c r="AL461" s="11">
        <v>0.46912993895249799</v>
      </c>
      <c r="AM461" s="11">
        <v>0.36170971419428999</v>
      </c>
      <c r="AN461" s="11">
        <v>0.36555499533577002</v>
      </c>
      <c r="AO461" s="11">
        <v>0.41024895771200398</v>
      </c>
      <c r="AP461" s="11">
        <v>0.40003083367096798</v>
      </c>
      <c r="AQ461" s="11"/>
      <c r="AR461" s="11">
        <v>0.392689893158501</v>
      </c>
      <c r="AS461" s="11">
        <v>0.386170482757068</v>
      </c>
      <c r="AT461" s="11">
        <v>0.399853038874742</v>
      </c>
      <c r="AU461" s="11"/>
      <c r="AV461" s="11">
        <v>0.39168044285244202</v>
      </c>
      <c r="AW461" s="11">
        <v>0.42213100561826999</v>
      </c>
      <c r="AX461" s="11">
        <v>0.44071577381310501</v>
      </c>
      <c r="AY461" s="11">
        <v>0.32638077995119702</v>
      </c>
      <c r="AZ461" s="11">
        <v>0.310977293275635</v>
      </c>
      <c r="BA461" s="11"/>
      <c r="BB461" s="11">
        <v>0.41095089971382498</v>
      </c>
      <c r="BC461" s="11">
        <v>0.421668462079618</v>
      </c>
      <c r="BD461" s="11">
        <v>0.47463077193644398</v>
      </c>
      <c r="BE461" s="11"/>
      <c r="BF461" s="11">
        <v>0.354084885525421</v>
      </c>
      <c r="BG461" s="11">
        <v>0.42770425210282698</v>
      </c>
      <c r="BH461" s="11">
        <v>0.46375771961965401</v>
      </c>
      <c r="BI461" s="11">
        <v>0.38841701195609202</v>
      </c>
      <c r="BJ461" s="11">
        <v>0.34157227930864098</v>
      </c>
      <c r="BK461" s="11">
        <v>0.33734198158180301</v>
      </c>
    </row>
    <row r="462" spans="2:63" x14ac:dyDescent="0.35">
      <c r="B462" t="s">
        <v>283</v>
      </c>
      <c r="C462" s="11">
        <v>0.184977688415325</v>
      </c>
      <c r="D462" s="11">
        <v>0.193533759398029</v>
      </c>
      <c r="E462" s="11">
        <v>0.176104648002333</v>
      </c>
      <c r="F462" s="11"/>
      <c r="G462" s="11">
        <v>0.12799628454303999</v>
      </c>
      <c r="H462" s="11">
        <v>0.119395413167485</v>
      </c>
      <c r="I462" s="11">
        <v>0.15466482464437201</v>
      </c>
      <c r="J462" s="11">
        <v>0.18237301968922401</v>
      </c>
      <c r="K462" s="11">
        <v>0.21747347331401401</v>
      </c>
      <c r="L462" s="11">
        <v>0.31409889983482298</v>
      </c>
      <c r="M462" s="11"/>
      <c r="N462" s="11">
        <v>0.15582214643390899</v>
      </c>
      <c r="O462" s="11">
        <v>0.19142161186912801</v>
      </c>
      <c r="P462" s="11">
        <v>0.143354360136909</v>
      </c>
      <c r="Q462" s="11">
        <v>0.24738701195712401</v>
      </c>
      <c r="R462" s="11">
        <v>0.14244936727472901</v>
      </c>
      <c r="S462" s="11">
        <v>0.24613039409752199</v>
      </c>
      <c r="T462" s="11">
        <v>0.16129288868779601</v>
      </c>
      <c r="U462" s="11">
        <v>0.219372464309878</v>
      </c>
      <c r="V462" s="11">
        <v>0.17359428155300899</v>
      </c>
      <c r="W462" s="11">
        <v>0.17067725054118299</v>
      </c>
      <c r="X462" s="11">
        <v>0.19948977361224801</v>
      </c>
      <c r="Y462" s="11"/>
      <c r="Z462" s="11">
        <v>0.205081798740466</v>
      </c>
      <c r="AA462" s="11">
        <v>0.14554624322836099</v>
      </c>
      <c r="AB462" s="11">
        <v>0.192358400565733</v>
      </c>
      <c r="AC462" s="11">
        <v>0.194945521942294</v>
      </c>
      <c r="AD462" s="11"/>
      <c r="AE462" s="11">
        <v>0.18767481261437299</v>
      </c>
      <c r="AF462" s="11">
        <v>0.20567844163902099</v>
      </c>
      <c r="AG462" s="11">
        <v>0.183360768133393</v>
      </c>
      <c r="AH462" s="11">
        <v>0.140345203413478</v>
      </c>
      <c r="AI462" s="11">
        <v>0.13714598872825301</v>
      </c>
      <c r="AJ462" s="11"/>
      <c r="AK462" s="11">
        <v>0.23208707136189799</v>
      </c>
      <c r="AL462" s="11">
        <v>0.14825787024422599</v>
      </c>
      <c r="AM462" s="11">
        <v>0.13081335985808701</v>
      </c>
      <c r="AN462" s="11">
        <v>0.21119302287314601</v>
      </c>
      <c r="AO462" s="11">
        <v>0.15736612803517699</v>
      </c>
      <c r="AP462" s="11">
        <v>0.18186943644506701</v>
      </c>
      <c r="AQ462" s="11"/>
      <c r="AR462" s="11">
        <v>0.212168300767588</v>
      </c>
      <c r="AS462" s="11">
        <v>0.17248818974982999</v>
      </c>
      <c r="AT462" s="11">
        <v>0.19734351624459201</v>
      </c>
      <c r="AU462" s="11"/>
      <c r="AV462" s="11">
        <v>0.213951466001919</v>
      </c>
      <c r="AW462" s="11">
        <v>0.13971960385547699</v>
      </c>
      <c r="AX462" s="11">
        <v>0.19724592945127301</v>
      </c>
      <c r="AY462" s="11">
        <v>0.31448491897817399</v>
      </c>
      <c r="AZ462" s="11">
        <v>0.210002917862979</v>
      </c>
      <c r="BA462" s="11"/>
      <c r="BB462" s="11">
        <v>0.20649553761241299</v>
      </c>
      <c r="BC462" s="11">
        <v>0.158502203265002</v>
      </c>
      <c r="BD462" s="11">
        <v>0.14212274281579701</v>
      </c>
      <c r="BE462" s="11"/>
      <c r="BF462" s="11">
        <v>0.13852746398376101</v>
      </c>
      <c r="BG462" s="11">
        <v>0.16262351915864101</v>
      </c>
      <c r="BH462" s="11">
        <v>0.17277522408296001</v>
      </c>
      <c r="BI462" s="11">
        <v>0.238923469407716</v>
      </c>
      <c r="BJ462" s="11">
        <v>0.23373965886662601</v>
      </c>
      <c r="BK462" s="11">
        <v>0.200438518550278</v>
      </c>
    </row>
    <row r="463" spans="2:63" x14ac:dyDescent="0.35">
      <c r="B463" t="s">
        <v>237</v>
      </c>
      <c r="C463" s="11">
        <v>0.109227176214119</v>
      </c>
      <c r="D463" s="11">
        <v>0.127415784917461</v>
      </c>
      <c r="E463" s="11">
        <v>8.9226322481842799E-2</v>
      </c>
      <c r="F463" s="11"/>
      <c r="G463" s="11">
        <v>5.16643392610555E-2</v>
      </c>
      <c r="H463" s="11">
        <v>4.4575324561353699E-2</v>
      </c>
      <c r="I463" s="11">
        <v>8.29342507497043E-2</v>
      </c>
      <c r="J463" s="11">
        <v>0.15404293776467301</v>
      </c>
      <c r="K463" s="11">
        <v>0.14676330661797701</v>
      </c>
      <c r="L463" s="11">
        <v>0.192688656096036</v>
      </c>
      <c r="M463" s="11"/>
      <c r="N463" s="11">
        <v>7.2495848001751906E-2</v>
      </c>
      <c r="O463" s="11">
        <v>0.100019720304794</v>
      </c>
      <c r="P463" s="11">
        <v>0.19843955280425299</v>
      </c>
      <c r="Q463" s="11">
        <v>0.124164745041416</v>
      </c>
      <c r="R463" s="11">
        <v>5.79328902512663E-2</v>
      </c>
      <c r="S463" s="11">
        <v>6.5426578502640095E-2</v>
      </c>
      <c r="T463" s="11">
        <v>0.16165986514369499</v>
      </c>
      <c r="U463" s="11">
        <v>8.1313506424056506E-2</v>
      </c>
      <c r="V463" s="11">
        <v>0.108214582876617</v>
      </c>
      <c r="W463" s="11">
        <v>0.13061966077875001</v>
      </c>
      <c r="X463" s="11">
        <v>0.153469030561733</v>
      </c>
      <c r="Y463" s="11"/>
      <c r="Z463" s="11">
        <v>0.13500214003935901</v>
      </c>
      <c r="AA463" s="11">
        <v>0.122728354665118</v>
      </c>
      <c r="AB463" s="11">
        <v>6.87899058104465E-2</v>
      </c>
      <c r="AC463" s="11">
        <v>0.101315852663576</v>
      </c>
      <c r="AD463" s="11"/>
      <c r="AE463" s="11">
        <v>0.11568692775277201</v>
      </c>
      <c r="AF463" s="11">
        <v>0.110649679016698</v>
      </c>
      <c r="AG463" s="11">
        <v>0.110158469392982</v>
      </c>
      <c r="AH463" s="11">
        <v>8.7315756348125204E-2</v>
      </c>
      <c r="AI463" s="11">
        <v>0.13108610117685299</v>
      </c>
      <c r="AJ463" s="11"/>
      <c r="AK463" s="11">
        <v>0.144411628049152</v>
      </c>
      <c r="AL463" s="11">
        <v>9.1617154565875394E-2</v>
      </c>
      <c r="AM463" s="11">
        <v>9.1981561299786602E-2</v>
      </c>
      <c r="AN463" s="11">
        <v>9.6380570398831106E-2</v>
      </c>
      <c r="AO463" s="11">
        <v>8.3715456395292903E-2</v>
      </c>
      <c r="AP463" s="11">
        <v>7.4008226619581202E-2</v>
      </c>
      <c r="AQ463" s="11"/>
      <c r="AR463" s="11">
        <v>0.15715864666334201</v>
      </c>
      <c r="AS463" s="11">
        <v>7.51933245961037E-2</v>
      </c>
      <c r="AT463" s="11">
        <v>9.7607302180743705E-2</v>
      </c>
      <c r="AU463" s="11"/>
      <c r="AV463" s="11">
        <v>0.147413602050463</v>
      </c>
      <c r="AW463" s="11">
        <v>6.9671416716148196E-2</v>
      </c>
      <c r="AX463" s="11">
        <v>0.11758030846498101</v>
      </c>
      <c r="AY463" s="11">
        <v>6.4407155094695107E-2</v>
      </c>
      <c r="AZ463" s="11">
        <v>0.113341897993254</v>
      </c>
      <c r="BA463" s="11"/>
      <c r="BB463" s="11">
        <v>0.139407233064992</v>
      </c>
      <c r="BC463" s="11">
        <v>6.0368429788167401E-2</v>
      </c>
      <c r="BD463" s="11">
        <v>8.3836764912416498E-2</v>
      </c>
      <c r="BE463" s="11"/>
      <c r="BF463" s="11">
        <v>8.6407660761438299E-2</v>
      </c>
      <c r="BG463" s="11">
        <v>0.104478302539195</v>
      </c>
      <c r="BH463" s="11">
        <v>7.4527525797921407E-2</v>
      </c>
      <c r="BI463" s="11">
        <v>0.11392078630746499</v>
      </c>
      <c r="BJ463" s="11">
        <v>0.18948381697080599</v>
      </c>
      <c r="BK463" s="11">
        <v>0.13194978955171699</v>
      </c>
    </row>
    <row r="464" spans="2:63" x14ac:dyDescent="0.35">
      <c r="B464" t="s">
        <v>84</v>
      </c>
      <c r="C464" s="11">
        <v>0.103064114392295</v>
      </c>
      <c r="D464" s="11">
        <v>9.3607233885443994E-2</v>
      </c>
      <c r="E464" s="11">
        <v>0.112038647384575</v>
      </c>
      <c r="F464" s="11"/>
      <c r="G464" s="11">
        <v>9.2945267810853896E-2</v>
      </c>
      <c r="H464" s="11">
        <v>7.9141287907821697E-2</v>
      </c>
      <c r="I464" s="11">
        <v>0.120306316918811</v>
      </c>
      <c r="J464" s="11">
        <v>0.13039325121534001</v>
      </c>
      <c r="K464" s="11">
        <v>0.13225792319617999</v>
      </c>
      <c r="L464" s="11">
        <v>7.7689445554568803E-2</v>
      </c>
      <c r="M464" s="11"/>
      <c r="N464" s="11">
        <v>6.9770054199081499E-2</v>
      </c>
      <c r="O464" s="11">
        <v>9.1309270500598103E-2</v>
      </c>
      <c r="P464" s="11">
        <v>9.2771886907058898E-2</v>
      </c>
      <c r="Q464" s="11">
        <v>0.11312221170287901</v>
      </c>
      <c r="R464" s="11">
        <v>0.17967295933788699</v>
      </c>
      <c r="S464" s="11">
        <v>0.116779535239756</v>
      </c>
      <c r="T464" s="11">
        <v>0.12006951654861001</v>
      </c>
      <c r="U464" s="11">
        <v>9.7965293374927306E-2</v>
      </c>
      <c r="V464" s="11">
        <v>9.9429496422331898E-2</v>
      </c>
      <c r="W464" s="11">
        <v>8.9598448384629298E-2</v>
      </c>
      <c r="X464" s="11">
        <v>0.11920590637798401</v>
      </c>
      <c r="Y464" s="11"/>
      <c r="Z464" s="11">
        <v>7.3441131893065906E-2</v>
      </c>
      <c r="AA464" s="11">
        <v>0.120539490331574</v>
      </c>
      <c r="AB464" s="11">
        <v>9.8506417284279904E-2</v>
      </c>
      <c r="AC464" s="11">
        <v>0.12361193217465</v>
      </c>
      <c r="AD464" s="11"/>
      <c r="AE464" s="11">
        <v>0.13509264606408899</v>
      </c>
      <c r="AF464" s="11">
        <v>8.9379448042418194E-2</v>
      </c>
      <c r="AG464" s="11">
        <v>9.9513062097898106E-2</v>
      </c>
      <c r="AH464" s="11">
        <v>6.4094172701228302E-2</v>
      </c>
      <c r="AI464" s="11">
        <v>7.0756680699752994E-2</v>
      </c>
      <c r="AJ464" s="11"/>
      <c r="AK464" s="11">
        <v>8.3500124934469705E-2</v>
      </c>
      <c r="AL464" s="11">
        <v>8.6469773487713994E-2</v>
      </c>
      <c r="AM464" s="11">
        <v>0.105625095354341</v>
      </c>
      <c r="AN464" s="11">
        <v>0.125380922259826</v>
      </c>
      <c r="AO464" s="11">
        <v>0.114605167647391</v>
      </c>
      <c r="AP464" s="11">
        <v>0.16498183768967101</v>
      </c>
      <c r="AQ464" s="11"/>
      <c r="AR464" s="11">
        <v>9.2280045031919694E-2</v>
      </c>
      <c r="AS464" s="11">
        <v>7.8879818980043398E-2</v>
      </c>
      <c r="AT464" s="11">
        <v>0.15681848149517899</v>
      </c>
      <c r="AU464" s="11"/>
      <c r="AV464" s="11">
        <v>8.3139013391540395E-2</v>
      </c>
      <c r="AW464" s="11">
        <v>8.5523698156362696E-2</v>
      </c>
      <c r="AX464" s="11">
        <v>6.6636609256103194E-2</v>
      </c>
      <c r="AY464" s="11">
        <v>7.9124724560844698E-2</v>
      </c>
      <c r="AZ464" s="11">
        <v>0.19027508900457399</v>
      </c>
      <c r="BA464" s="11"/>
      <c r="BB464" s="11">
        <v>7.7378344871567806E-2</v>
      </c>
      <c r="BC464" s="11">
        <v>8.4468742719635101E-2</v>
      </c>
      <c r="BD464" s="11">
        <v>7.3793771089833898E-2</v>
      </c>
      <c r="BE464" s="11"/>
      <c r="BF464" s="11">
        <v>9.3042124580329205E-2</v>
      </c>
      <c r="BG464" s="11">
        <v>0.110599884868937</v>
      </c>
      <c r="BH464" s="11">
        <v>8.0296991729151196E-2</v>
      </c>
      <c r="BI464" s="11">
        <v>0.10560942406809901</v>
      </c>
      <c r="BJ464" s="11">
        <v>0.104115114738888</v>
      </c>
      <c r="BK464" s="11">
        <v>0.160670994298651</v>
      </c>
    </row>
    <row r="465" spans="2:63" x14ac:dyDescent="0.35">
      <c r="B465" t="s">
        <v>238</v>
      </c>
      <c r="C465" s="11">
        <v>0.60273102097826103</v>
      </c>
      <c r="D465" s="11">
        <v>0.58544322179906605</v>
      </c>
      <c r="E465" s="11">
        <v>0.62263038213124999</v>
      </c>
      <c r="F465" s="11"/>
      <c r="G465" s="11">
        <v>0.72739410838505103</v>
      </c>
      <c r="H465" s="11">
        <v>0.75688797436333999</v>
      </c>
      <c r="I465" s="11">
        <v>0.64209460768711202</v>
      </c>
      <c r="J465" s="11">
        <v>0.53319079133076297</v>
      </c>
      <c r="K465" s="11">
        <v>0.50350529687182899</v>
      </c>
      <c r="L465" s="11">
        <v>0.41552299851457197</v>
      </c>
      <c r="M465" s="11"/>
      <c r="N465" s="11">
        <v>0.70191195136525797</v>
      </c>
      <c r="O465" s="11">
        <v>0.61724939732547901</v>
      </c>
      <c r="P465" s="11">
        <v>0.56543420015178003</v>
      </c>
      <c r="Q465" s="11">
        <v>0.51532603129858101</v>
      </c>
      <c r="R465" s="11">
        <v>0.61994478313611801</v>
      </c>
      <c r="S465" s="11">
        <v>0.57166349216008205</v>
      </c>
      <c r="T465" s="11">
        <v>0.5569777296199</v>
      </c>
      <c r="U465" s="11">
        <v>0.60134873589113802</v>
      </c>
      <c r="V465" s="11">
        <v>0.61876163914804205</v>
      </c>
      <c r="W465" s="11">
        <v>0.60910464029543798</v>
      </c>
      <c r="X465" s="11">
        <v>0.52783528944803504</v>
      </c>
      <c r="Y465" s="11"/>
      <c r="Z465" s="11">
        <v>0.58647492932710998</v>
      </c>
      <c r="AA465" s="11">
        <v>0.61118591177494797</v>
      </c>
      <c r="AB465" s="11">
        <v>0.64034527633954097</v>
      </c>
      <c r="AC465" s="11">
        <v>0.58012669321947996</v>
      </c>
      <c r="AD465" s="11"/>
      <c r="AE465" s="11">
        <v>0.56154561356876598</v>
      </c>
      <c r="AF465" s="11">
        <v>0.59429243130186304</v>
      </c>
      <c r="AG465" s="11">
        <v>0.606967700375727</v>
      </c>
      <c r="AH465" s="11">
        <v>0.70824486753716798</v>
      </c>
      <c r="AI465" s="11">
        <v>0.66101122939514101</v>
      </c>
      <c r="AJ465" s="11"/>
      <c r="AK465" s="11">
        <v>0.54000117565448003</v>
      </c>
      <c r="AL465" s="11">
        <v>0.67365520170218496</v>
      </c>
      <c r="AM465" s="11">
        <v>0.67157998348778503</v>
      </c>
      <c r="AN465" s="11">
        <v>0.56704548446819703</v>
      </c>
      <c r="AO465" s="11">
        <v>0.64431324792213895</v>
      </c>
      <c r="AP465" s="11">
        <v>0.57914049924568101</v>
      </c>
      <c r="AQ465" s="11"/>
      <c r="AR465" s="11">
        <v>0.53839300753715102</v>
      </c>
      <c r="AS465" s="11">
        <v>0.67343866667402297</v>
      </c>
      <c r="AT465" s="11">
        <v>0.54823070007948504</v>
      </c>
      <c r="AU465" s="11"/>
      <c r="AV465" s="11">
        <v>0.55549591855607705</v>
      </c>
      <c r="AW465" s="11">
        <v>0.70508528127201198</v>
      </c>
      <c r="AX465" s="11">
        <v>0.61853715282764399</v>
      </c>
      <c r="AY465" s="11">
        <v>0.54198320136628597</v>
      </c>
      <c r="AZ465" s="11">
        <v>0.486380095139193</v>
      </c>
      <c r="BA465" s="11"/>
      <c r="BB465" s="11">
        <v>0.57671888445102704</v>
      </c>
      <c r="BC465" s="11">
        <v>0.69666062422719499</v>
      </c>
      <c r="BD465" s="11">
        <v>0.70024672118195297</v>
      </c>
      <c r="BE465" s="11"/>
      <c r="BF465" s="11">
        <v>0.68202275067447105</v>
      </c>
      <c r="BG465" s="11">
        <v>0.62229829343322696</v>
      </c>
      <c r="BH465" s="11">
        <v>0.67240025838996798</v>
      </c>
      <c r="BI465" s="11">
        <v>0.541546320216719</v>
      </c>
      <c r="BJ465" s="11">
        <v>0.47266140942368001</v>
      </c>
      <c r="BK465" s="11">
        <v>0.50694069759935401</v>
      </c>
    </row>
    <row r="466" spans="2:63" x14ac:dyDescent="0.35">
      <c r="B466" t="s">
        <v>239</v>
      </c>
      <c r="C466" s="11">
        <v>0.29420486462944401</v>
      </c>
      <c r="D466" s="11">
        <v>0.32094954431549</v>
      </c>
      <c r="E466" s="11">
        <v>0.26533097048417598</v>
      </c>
      <c r="F466" s="11"/>
      <c r="G466" s="11">
        <v>0.179660623804096</v>
      </c>
      <c r="H466" s="11">
        <v>0.163970737728838</v>
      </c>
      <c r="I466" s="11">
        <v>0.23759907539407699</v>
      </c>
      <c r="J466" s="11">
        <v>0.33641595745389702</v>
      </c>
      <c r="K466" s="11">
        <v>0.36423677993199099</v>
      </c>
      <c r="L466" s="11">
        <v>0.506787555930859</v>
      </c>
      <c r="M466" s="11"/>
      <c r="N466" s="11">
        <v>0.228317994435661</v>
      </c>
      <c r="O466" s="11">
        <v>0.29144133217392298</v>
      </c>
      <c r="P466" s="11">
        <v>0.34179391294116201</v>
      </c>
      <c r="Q466" s="11">
        <v>0.37155175699853998</v>
      </c>
      <c r="R466" s="11">
        <v>0.20038225752599501</v>
      </c>
      <c r="S466" s="11">
        <v>0.31155697260016202</v>
      </c>
      <c r="T466" s="11">
        <v>0.32295275383149102</v>
      </c>
      <c r="U466" s="11">
        <v>0.30068597073393499</v>
      </c>
      <c r="V466" s="11">
        <v>0.28180886442962599</v>
      </c>
      <c r="W466" s="11">
        <v>0.30129691131993303</v>
      </c>
      <c r="X466" s="11">
        <v>0.35295880417398101</v>
      </c>
      <c r="Y466" s="11"/>
      <c r="Z466" s="11">
        <v>0.34008393877982501</v>
      </c>
      <c r="AA466" s="11">
        <v>0.26827459789347902</v>
      </c>
      <c r="AB466" s="11">
        <v>0.26114830637617997</v>
      </c>
      <c r="AC466" s="11">
        <v>0.29626137460586999</v>
      </c>
      <c r="AD466" s="11"/>
      <c r="AE466" s="11">
        <v>0.30336174036714503</v>
      </c>
      <c r="AF466" s="11">
        <v>0.31632812065571903</v>
      </c>
      <c r="AG466" s="11">
        <v>0.29351923752637499</v>
      </c>
      <c r="AH466" s="11">
        <v>0.227660959761603</v>
      </c>
      <c r="AI466" s="11">
        <v>0.268232089905106</v>
      </c>
      <c r="AJ466" s="11"/>
      <c r="AK466" s="11">
        <v>0.37649869941105002</v>
      </c>
      <c r="AL466" s="11">
        <v>0.23987502481010101</v>
      </c>
      <c r="AM466" s="11">
        <v>0.222794921157874</v>
      </c>
      <c r="AN466" s="11">
        <v>0.30757359327197697</v>
      </c>
      <c r="AO466" s="11">
        <v>0.24108158443047001</v>
      </c>
      <c r="AP466" s="11">
        <v>0.25587766306464799</v>
      </c>
      <c r="AQ466" s="11"/>
      <c r="AR466" s="11">
        <v>0.36932694743092898</v>
      </c>
      <c r="AS466" s="11">
        <v>0.247681514345933</v>
      </c>
      <c r="AT466" s="11">
        <v>0.29495081842533599</v>
      </c>
      <c r="AU466" s="11"/>
      <c r="AV466" s="11">
        <v>0.361365068052383</v>
      </c>
      <c r="AW466" s="11">
        <v>0.20939102057162501</v>
      </c>
      <c r="AX466" s="11">
        <v>0.31482623791625303</v>
      </c>
      <c r="AY466" s="11">
        <v>0.37889207407287001</v>
      </c>
      <c r="AZ466" s="11">
        <v>0.32334481585623298</v>
      </c>
      <c r="BA466" s="11"/>
      <c r="BB466" s="11">
        <v>0.34590277067740499</v>
      </c>
      <c r="BC466" s="11">
        <v>0.21887063305317001</v>
      </c>
      <c r="BD466" s="11">
        <v>0.22595950772821399</v>
      </c>
      <c r="BE466" s="11"/>
      <c r="BF466" s="11">
        <v>0.224935124745199</v>
      </c>
      <c r="BG466" s="11">
        <v>0.26710182169783497</v>
      </c>
      <c r="BH466" s="11">
        <v>0.247302749880881</v>
      </c>
      <c r="BI466" s="11">
        <v>0.35284425571518202</v>
      </c>
      <c r="BJ466" s="11">
        <v>0.42322347583743197</v>
      </c>
      <c r="BK466" s="11">
        <v>0.33238830810199499</v>
      </c>
    </row>
    <row r="467" spans="2:63" x14ac:dyDescent="0.35">
      <c r="B467" t="s">
        <v>192</v>
      </c>
      <c r="C467" s="11">
        <v>0.30852615634881803</v>
      </c>
      <c r="D467" s="11">
        <v>0.264493677483576</v>
      </c>
      <c r="E467" s="11">
        <v>0.35729941164707402</v>
      </c>
      <c r="F467" s="11"/>
      <c r="G467" s="11">
        <v>0.54773348458095505</v>
      </c>
      <c r="H467" s="11">
        <v>0.59291723663450102</v>
      </c>
      <c r="I467" s="11">
        <v>0.40449553229303498</v>
      </c>
      <c r="J467" s="11">
        <v>0.19677483387686601</v>
      </c>
      <c r="K467" s="11">
        <v>0.13926851693983699</v>
      </c>
      <c r="L467" s="11">
        <v>-9.1264557416287098E-2</v>
      </c>
      <c r="M467" s="11"/>
      <c r="N467" s="11">
        <v>0.47359395692959699</v>
      </c>
      <c r="O467" s="11">
        <v>0.32580806515155603</v>
      </c>
      <c r="P467" s="11">
        <v>0.22364028721061799</v>
      </c>
      <c r="Q467" s="11">
        <v>0.143774274300041</v>
      </c>
      <c r="R467" s="11">
        <v>0.41956252561012303</v>
      </c>
      <c r="S467" s="11">
        <v>0.26010651955991998</v>
      </c>
      <c r="T467" s="11">
        <v>0.234024975788409</v>
      </c>
      <c r="U467" s="11">
        <v>0.30066276515720303</v>
      </c>
      <c r="V467" s="11">
        <v>0.336952774718417</v>
      </c>
      <c r="W467" s="11">
        <v>0.30780772897550501</v>
      </c>
      <c r="X467" s="11">
        <v>0.174876485274054</v>
      </c>
      <c r="Y467" s="11"/>
      <c r="Z467" s="11">
        <v>0.246390990547285</v>
      </c>
      <c r="AA467" s="11">
        <v>0.342911313881469</v>
      </c>
      <c r="AB467" s="11">
        <v>0.379196969963361</v>
      </c>
      <c r="AC467" s="11">
        <v>0.28386531861361097</v>
      </c>
      <c r="AD467" s="11"/>
      <c r="AE467" s="11">
        <v>0.25818387320162001</v>
      </c>
      <c r="AF467" s="11">
        <v>0.27796431064614402</v>
      </c>
      <c r="AG467" s="11">
        <v>0.31344846284935202</v>
      </c>
      <c r="AH467" s="11">
        <v>0.48058390777556498</v>
      </c>
      <c r="AI467" s="11">
        <v>0.39277913949003501</v>
      </c>
      <c r="AJ467" s="11"/>
      <c r="AK467" s="11">
        <v>0.16350247624343001</v>
      </c>
      <c r="AL467" s="11">
        <v>0.43378017689208398</v>
      </c>
      <c r="AM467" s="11">
        <v>0.448785062329912</v>
      </c>
      <c r="AN467" s="11">
        <v>0.25947189119621999</v>
      </c>
      <c r="AO467" s="11">
        <v>0.403231663491669</v>
      </c>
      <c r="AP467" s="11">
        <v>0.32326283618103302</v>
      </c>
      <c r="AQ467" s="11"/>
      <c r="AR467" s="11">
        <v>0.16906606010622199</v>
      </c>
      <c r="AS467" s="11">
        <v>0.42575715232809003</v>
      </c>
      <c r="AT467" s="11">
        <v>0.253279881654149</v>
      </c>
      <c r="AU467" s="11"/>
      <c r="AV467" s="11">
        <v>0.194130850503694</v>
      </c>
      <c r="AW467" s="11">
        <v>0.49569426070038602</v>
      </c>
      <c r="AX467" s="11">
        <v>0.30371091491139002</v>
      </c>
      <c r="AY467" s="11">
        <v>0.16309112729341599</v>
      </c>
      <c r="AZ467" s="11">
        <v>0.16303527928295999</v>
      </c>
      <c r="BA467" s="11"/>
      <c r="BB467" s="11">
        <v>0.23081611377362299</v>
      </c>
      <c r="BC467" s="11">
        <v>0.47778999117402599</v>
      </c>
      <c r="BD467" s="11">
        <v>0.47428721345373898</v>
      </c>
      <c r="BE467" s="11"/>
      <c r="BF467" s="11">
        <v>0.45708762592927199</v>
      </c>
      <c r="BG467" s="11">
        <v>0.35519647173539198</v>
      </c>
      <c r="BH467" s="11">
        <v>0.42509750850908601</v>
      </c>
      <c r="BI467" s="11">
        <v>0.18870206450153701</v>
      </c>
      <c r="BJ467" s="11">
        <v>4.9437933586247297E-2</v>
      </c>
      <c r="BK467" s="11">
        <v>0.17455238949735999</v>
      </c>
    </row>
    <row r="468" spans="2:63" x14ac:dyDescent="0.35">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row>
    <row r="469" spans="2:63" x14ac:dyDescent="0.35">
      <c r="B469" s="2" t="s">
        <v>286</v>
      </c>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row>
    <row r="470" spans="2:63" x14ac:dyDescent="0.35">
      <c r="B470" s="20" t="s">
        <v>226</v>
      </c>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row>
    <row r="471" spans="2:63" x14ac:dyDescent="0.35">
      <c r="B471" t="s">
        <v>234</v>
      </c>
      <c r="C471" s="11">
        <v>0.14175170117899899</v>
      </c>
      <c r="D471" s="11">
        <v>0.15622124877781199</v>
      </c>
      <c r="E471" s="11">
        <v>0.12718959622020301</v>
      </c>
      <c r="F471" s="11"/>
      <c r="G471" s="11">
        <v>0.16945825174877599</v>
      </c>
      <c r="H471" s="11">
        <v>0.235042008079344</v>
      </c>
      <c r="I471" s="11">
        <v>0.184272815266948</v>
      </c>
      <c r="J471" s="11">
        <v>0.120619594055575</v>
      </c>
      <c r="K471" s="11">
        <v>6.6391435885137101E-2</v>
      </c>
      <c r="L471" s="11">
        <v>6.5532897263852294E-2</v>
      </c>
      <c r="M471" s="11"/>
      <c r="N471" s="11">
        <v>0.219556107046145</v>
      </c>
      <c r="O471" s="11">
        <v>0.102650575535158</v>
      </c>
      <c r="P471" s="11">
        <v>0.12561510350591401</v>
      </c>
      <c r="Q471" s="11">
        <v>0.13831551818896101</v>
      </c>
      <c r="R471" s="11">
        <v>0.145635966420466</v>
      </c>
      <c r="S471" s="11">
        <v>0.136248168622569</v>
      </c>
      <c r="T471" s="11">
        <v>0.15959599158042301</v>
      </c>
      <c r="U471" s="11">
        <v>0.13263809396227899</v>
      </c>
      <c r="V471" s="11">
        <v>0.13678376992367799</v>
      </c>
      <c r="W471" s="11">
        <v>0.112761816792684</v>
      </c>
      <c r="X471" s="11">
        <v>9.3724908168157997E-2</v>
      </c>
      <c r="Y471" s="11"/>
      <c r="Z471" s="11">
        <v>0.16466041284066099</v>
      </c>
      <c r="AA471" s="11">
        <v>0.102409161160166</v>
      </c>
      <c r="AB471" s="11">
        <v>0.14697423718050701</v>
      </c>
      <c r="AC471" s="11">
        <v>0.15601093531407501</v>
      </c>
      <c r="AD471" s="11"/>
      <c r="AE471" s="11">
        <v>0.12403306522216</v>
      </c>
      <c r="AF471" s="11">
        <v>0.11277677690328899</v>
      </c>
      <c r="AG471" s="11">
        <v>0.160574208044827</v>
      </c>
      <c r="AH471" s="11">
        <v>0.22681875826276099</v>
      </c>
      <c r="AI471" s="11">
        <v>0.28417770274312698</v>
      </c>
      <c r="AJ471" s="11"/>
      <c r="AK471" s="11">
        <v>0.13186643196914499</v>
      </c>
      <c r="AL471" s="11">
        <v>0.155367197688666</v>
      </c>
      <c r="AM471" s="11">
        <v>0.133238283186422</v>
      </c>
      <c r="AN471" s="11">
        <v>0.11252438999236999</v>
      </c>
      <c r="AO471" s="11">
        <v>0.161785830419552</v>
      </c>
      <c r="AP471" s="11">
        <v>0.145778490262083</v>
      </c>
      <c r="AQ471" s="11"/>
      <c r="AR471" s="11">
        <v>0.111722238987938</v>
      </c>
      <c r="AS471" s="11">
        <v>0.18954396259137199</v>
      </c>
      <c r="AT471" s="11">
        <v>0.10163732430517899</v>
      </c>
      <c r="AU471" s="11"/>
      <c r="AV471" s="11">
        <v>0.11355345316876</v>
      </c>
      <c r="AW471" s="11">
        <v>0.18289808273203001</v>
      </c>
      <c r="AX471" s="11">
        <v>0.16459592224845601</v>
      </c>
      <c r="AY471" s="11">
        <v>0.163453212993246</v>
      </c>
      <c r="AZ471" s="11">
        <v>8.3902242811734196E-2</v>
      </c>
      <c r="BA471" s="11"/>
      <c r="BB471" s="11">
        <v>0.126466027906324</v>
      </c>
      <c r="BC471" s="11">
        <v>0.17446093682802599</v>
      </c>
      <c r="BD471" s="11">
        <v>0.195178564106119</v>
      </c>
      <c r="BE471" s="11"/>
      <c r="BF471" s="11">
        <v>0.22493925597453099</v>
      </c>
      <c r="BG471" s="11">
        <v>0.122663328714342</v>
      </c>
      <c r="BH471" s="11">
        <v>0.187229451333322</v>
      </c>
      <c r="BI471" s="11">
        <v>0.102525408916515</v>
      </c>
      <c r="BJ471" s="11">
        <v>7.9799746287842394E-2</v>
      </c>
      <c r="BK471" s="11">
        <v>9.3254003809514097E-2</v>
      </c>
    </row>
    <row r="472" spans="2:63" x14ac:dyDescent="0.35">
      <c r="B472" t="s">
        <v>235</v>
      </c>
      <c r="C472" s="11">
        <v>0.379008756189954</v>
      </c>
      <c r="D472" s="11">
        <v>0.36536102465527998</v>
      </c>
      <c r="E472" s="11">
        <v>0.39066236666788401</v>
      </c>
      <c r="F472" s="11"/>
      <c r="G472" s="11">
        <v>0.40259957389562301</v>
      </c>
      <c r="H472" s="11">
        <v>0.38988910284902001</v>
      </c>
      <c r="I472" s="11">
        <v>0.400366178715652</v>
      </c>
      <c r="J472" s="11">
        <v>0.38417635206096701</v>
      </c>
      <c r="K472" s="11">
        <v>0.40391248249032002</v>
      </c>
      <c r="L472" s="11">
        <v>0.30835404831056601</v>
      </c>
      <c r="M472" s="11"/>
      <c r="N472" s="11">
        <v>0.400845712877681</v>
      </c>
      <c r="O472" s="11">
        <v>0.43105169402975402</v>
      </c>
      <c r="P472" s="11">
        <v>0.40192797154175097</v>
      </c>
      <c r="Q472" s="11">
        <v>0.35061180394610097</v>
      </c>
      <c r="R472" s="11">
        <v>0.35188273014200999</v>
      </c>
      <c r="S472" s="11">
        <v>0.38471158555478702</v>
      </c>
      <c r="T472" s="11">
        <v>0.31904233765576601</v>
      </c>
      <c r="U472" s="11">
        <v>0.37324056197039501</v>
      </c>
      <c r="V472" s="11">
        <v>0.35480558147284202</v>
      </c>
      <c r="W472" s="11">
        <v>0.37667588072965502</v>
      </c>
      <c r="X472" s="11">
        <v>0.365452875387063</v>
      </c>
      <c r="Y472" s="11"/>
      <c r="Z472" s="11">
        <v>0.40139114672028098</v>
      </c>
      <c r="AA472" s="11">
        <v>0.39246412796077601</v>
      </c>
      <c r="AB472" s="11">
        <v>0.42865393047095601</v>
      </c>
      <c r="AC472" s="11">
        <v>0.30406658270306902</v>
      </c>
      <c r="AD472" s="11"/>
      <c r="AE472" s="11">
        <v>0.33467116220241799</v>
      </c>
      <c r="AF472" s="11">
        <v>0.39783752146604201</v>
      </c>
      <c r="AG472" s="11">
        <v>0.41937215699411601</v>
      </c>
      <c r="AH472" s="11">
        <v>0.38881767152812302</v>
      </c>
      <c r="AI472" s="11">
        <v>0.36090830084188003</v>
      </c>
      <c r="AJ472" s="11"/>
      <c r="AK472" s="11">
        <v>0.36871403533591601</v>
      </c>
      <c r="AL472" s="11">
        <v>0.41992815225283198</v>
      </c>
      <c r="AM472" s="11">
        <v>0.41240802690970402</v>
      </c>
      <c r="AN472" s="11">
        <v>0.32129671437987201</v>
      </c>
      <c r="AO472" s="11">
        <v>0.38933362029836199</v>
      </c>
      <c r="AP472" s="11">
        <v>0.29615223960069798</v>
      </c>
      <c r="AQ472" s="11"/>
      <c r="AR472" s="11">
        <v>0.35384499150844001</v>
      </c>
      <c r="AS472" s="11">
        <v>0.41794260369535302</v>
      </c>
      <c r="AT472" s="11">
        <v>0.36770364040648401</v>
      </c>
      <c r="AU472" s="11"/>
      <c r="AV472" s="11">
        <v>0.377200344509032</v>
      </c>
      <c r="AW472" s="11">
        <v>0.42008776001547199</v>
      </c>
      <c r="AX472" s="11">
        <v>0.44844995957914302</v>
      </c>
      <c r="AY472" s="11">
        <v>0.251692689067259</v>
      </c>
      <c r="AZ472" s="11">
        <v>0.309109916992093</v>
      </c>
      <c r="BA472" s="11"/>
      <c r="BB472" s="11">
        <v>0.38712999698459799</v>
      </c>
      <c r="BC472" s="11">
        <v>0.42084783437172302</v>
      </c>
      <c r="BD472" s="11">
        <v>0.43341823290439602</v>
      </c>
      <c r="BE472" s="11"/>
      <c r="BF472" s="11">
        <v>0.38789190958860098</v>
      </c>
      <c r="BG472" s="11">
        <v>0.34857386595297501</v>
      </c>
      <c r="BH472" s="11">
        <v>0.37168143828010702</v>
      </c>
      <c r="BI472" s="11">
        <v>0.38856147497170701</v>
      </c>
      <c r="BJ472" s="11">
        <v>0.42928916399264699</v>
      </c>
      <c r="BK472" s="11">
        <v>0.360151852605476</v>
      </c>
    </row>
    <row r="473" spans="2:63" x14ac:dyDescent="0.35">
      <c r="B473" t="s">
        <v>283</v>
      </c>
      <c r="C473" s="11">
        <v>0.169635789257085</v>
      </c>
      <c r="D473" s="11">
        <v>0.18513675746268399</v>
      </c>
      <c r="E473" s="11">
        <v>0.156024743011904</v>
      </c>
      <c r="F473" s="11"/>
      <c r="G473" s="11">
        <v>0.192695944351996</v>
      </c>
      <c r="H473" s="11">
        <v>0.15667321707052201</v>
      </c>
      <c r="I473" s="11">
        <v>0.137972765812337</v>
      </c>
      <c r="J473" s="11">
        <v>0.140737388527613</v>
      </c>
      <c r="K473" s="11">
        <v>0.17548954546068299</v>
      </c>
      <c r="L473" s="11">
        <v>0.214094052420752</v>
      </c>
      <c r="M473" s="11"/>
      <c r="N473" s="11">
        <v>0.153485456662767</v>
      </c>
      <c r="O473" s="11">
        <v>0.16452175745512401</v>
      </c>
      <c r="P473" s="11">
        <v>0.133808573083675</v>
      </c>
      <c r="Q473" s="11">
        <v>0.19090571197390899</v>
      </c>
      <c r="R473" s="11">
        <v>0.181569026100866</v>
      </c>
      <c r="S473" s="11">
        <v>0.20855662629316599</v>
      </c>
      <c r="T473" s="11">
        <v>0.168098121399922</v>
      </c>
      <c r="U473" s="11">
        <v>0.170044254920867</v>
      </c>
      <c r="V473" s="11">
        <v>0.169709104829249</v>
      </c>
      <c r="W473" s="11">
        <v>0.14049251497603901</v>
      </c>
      <c r="X473" s="11">
        <v>0.21311047254966101</v>
      </c>
      <c r="Y473" s="11"/>
      <c r="Z473" s="11">
        <v>0.151506186897964</v>
      </c>
      <c r="AA473" s="11">
        <v>0.17743735637663599</v>
      </c>
      <c r="AB473" s="11">
        <v>0.15878678143890501</v>
      </c>
      <c r="AC473" s="11">
        <v>0.186880758183774</v>
      </c>
      <c r="AD473" s="11"/>
      <c r="AE473" s="11">
        <v>0.17555848323412801</v>
      </c>
      <c r="AF473" s="11">
        <v>0.19261882275179601</v>
      </c>
      <c r="AG473" s="11">
        <v>0.15082577758372401</v>
      </c>
      <c r="AH473" s="11">
        <v>0.15977378445363599</v>
      </c>
      <c r="AI473" s="11">
        <v>5.6067027209374301E-2</v>
      </c>
      <c r="AJ473" s="11"/>
      <c r="AK473" s="11">
        <v>0.196237593567097</v>
      </c>
      <c r="AL473" s="11">
        <v>0.143534047368234</v>
      </c>
      <c r="AM473" s="11">
        <v>0.118240032905984</v>
      </c>
      <c r="AN473" s="11">
        <v>0.18908050362964501</v>
      </c>
      <c r="AO473" s="11">
        <v>0.163206650481837</v>
      </c>
      <c r="AP473" s="11">
        <v>0.14098683876193199</v>
      </c>
      <c r="AQ473" s="11"/>
      <c r="AR473" s="11">
        <v>0.17182418763818599</v>
      </c>
      <c r="AS473" s="11">
        <v>0.151535266858527</v>
      </c>
      <c r="AT473" s="11">
        <v>0.181008371455984</v>
      </c>
      <c r="AU473" s="11"/>
      <c r="AV473" s="11">
        <v>0.17951766664765001</v>
      </c>
      <c r="AW473" s="11">
        <v>0.16158237206404</v>
      </c>
      <c r="AX473" s="11">
        <v>0.159305942545273</v>
      </c>
      <c r="AY473" s="11">
        <v>0.22724480659604401</v>
      </c>
      <c r="AZ473" s="11">
        <v>0.16543240401451501</v>
      </c>
      <c r="BA473" s="11"/>
      <c r="BB473" s="11">
        <v>0.180384775296204</v>
      </c>
      <c r="BC473" s="11">
        <v>0.164377954922974</v>
      </c>
      <c r="BD473" s="11">
        <v>0.14872930830827799</v>
      </c>
      <c r="BE473" s="11"/>
      <c r="BF473" s="11">
        <v>0.15491966072759999</v>
      </c>
      <c r="BG473" s="11">
        <v>0.17670981715553899</v>
      </c>
      <c r="BH473" s="11">
        <v>0.172805937117119</v>
      </c>
      <c r="BI473" s="11">
        <v>0.17573863011857899</v>
      </c>
      <c r="BJ473" s="11">
        <v>0.164114386466476</v>
      </c>
      <c r="BK473" s="11">
        <v>0.178877966325212</v>
      </c>
    </row>
    <row r="474" spans="2:63" x14ac:dyDescent="0.35">
      <c r="B474" t="s">
        <v>237</v>
      </c>
      <c r="C474" s="11">
        <v>8.4008697316530295E-2</v>
      </c>
      <c r="D474" s="11">
        <v>0.1058587151398</v>
      </c>
      <c r="E474" s="11">
        <v>6.33330051730496E-2</v>
      </c>
      <c r="F474" s="11"/>
      <c r="G474" s="11">
        <v>3.01170961901609E-2</v>
      </c>
      <c r="H474" s="11">
        <v>5.0996801350386298E-2</v>
      </c>
      <c r="I474" s="11">
        <v>7.6160916889957797E-2</v>
      </c>
      <c r="J474" s="11">
        <v>9.9942895662153197E-2</v>
      </c>
      <c r="K474" s="11">
        <v>0.10861893582755699</v>
      </c>
      <c r="L474" s="11">
        <v>0.13399328917137299</v>
      </c>
      <c r="M474" s="11"/>
      <c r="N474" s="11">
        <v>6.2418622214321498E-2</v>
      </c>
      <c r="O474" s="11">
        <v>8.3532701773649506E-2</v>
      </c>
      <c r="P474" s="11">
        <v>0.129532770202269</v>
      </c>
      <c r="Q474" s="11">
        <v>8.4583860578991907E-2</v>
      </c>
      <c r="R474" s="11">
        <v>7.1449795263848495E-2</v>
      </c>
      <c r="S474" s="11">
        <v>4.8662158420316001E-2</v>
      </c>
      <c r="T474" s="11">
        <v>0.101023475055515</v>
      </c>
      <c r="U474" s="11">
        <v>7.6462860394023696E-2</v>
      </c>
      <c r="V474" s="11">
        <v>0.104073493816669</v>
      </c>
      <c r="W474" s="11">
        <v>7.9061933285693095E-2</v>
      </c>
      <c r="X474" s="11">
        <v>0.10567453110852899</v>
      </c>
      <c r="Y474" s="11"/>
      <c r="Z474" s="11">
        <v>7.5814889326299206E-2</v>
      </c>
      <c r="AA474" s="11">
        <v>8.1883998993672297E-2</v>
      </c>
      <c r="AB474" s="11">
        <v>7.32698901566671E-2</v>
      </c>
      <c r="AC474" s="11">
        <v>9.9762414857675993E-2</v>
      </c>
      <c r="AD474" s="11"/>
      <c r="AE474" s="11">
        <v>9.38718668533534E-2</v>
      </c>
      <c r="AF474" s="11">
        <v>8.3320252013297194E-2</v>
      </c>
      <c r="AG474" s="11">
        <v>7.2052576210946198E-2</v>
      </c>
      <c r="AH474" s="11">
        <v>5.5059395310217703E-2</v>
      </c>
      <c r="AI474" s="11">
        <v>0.12802959069869299</v>
      </c>
      <c r="AJ474" s="11"/>
      <c r="AK474" s="11">
        <v>9.8172198338259006E-2</v>
      </c>
      <c r="AL474" s="11">
        <v>7.1424806574261701E-2</v>
      </c>
      <c r="AM474" s="11">
        <v>0.100660791542311</v>
      </c>
      <c r="AN474" s="11">
        <v>0.100946661354093</v>
      </c>
      <c r="AO474" s="11">
        <v>6.7651006280340403E-2</v>
      </c>
      <c r="AP474" s="11">
        <v>5.9973966119916802E-2</v>
      </c>
      <c r="AQ474" s="11"/>
      <c r="AR474" s="11">
        <v>0.12615116791959999</v>
      </c>
      <c r="AS474" s="11">
        <v>5.8623340278391098E-2</v>
      </c>
      <c r="AT474" s="11">
        <v>7.0946695346604402E-2</v>
      </c>
      <c r="AU474" s="11"/>
      <c r="AV474" s="11">
        <v>0.105953513015647</v>
      </c>
      <c r="AW474" s="11">
        <v>6.0075950494408101E-2</v>
      </c>
      <c r="AX474" s="11">
        <v>5.8307483828795699E-2</v>
      </c>
      <c r="AY474" s="11">
        <v>0.174623434454931</v>
      </c>
      <c r="AZ474" s="11">
        <v>9.7591980833538594E-2</v>
      </c>
      <c r="BA474" s="11"/>
      <c r="BB474" s="11">
        <v>0.105144316726914</v>
      </c>
      <c r="BC474" s="11">
        <v>5.4978848660601001E-2</v>
      </c>
      <c r="BD474" s="11">
        <v>4.75034707490639E-2</v>
      </c>
      <c r="BE474" s="11"/>
      <c r="BF474" s="11">
        <v>5.9593417374710897E-2</v>
      </c>
      <c r="BG474" s="11">
        <v>8.7344295593567906E-2</v>
      </c>
      <c r="BH474" s="11">
        <v>8.9498314467104004E-2</v>
      </c>
      <c r="BI474" s="11">
        <v>8.5316254184623602E-2</v>
      </c>
      <c r="BJ474" s="11">
        <v>0.10707195643119399</v>
      </c>
      <c r="BK474" s="11">
        <v>8.3909992890952703E-2</v>
      </c>
    </row>
    <row r="475" spans="2:63" x14ac:dyDescent="0.35">
      <c r="B475" t="s">
        <v>84</v>
      </c>
      <c r="C475" s="11">
        <v>0.22559505605743199</v>
      </c>
      <c r="D475" s="11">
        <v>0.187422253964423</v>
      </c>
      <c r="E475" s="11">
        <v>0.26279028892695899</v>
      </c>
      <c r="F475" s="11"/>
      <c r="G475" s="11">
        <v>0.205129133813444</v>
      </c>
      <c r="H475" s="11">
        <v>0.167398870650728</v>
      </c>
      <c r="I475" s="11">
        <v>0.20122732331510401</v>
      </c>
      <c r="J475" s="11">
        <v>0.254523769693691</v>
      </c>
      <c r="K475" s="11">
        <v>0.245587600336303</v>
      </c>
      <c r="L475" s="11">
        <v>0.27802571283345601</v>
      </c>
      <c r="M475" s="11"/>
      <c r="N475" s="11">
        <v>0.16369410119908601</v>
      </c>
      <c r="O475" s="11">
        <v>0.21824327120631401</v>
      </c>
      <c r="P475" s="11">
        <v>0.20911558166638999</v>
      </c>
      <c r="Q475" s="11">
        <v>0.23558310531203799</v>
      </c>
      <c r="R475" s="11">
        <v>0.24946248207280999</v>
      </c>
      <c r="S475" s="11">
        <v>0.22182146110916201</v>
      </c>
      <c r="T475" s="11">
        <v>0.25224007430837297</v>
      </c>
      <c r="U475" s="11">
        <v>0.24761422875243499</v>
      </c>
      <c r="V475" s="11">
        <v>0.23462804995756101</v>
      </c>
      <c r="W475" s="11">
        <v>0.29100785421592801</v>
      </c>
      <c r="X475" s="11">
        <v>0.222037212786589</v>
      </c>
      <c r="Y475" s="11"/>
      <c r="Z475" s="11">
        <v>0.20662736421479599</v>
      </c>
      <c r="AA475" s="11">
        <v>0.24580535550874999</v>
      </c>
      <c r="AB475" s="11">
        <v>0.19231516075296501</v>
      </c>
      <c r="AC475" s="11">
        <v>0.25327930894140599</v>
      </c>
      <c r="AD475" s="11"/>
      <c r="AE475" s="11">
        <v>0.27186542248793999</v>
      </c>
      <c r="AF475" s="11">
        <v>0.213446626865576</v>
      </c>
      <c r="AG475" s="11">
        <v>0.197175281166386</v>
      </c>
      <c r="AH475" s="11">
        <v>0.169530390445262</v>
      </c>
      <c r="AI475" s="11">
        <v>0.17081737850692599</v>
      </c>
      <c r="AJ475" s="11"/>
      <c r="AK475" s="11">
        <v>0.20500974078958401</v>
      </c>
      <c r="AL475" s="11">
        <v>0.20974579611600599</v>
      </c>
      <c r="AM475" s="11">
        <v>0.235452865455579</v>
      </c>
      <c r="AN475" s="11">
        <v>0.27615173064401999</v>
      </c>
      <c r="AO475" s="11">
        <v>0.218022892519909</v>
      </c>
      <c r="AP475" s="11">
        <v>0.35710846525537099</v>
      </c>
      <c r="AQ475" s="11"/>
      <c r="AR475" s="11">
        <v>0.236457413945836</v>
      </c>
      <c r="AS475" s="11">
        <v>0.18235482657635799</v>
      </c>
      <c r="AT475" s="11">
        <v>0.27870396848574902</v>
      </c>
      <c r="AU475" s="11"/>
      <c r="AV475" s="11">
        <v>0.223775022658911</v>
      </c>
      <c r="AW475" s="11">
        <v>0.17535583469405</v>
      </c>
      <c r="AX475" s="11">
        <v>0.169340691798332</v>
      </c>
      <c r="AY475" s="11">
        <v>0.18298585688852101</v>
      </c>
      <c r="AZ475" s="11">
        <v>0.34396345534811901</v>
      </c>
      <c r="BA475" s="11"/>
      <c r="BB475" s="11">
        <v>0.20087488308595999</v>
      </c>
      <c r="BC475" s="11">
        <v>0.18533442521667601</v>
      </c>
      <c r="BD475" s="11">
        <v>0.17517042393214399</v>
      </c>
      <c r="BE475" s="11"/>
      <c r="BF475" s="11">
        <v>0.17265575633455699</v>
      </c>
      <c r="BG475" s="11">
        <v>0.26470869258357599</v>
      </c>
      <c r="BH475" s="11">
        <v>0.17878485880234801</v>
      </c>
      <c r="BI475" s="11">
        <v>0.247858231808576</v>
      </c>
      <c r="BJ475" s="11">
        <v>0.21972474682184001</v>
      </c>
      <c r="BK475" s="11">
        <v>0.28380618436884503</v>
      </c>
    </row>
    <row r="476" spans="2:63" x14ac:dyDescent="0.35">
      <c r="B476" t="s">
        <v>238</v>
      </c>
      <c r="C476" s="11">
        <v>0.52076045736895304</v>
      </c>
      <c r="D476" s="11">
        <v>0.52158227343309305</v>
      </c>
      <c r="E476" s="11">
        <v>0.51785196288808699</v>
      </c>
      <c r="F476" s="11"/>
      <c r="G476" s="11">
        <v>0.572057825644399</v>
      </c>
      <c r="H476" s="11">
        <v>0.62493111092836395</v>
      </c>
      <c r="I476" s="11">
        <v>0.5846389939826</v>
      </c>
      <c r="J476" s="11">
        <v>0.50479594611654299</v>
      </c>
      <c r="K476" s="11">
        <v>0.47030391837545699</v>
      </c>
      <c r="L476" s="11">
        <v>0.37388694557441898</v>
      </c>
      <c r="M476" s="11"/>
      <c r="N476" s="11">
        <v>0.62040181992382504</v>
      </c>
      <c r="O476" s="11">
        <v>0.53370226956491296</v>
      </c>
      <c r="P476" s="11">
        <v>0.52754307504766496</v>
      </c>
      <c r="Q476" s="11">
        <v>0.48892732213506201</v>
      </c>
      <c r="R476" s="11">
        <v>0.49751869656247599</v>
      </c>
      <c r="S476" s="11">
        <v>0.52095975417735596</v>
      </c>
      <c r="T476" s="11">
        <v>0.47863832923618999</v>
      </c>
      <c r="U476" s="11">
        <v>0.505878655932674</v>
      </c>
      <c r="V476" s="11">
        <v>0.49158935139651999</v>
      </c>
      <c r="W476" s="11">
        <v>0.48943769752233901</v>
      </c>
      <c r="X476" s="11">
        <v>0.45917778355522099</v>
      </c>
      <c r="Y476" s="11"/>
      <c r="Z476" s="11">
        <v>0.566051559560941</v>
      </c>
      <c r="AA476" s="11">
        <v>0.49487328912094097</v>
      </c>
      <c r="AB476" s="11">
        <v>0.57562816765146296</v>
      </c>
      <c r="AC476" s="11">
        <v>0.46007751801714297</v>
      </c>
      <c r="AD476" s="11"/>
      <c r="AE476" s="11">
        <v>0.458704227424579</v>
      </c>
      <c r="AF476" s="11">
        <v>0.51061429836933003</v>
      </c>
      <c r="AG476" s="11">
        <v>0.57994636503894303</v>
      </c>
      <c r="AH476" s="11">
        <v>0.61563642979088395</v>
      </c>
      <c r="AI476" s="11">
        <v>0.64508600358500701</v>
      </c>
      <c r="AJ476" s="11"/>
      <c r="AK476" s="11">
        <v>0.50058046730506101</v>
      </c>
      <c r="AL476" s="11">
        <v>0.575295349941499</v>
      </c>
      <c r="AM476" s="11">
        <v>0.54564631009612596</v>
      </c>
      <c r="AN476" s="11">
        <v>0.43382110437224197</v>
      </c>
      <c r="AO476" s="11">
        <v>0.55111945071791402</v>
      </c>
      <c r="AP476" s="11">
        <v>0.44193072986278098</v>
      </c>
      <c r="AQ476" s="11"/>
      <c r="AR476" s="11">
        <v>0.46556723049637799</v>
      </c>
      <c r="AS476" s="11">
        <v>0.60748656628672504</v>
      </c>
      <c r="AT476" s="11">
        <v>0.46934096471166298</v>
      </c>
      <c r="AU476" s="11"/>
      <c r="AV476" s="11">
        <v>0.49075379767779198</v>
      </c>
      <c r="AW476" s="11">
        <v>0.602985842747503</v>
      </c>
      <c r="AX476" s="11">
        <v>0.613045881827599</v>
      </c>
      <c r="AY476" s="11">
        <v>0.415145902060505</v>
      </c>
      <c r="AZ476" s="11">
        <v>0.39301215980382798</v>
      </c>
      <c r="BA476" s="11"/>
      <c r="BB476" s="11">
        <v>0.51359602489092304</v>
      </c>
      <c r="BC476" s="11">
        <v>0.59530877119974901</v>
      </c>
      <c r="BD476" s="11">
        <v>0.62859679701051396</v>
      </c>
      <c r="BE476" s="11"/>
      <c r="BF476" s="11">
        <v>0.612831165563132</v>
      </c>
      <c r="BG476" s="11">
        <v>0.47123719466731701</v>
      </c>
      <c r="BH476" s="11">
        <v>0.55891088961342905</v>
      </c>
      <c r="BI476" s="11">
        <v>0.49108688388822203</v>
      </c>
      <c r="BJ476" s="11">
        <v>0.50908891028048897</v>
      </c>
      <c r="BK476" s="11">
        <v>0.45340585641498998</v>
      </c>
    </row>
    <row r="477" spans="2:63" x14ac:dyDescent="0.35">
      <c r="B477" t="s">
        <v>239</v>
      </c>
      <c r="C477" s="11">
        <v>0.25364448657361499</v>
      </c>
      <c r="D477" s="11">
        <v>0.29099547260248398</v>
      </c>
      <c r="E477" s="11">
        <v>0.21935774818495399</v>
      </c>
      <c r="F477" s="11"/>
      <c r="G477" s="11">
        <v>0.222813040542157</v>
      </c>
      <c r="H477" s="11">
        <v>0.20767001842090799</v>
      </c>
      <c r="I477" s="11">
        <v>0.21413368270229499</v>
      </c>
      <c r="J477" s="11">
        <v>0.240680284189766</v>
      </c>
      <c r="K477" s="11">
        <v>0.28410848128824001</v>
      </c>
      <c r="L477" s="11">
        <v>0.34808734159212501</v>
      </c>
      <c r="M477" s="11"/>
      <c r="N477" s="11">
        <v>0.21590407887708901</v>
      </c>
      <c r="O477" s="11">
        <v>0.24805445922877301</v>
      </c>
      <c r="P477" s="11">
        <v>0.263341343285945</v>
      </c>
      <c r="Q477" s="11">
        <v>0.27548957255290102</v>
      </c>
      <c r="R477" s="11">
        <v>0.25301882136471399</v>
      </c>
      <c r="S477" s="11">
        <v>0.25721878471348197</v>
      </c>
      <c r="T477" s="11">
        <v>0.26912159645543698</v>
      </c>
      <c r="U477" s="11">
        <v>0.24650711531489</v>
      </c>
      <c r="V477" s="11">
        <v>0.27378259864591797</v>
      </c>
      <c r="W477" s="11">
        <v>0.21955444826173301</v>
      </c>
      <c r="X477" s="11">
        <v>0.31878500365819001</v>
      </c>
      <c r="Y477" s="11"/>
      <c r="Z477" s="11">
        <v>0.22732107622426301</v>
      </c>
      <c r="AA477" s="11">
        <v>0.25932135537030798</v>
      </c>
      <c r="AB477" s="11">
        <v>0.232056671595572</v>
      </c>
      <c r="AC477" s="11">
        <v>0.28664317304144998</v>
      </c>
      <c r="AD477" s="11"/>
      <c r="AE477" s="11">
        <v>0.26943035008748101</v>
      </c>
      <c r="AF477" s="11">
        <v>0.275939074765093</v>
      </c>
      <c r="AG477" s="11">
        <v>0.222878353794671</v>
      </c>
      <c r="AH477" s="11">
        <v>0.21483317976385399</v>
      </c>
      <c r="AI477" s="11">
        <v>0.184096617908067</v>
      </c>
      <c r="AJ477" s="11"/>
      <c r="AK477" s="11">
        <v>0.29440979190535599</v>
      </c>
      <c r="AL477" s="11">
        <v>0.214958853942496</v>
      </c>
      <c r="AM477" s="11">
        <v>0.21890082444829501</v>
      </c>
      <c r="AN477" s="11">
        <v>0.29002716498373798</v>
      </c>
      <c r="AO477" s="11">
        <v>0.23085765676217801</v>
      </c>
      <c r="AP477" s="11">
        <v>0.200960804881848</v>
      </c>
      <c r="AQ477" s="11"/>
      <c r="AR477" s="11">
        <v>0.29797535555778598</v>
      </c>
      <c r="AS477" s="11">
        <v>0.210158607136918</v>
      </c>
      <c r="AT477" s="11">
        <v>0.251955066802588</v>
      </c>
      <c r="AU477" s="11"/>
      <c r="AV477" s="11">
        <v>0.28547117966329699</v>
      </c>
      <c r="AW477" s="11">
        <v>0.221658322558448</v>
      </c>
      <c r="AX477" s="11">
        <v>0.217613426374069</v>
      </c>
      <c r="AY477" s="11">
        <v>0.40186824105097402</v>
      </c>
      <c r="AZ477" s="11">
        <v>0.26302438484805402</v>
      </c>
      <c r="BA477" s="11"/>
      <c r="BB477" s="11">
        <v>0.28552909202311799</v>
      </c>
      <c r="BC477" s="11">
        <v>0.21935680358357501</v>
      </c>
      <c r="BD477" s="11">
        <v>0.19623277905734199</v>
      </c>
      <c r="BE477" s="11"/>
      <c r="BF477" s="11">
        <v>0.21451307810231099</v>
      </c>
      <c r="BG477" s="11">
        <v>0.26405411274910701</v>
      </c>
      <c r="BH477" s="11">
        <v>0.26230425158422299</v>
      </c>
      <c r="BI477" s="11">
        <v>0.26105488430320201</v>
      </c>
      <c r="BJ477" s="11">
        <v>0.27118634289767102</v>
      </c>
      <c r="BK477" s="11">
        <v>0.26278795921616399</v>
      </c>
    </row>
    <row r="478" spans="2:63" x14ac:dyDescent="0.35">
      <c r="B478" t="s">
        <v>192</v>
      </c>
      <c r="C478" s="11">
        <v>0.267115970795337</v>
      </c>
      <c r="D478" s="11">
        <v>0.23058680083060901</v>
      </c>
      <c r="E478" s="11">
        <v>0.29849421470313198</v>
      </c>
      <c r="F478" s="11"/>
      <c r="G478" s="11">
        <v>0.34924478510224199</v>
      </c>
      <c r="H478" s="11">
        <v>0.41726109250745502</v>
      </c>
      <c r="I478" s="11">
        <v>0.37050531128030501</v>
      </c>
      <c r="J478" s="11">
        <v>0.26411566192677699</v>
      </c>
      <c r="K478" s="11">
        <v>0.186195437087217</v>
      </c>
      <c r="L478" s="11">
        <v>2.5799603982293601E-2</v>
      </c>
      <c r="M478" s="11"/>
      <c r="N478" s="11">
        <v>0.40449774104673702</v>
      </c>
      <c r="O478" s="11">
        <v>0.28564781033613901</v>
      </c>
      <c r="P478" s="11">
        <v>0.26420173176172101</v>
      </c>
      <c r="Q478" s="11">
        <v>0.213437749582161</v>
      </c>
      <c r="R478" s="11">
        <v>0.24449987519776201</v>
      </c>
      <c r="S478" s="11">
        <v>0.26374096946387399</v>
      </c>
      <c r="T478" s="11">
        <v>0.209516732780752</v>
      </c>
      <c r="U478" s="11">
        <v>0.259371540617784</v>
      </c>
      <c r="V478" s="11">
        <v>0.21780675275060199</v>
      </c>
      <c r="W478" s="11">
        <v>0.26988324926060597</v>
      </c>
      <c r="X478" s="11">
        <v>0.14039277989703</v>
      </c>
      <c r="Y478" s="11"/>
      <c r="Z478" s="11">
        <v>0.33873048333667799</v>
      </c>
      <c r="AA478" s="11">
        <v>0.23555193375063299</v>
      </c>
      <c r="AB478" s="11">
        <v>0.34357149605589199</v>
      </c>
      <c r="AC478" s="11">
        <v>0.17343434497569299</v>
      </c>
      <c r="AD478" s="11"/>
      <c r="AE478" s="11">
        <v>0.189273877337098</v>
      </c>
      <c r="AF478" s="11">
        <v>0.23467522360423701</v>
      </c>
      <c r="AG478" s="11">
        <v>0.35706801124427301</v>
      </c>
      <c r="AH478" s="11">
        <v>0.40080325002702999</v>
      </c>
      <c r="AI478" s="11">
        <v>0.46098938567693998</v>
      </c>
      <c r="AJ478" s="11"/>
      <c r="AK478" s="11">
        <v>0.20617067539970499</v>
      </c>
      <c r="AL478" s="11">
        <v>0.36033649599900303</v>
      </c>
      <c r="AM478" s="11">
        <v>0.32674548564783101</v>
      </c>
      <c r="AN478" s="11">
        <v>0.14379393938850399</v>
      </c>
      <c r="AO478" s="11">
        <v>0.32026179395573601</v>
      </c>
      <c r="AP478" s="11">
        <v>0.240969924980932</v>
      </c>
      <c r="AQ478" s="11"/>
      <c r="AR478" s="11">
        <v>0.16759187493859201</v>
      </c>
      <c r="AS478" s="11">
        <v>0.39732795914980701</v>
      </c>
      <c r="AT478" s="11">
        <v>0.21738589790907401</v>
      </c>
      <c r="AU478" s="11"/>
      <c r="AV478" s="11">
        <v>0.20528261801449499</v>
      </c>
      <c r="AW478" s="11">
        <v>0.38132752018905502</v>
      </c>
      <c r="AX478" s="11">
        <v>0.39543245545353001</v>
      </c>
      <c r="AY478" s="11">
        <v>1.3277661009530199E-2</v>
      </c>
      <c r="AZ478" s="11">
        <v>0.12998777495577399</v>
      </c>
      <c r="BA478" s="11"/>
      <c r="BB478" s="11">
        <v>0.22806693286780499</v>
      </c>
      <c r="BC478" s="11">
        <v>0.375951967616174</v>
      </c>
      <c r="BD478" s="11">
        <v>0.43236401795317198</v>
      </c>
      <c r="BE478" s="11"/>
      <c r="BF478" s="11">
        <v>0.39831808746082198</v>
      </c>
      <c r="BG478" s="11">
        <v>0.20718308191821</v>
      </c>
      <c r="BH478" s="11">
        <v>0.296606638029206</v>
      </c>
      <c r="BI478" s="11">
        <v>0.23003199958501999</v>
      </c>
      <c r="BJ478" s="11">
        <v>0.23790256738281901</v>
      </c>
      <c r="BK478" s="11">
        <v>0.19061789719882599</v>
      </c>
    </row>
    <row r="479" spans="2:63" x14ac:dyDescent="0.35">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row>
    <row r="480" spans="2:63" x14ac:dyDescent="0.35">
      <c r="B480" s="2" t="s">
        <v>287</v>
      </c>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row>
    <row r="481" spans="2:63" x14ac:dyDescent="0.35">
      <c r="B481" s="20" t="s">
        <v>226</v>
      </c>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row>
    <row r="482" spans="2:63" x14ac:dyDescent="0.35">
      <c r="B482" t="s">
        <v>234</v>
      </c>
      <c r="C482" s="11">
        <v>0.16022006339824599</v>
      </c>
      <c r="D482" s="11">
        <v>0.17324826829352499</v>
      </c>
      <c r="E482" s="11">
        <v>0.148666581213656</v>
      </c>
      <c r="F482" s="11"/>
      <c r="G482" s="11">
        <v>0.21756059325028901</v>
      </c>
      <c r="H482" s="11">
        <v>0.25187088608559899</v>
      </c>
      <c r="I482" s="11">
        <v>0.190309724820212</v>
      </c>
      <c r="J482" s="11">
        <v>0.121452411468876</v>
      </c>
      <c r="K482" s="11">
        <v>0.11071982964807101</v>
      </c>
      <c r="L482" s="11">
        <v>9.7633617613685303E-2</v>
      </c>
      <c r="M482" s="11"/>
      <c r="N482" s="11">
        <v>0.22727120139055601</v>
      </c>
      <c r="O482" s="11">
        <v>0.14270772493157999</v>
      </c>
      <c r="P482" s="11">
        <v>0.12829764591719001</v>
      </c>
      <c r="Q482" s="11">
        <v>0.12785363977758399</v>
      </c>
      <c r="R482" s="11">
        <v>0.18261098758670999</v>
      </c>
      <c r="S482" s="11">
        <v>0.165736199054832</v>
      </c>
      <c r="T482" s="11">
        <v>0.156260716466946</v>
      </c>
      <c r="U482" s="11">
        <v>0.161071357539741</v>
      </c>
      <c r="V482" s="11">
        <v>0.145268029270751</v>
      </c>
      <c r="W482" s="11">
        <v>0.16901573880269999</v>
      </c>
      <c r="X482" s="11">
        <v>0.11876024220673199</v>
      </c>
      <c r="Y482" s="11"/>
      <c r="Z482" s="11">
        <v>0.164420238912416</v>
      </c>
      <c r="AA482" s="11">
        <v>0.11255342359597501</v>
      </c>
      <c r="AB482" s="11">
        <v>0.201243959279298</v>
      </c>
      <c r="AC482" s="11">
        <v>0.168692178299158</v>
      </c>
      <c r="AD482" s="11"/>
      <c r="AE482" s="11">
        <v>0.15203716465391601</v>
      </c>
      <c r="AF482" s="11">
        <v>0.147896609100753</v>
      </c>
      <c r="AG482" s="11">
        <v>0.169065394769739</v>
      </c>
      <c r="AH482" s="11">
        <v>0.19416761355659401</v>
      </c>
      <c r="AI482" s="11">
        <v>0.23677495726813999</v>
      </c>
      <c r="AJ482" s="11"/>
      <c r="AK482" s="11">
        <v>0.132408206839917</v>
      </c>
      <c r="AL482" s="11">
        <v>0.170539240020703</v>
      </c>
      <c r="AM482" s="11">
        <v>0.215752747150526</v>
      </c>
      <c r="AN482" s="11">
        <v>0.15964222649614501</v>
      </c>
      <c r="AO482" s="11">
        <v>0.18619727509760001</v>
      </c>
      <c r="AP482" s="11">
        <v>0.132771194512709</v>
      </c>
      <c r="AQ482" s="11"/>
      <c r="AR482" s="11">
        <v>0.14544448487211201</v>
      </c>
      <c r="AS482" s="11">
        <v>0.18491202238084101</v>
      </c>
      <c r="AT482" s="11">
        <v>0.133280691284064</v>
      </c>
      <c r="AU482" s="11"/>
      <c r="AV482" s="11">
        <v>0.14700267281023799</v>
      </c>
      <c r="AW482" s="11">
        <v>0.18661263187452601</v>
      </c>
      <c r="AX482" s="11">
        <v>0.127785087820629</v>
      </c>
      <c r="AY482" s="11">
        <v>0.24507420928599399</v>
      </c>
      <c r="AZ482" s="11">
        <v>0.12637958041363001</v>
      </c>
      <c r="BA482" s="11"/>
      <c r="BB482" s="11">
        <v>0.146271319987134</v>
      </c>
      <c r="BC482" s="11">
        <v>0.184845344589807</v>
      </c>
      <c r="BD482" s="11">
        <v>0.15082165016259</v>
      </c>
      <c r="BE482" s="11"/>
      <c r="BF482" s="11">
        <v>0.23065010138353201</v>
      </c>
      <c r="BG482" s="11">
        <v>0.14113183263695001</v>
      </c>
      <c r="BH482" s="11">
        <v>0.192032521769781</v>
      </c>
      <c r="BI482" s="11">
        <v>0.12557102511780799</v>
      </c>
      <c r="BJ482" s="11">
        <v>0.13198370251643199</v>
      </c>
      <c r="BK482" s="11">
        <v>0.12830581607376401</v>
      </c>
    </row>
    <row r="483" spans="2:63" x14ac:dyDescent="0.35">
      <c r="B483" t="s">
        <v>235</v>
      </c>
      <c r="C483" s="11">
        <v>0.36311273288394003</v>
      </c>
      <c r="D483" s="11">
        <v>0.36274104519578099</v>
      </c>
      <c r="E483" s="11">
        <v>0.36371309228645599</v>
      </c>
      <c r="F483" s="11"/>
      <c r="G483" s="11">
        <v>0.424512504689394</v>
      </c>
      <c r="H483" s="11">
        <v>0.417851024157738</v>
      </c>
      <c r="I483" s="11">
        <v>0.37653249328919802</v>
      </c>
      <c r="J483" s="11">
        <v>0.35466294576047303</v>
      </c>
      <c r="K483" s="11">
        <v>0.326841680283733</v>
      </c>
      <c r="L483" s="11">
        <v>0.304874164376993</v>
      </c>
      <c r="M483" s="11"/>
      <c r="N483" s="11">
        <v>0.36985282224593802</v>
      </c>
      <c r="O483" s="11">
        <v>0.40576075467941902</v>
      </c>
      <c r="P483" s="11">
        <v>0.36842645870921997</v>
      </c>
      <c r="Q483" s="11">
        <v>0.33491116342209998</v>
      </c>
      <c r="R483" s="11">
        <v>0.38669908201653902</v>
      </c>
      <c r="S483" s="11">
        <v>0.35444246761068998</v>
      </c>
      <c r="T483" s="11">
        <v>0.332239326018123</v>
      </c>
      <c r="U483" s="11">
        <v>0.40686736521966999</v>
      </c>
      <c r="V483" s="11">
        <v>0.37513755219541101</v>
      </c>
      <c r="W483" s="11">
        <v>0.30612112647077899</v>
      </c>
      <c r="X483" s="11">
        <v>0.35219148427785302</v>
      </c>
      <c r="Y483" s="11"/>
      <c r="Z483" s="11">
        <v>0.36285932979850399</v>
      </c>
      <c r="AA483" s="11">
        <v>0.38368780656443502</v>
      </c>
      <c r="AB483" s="11">
        <v>0.37655763201708298</v>
      </c>
      <c r="AC483" s="11">
        <v>0.33404697868334998</v>
      </c>
      <c r="AD483" s="11"/>
      <c r="AE483" s="11">
        <v>0.33828507435018002</v>
      </c>
      <c r="AF483" s="11">
        <v>0.39391219512088799</v>
      </c>
      <c r="AG483" s="11">
        <v>0.35636660377200602</v>
      </c>
      <c r="AH483" s="11">
        <v>0.39953384576249101</v>
      </c>
      <c r="AI483" s="11">
        <v>0.28747801846938098</v>
      </c>
      <c r="AJ483" s="11"/>
      <c r="AK483" s="11">
        <v>0.32908431241449898</v>
      </c>
      <c r="AL483" s="11">
        <v>0.41941322451926599</v>
      </c>
      <c r="AM483" s="11">
        <v>0.33798646392645199</v>
      </c>
      <c r="AN483" s="11">
        <v>0.346681873626697</v>
      </c>
      <c r="AO483" s="11">
        <v>0.378285579718738</v>
      </c>
      <c r="AP483" s="11">
        <v>0.35160519786569699</v>
      </c>
      <c r="AQ483" s="11"/>
      <c r="AR483" s="11">
        <v>0.33948078499839901</v>
      </c>
      <c r="AS483" s="11">
        <v>0.37493101516038602</v>
      </c>
      <c r="AT483" s="11">
        <v>0.35098096908037302</v>
      </c>
      <c r="AU483" s="11"/>
      <c r="AV483" s="11">
        <v>0.35198546568091099</v>
      </c>
      <c r="AW483" s="11">
        <v>0.407132364179288</v>
      </c>
      <c r="AX483" s="11">
        <v>0.34714397404469299</v>
      </c>
      <c r="AY483" s="11">
        <v>0.241819806892864</v>
      </c>
      <c r="AZ483" s="11">
        <v>0.34479838910023902</v>
      </c>
      <c r="BA483" s="11"/>
      <c r="BB483" s="11">
        <v>0.36570050934790799</v>
      </c>
      <c r="BC483" s="11">
        <v>0.40526237713554297</v>
      </c>
      <c r="BD483" s="11">
        <v>0.407160177255391</v>
      </c>
      <c r="BE483" s="11"/>
      <c r="BF483" s="11">
        <v>0.38890948605701597</v>
      </c>
      <c r="BG483" s="11">
        <v>0.35395598420027902</v>
      </c>
      <c r="BH483" s="11">
        <v>0.36442416438246999</v>
      </c>
      <c r="BI483" s="11">
        <v>0.36785293022982102</v>
      </c>
      <c r="BJ483" s="11">
        <v>0.34150764931748601</v>
      </c>
      <c r="BK483" s="11">
        <v>0.35491142514155699</v>
      </c>
    </row>
    <row r="484" spans="2:63" x14ac:dyDescent="0.35">
      <c r="B484" t="s">
        <v>283</v>
      </c>
      <c r="C484" s="11">
        <v>0.17331985586833101</v>
      </c>
      <c r="D484" s="11">
        <v>0.187805419509533</v>
      </c>
      <c r="E484" s="11">
        <v>0.16075299532976001</v>
      </c>
      <c r="F484" s="11"/>
      <c r="G484" s="11">
        <v>0.15042397450905801</v>
      </c>
      <c r="H484" s="11">
        <v>0.12941512527931301</v>
      </c>
      <c r="I484" s="11">
        <v>0.149437960287573</v>
      </c>
      <c r="J484" s="11">
        <v>0.164249767714571</v>
      </c>
      <c r="K484" s="11">
        <v>0.216560646754759</v>
      </c>
      <c r="L484" s="11">
        <v>0.21642114721522601</v>
      </c>
      <c r="M484" s="11"/>
      <c r="N484" s="11">
        <v>0.15931535011414999</v>
      </c>
      <c r="O484" s="11">
        <v>0.16276262358865001</v>
      </c>
      <c r="P484" s="11">
        <v>0.14929354792057201</v>
      </c>
      <c r="Q484" s="11">
        <v>0.196259916583954</v>
      </c>
      <c r="R484" s="11">
        <v>0.14595546120163999</v>
      </c>
      <c r="S484" s="11">
        <v>0.19078765333185099</v>
      </c>
      <c r="T484" s="11">
        <v>0.16485703721422101</v>
      </c>
      <c r="U484" s="11">
        <v>0.17153019175367801</v>
      </c>
      <c r="V484" s="11">
        <v>0.18992314495983501</v>
      </c>
      <c r="W484" s="11">
        <v>0.200030931694437</v>
      </c>
      <c r="X484" s="11">
        <v>0.173731945988706</v>
      </c>
      <c r="Y484" s="11"/>
      <c r="Z484" s="11">
        <v>0.19515392767298501</v>
      </c>
      <c r="AA484" s="11">
        <v>0.17288071009879499</v>
      </c>
      <c r="AB484" s="11">
        <v>0.16981826134226199</v>
      </c>
      <c r="AC484" s="11">
        <v>0.15228873602287701</v>
      </c>
      <c r="AD484" s="11"/>
      <c r="AE484" s="11">
        <v>0.17426136768380401</v>
      </c>
      <c r="AF484" s="11">
        <v>0.16743226551023199</v>
      </c>
      <c r="AG484" s="11">
        <v>0.17711672433234699</v>
      </c>
      <c r="AH484" s="11">
        <v>0.166835976451955</v>
      </c>
      <c r="AI484" s="11">
        <v>0.23059302336346399</v>
      </c>
      <c r="AJ484" s="11"/>
      <c r="AK484" s="11">
        <v>0.21907274853137701</v>
      </c>
      <c r="AL484" s="11">
        <v>0.15544772969979601</v>
      </c>
      <c r="AM484" s="11">
        <v>0.115049034971679</v>
      </c>
      <c r="AN484" s="11">
        <v>0.16904008170015999</v>
      </c>
      <c r="AO484" s="11">
        <v>0.13795683525994201</v>
      </c>
      <c r="AP484" s="11">
        <v>0.16370063272763399</v>
      </c>
      <c r="AQ484" s="11"/>
      <c r="AR484" s="11">
        <v>0.18280099006051501</v>
      </c>
      <c r="AS484" s="11">
        <v>0.182759346186706</v>
      </c>
      <c r="AT484" s="11">
        <v>0.14319046662156101</v>
      </c>
      <c r="AU484" s="11"/>
      <c r="AV484" s="11">
        <v>0.19150946199278099</v>
      </c>
      <c r="AW484" s="11">
        <v>0.15797629558303</v>
      </c>
      <c r="AX484" s="11">
        <v>0.25943516156774998</v>
      </c>
      <c r="AY484" s="11">
        <v>0.231701991085075</v>
      </c>
      <c r="AZ484" s="11">
        <v>0.12883715434819501</v>
      </c>
      <c r="BA484" s="11"/>
      <c r="BB484" s="11">
        <v>0.19344807549287499</v>
      </c>
      <c r="BC484" s="11">
        <v>0.169078440385175</v>
      </c>
      <c r="BD484" s="11">
        <v>0.20510611721050501</v>
      </c>
      <c r="BE484" s="11"/>
      <c r="BF484" s="11">
        <v>0.13853754758504899</v>
      </c>
      <c r="BG484" s="11">
        <v>0.178901983742002</v>
      </c>
      <c r="BH484" s="11">
        <v>0.182634122673384</v>
      </c>
      <c r="BI484" s="11">
        <v>0.179428609675365</v>
      </c>
      <c r="BJ484" s="11">
        <v>0.182405725474312</v>
      </c>
      <c r="BK484" s="11">
        <v>0.19759669865436599</v>
      </c>
    </row>
    <row r="485" spans="2:63" x14ac:dyDescent="0.35">
      <c r="B485" t="s">
        <v>237</v>
      </c>
      <c r="C485" s="11">
        <v>8.9435654117993396E-2</v>
      </c>
      <c r="D485" s="11">
        <v>0.10384474935782</v>
      </c>
      <c r="E485" s="11">
        <v>7.6112140772127093E-2</v>
      </c>
      <c r="F485" s="11"/>
      <c r="G485" s="11">
        <v>3.8738661465795902E-2</v>
      </c>
      <c r="H485" s="11">
        <v>4.7281458902380703E-2</v>
      </c>
      <c r="I485" s="11">
        <v>6.5833638964161195E-2</v>
      </c>
      <c r="J485" s="11">
        <v>0.107609528249112</v>
      </c>
      <c r="K485" s="11">
        <v>0.10659361298575699</v>
      </c>
      <c r="L485" s="11">
        <v>0.144520928320653</v>
      </c>
      <c r="M485" s="11"/>
      <c r="N485" s="11">
        <v>6.2543808157729003E-2</v>
      </c>
      <c r="O485" s="11">
        <v>9.0209025951948504E-2</v>
      </c>
      <c r="P485" s="11">
        <v>0.13694089527528899</v>
      </c>
      <c r="Q485" s="11">
        <v>0.106156239022228</v>
      </c>
      <c r="R485" s="11">
        <v>6.3353763746877706E-2</v>
      </c>
      <c r="S485" s="11">
        <v>5.5781345333086797E-2</v>
      </c>
      <c r="T485" s="11">
        <v>8.3253382526349701E-2</v>
      </c>
      <c r="U485" s="11">
        <v>5.9114391241761301E-2</v>
      </c>
      <c r="V485" s="11">
        <v>9.7998571500374804E-2</v>
      </c>
      <c r="W485" s="11">
        <v>8.91297545208935E-2</v>
      </c>
      <c r="X485" s="11">
        <v>0.16213174276084599</v>
      </c>
      <c r="Y485" s="11"/>
      <c r="Z485" s="11">
        <v>7.3674798208928194E-2</v>
      </c>
      <c r="AA485" s="11">
        <v>9.3713989045881907E-2</v>
      </c>
      <c r="AB485" s="11">
        <v>8.2003930374973499E-2</v>
      </c>
      <c r="AC485" s="11">
        <v>0.10579690817531801</v>
      </c>
      <c r="AD485" s="11"/>
      <c r="AE485" s="11">
        <v>0.10141624919308501</v>
      </c>
      <c r="AF485" s="11">
        <v>8.9624805819229297E-2</v>
      </c>
      <c r="AG485" s="11">
        <v>8.1741044006587299E-2</v>
      </c>
      <c r="AH485" s="11">
        <v>6.6753585321692996E-2</v>
      </c>
      <c r="AI485" s="11">
        <v>8.19101674741501E-2</v>
      </c>
      <c r="AJ485" s="11"/>
      <c r="AK485" s="11">
        <v>0.118623850306005</v>
      </c>
      <c r="AL485" s="11">
        <v>6.73029587883852E-2</v>
      </c>
      <c r="AM485" s="11">
        <v>7.9062611781413106E-2</v>
      </c>
      <c r="AN485" s="11">
        <v>0.100411123328305</v>
      </c>
      <c r="AO485" s="11">
        <v>6.5423115966490697E-2</v>
      </c>
      <c r="AP485" s="11">
        <v>8.2777141284008093E-2</v>
      </c>
      <c r="AQ485" s="11"/>
      <c r="AR485" s="11">
        <v>0.12124801992444301</v>
      </c>
      <c r="AS485" s="11">
        <v>6.9215841505810505E-2</v>
      </c>
      <c r="AT485" s="11">
        <v>9.1427523001372898E-2</v>
      </c>
      <c r="AU485" s="11"/>
      <c r="AV485" s="11">
        <v>0.115241491165777</v>
      </c>
      <c r="AW485" s="11">
        <v>6.1831429097136598E-2</v>
      </c>
      <c r="AX485" s="11">
        <v>7.7422504257694397E-2</v>
      </c>
      <c r="AY485" s="11">
        <v>7.8839084653611696E-2</v>
      </c>
      <c r="AZ485" s="11">
        <v>9.3766102788574696E-2</v>
      </c>
      <c r="BA485" s="11"/>
      <c r="BB485" s="11">
        <v>0.10885602548535001</v>
      </c>
      <c r="BC485" s="11">
        <v>6.1809348532795898E-2</v>
      </c>
      <c r="BD485" s="11">
        <v>6.9298613358966907E-2</v>
      </c>
      <c r="BE485" s="11"/>
      <c r="BF485" s="11">
        <v>5.6567112176431199E-2</v>
      </c>
      <c r="BG485" s="11">
        <v>8.7919680045405402E-2</v>
      </c>
      <c r="BH485" s="11">
        <v>7.74440541280461E-2</v>
      </c>
      <c r="BI485" s="11">
        <v>0.108358780825171</v>
      </c>
      <c r="BJ485" s="11">
        <v>0.11499988162079899</v>
      </c>
      <c r="BK485" s="11">
        <v>9.7929537313657403E-2</v>
      </c>
    </row>
    <row r="486" spans="2:63" x14ac:dyDescent="0.35">
      <c r="B486" t="s">
        <v>84</v>
      </c>
      <c r="C486" s="11">
        <v>0.21391169373148899</v>
      </c>
      <c r="D486" s="11">
        <v>0.17236051764334101</v>
      </c>
      <c r="E486" s="11">
        <v>0.25075519039799998</v>
      </c>
      <c r="F486" s="11"/>
      <c r="G486" s="11">
        <v>0.16876426608546199</v>
      </c>
      <c r="H486" s="11">
        <v>0.15358150557497</v>
      </c>
      <c r="I486" s="11">
        <v>0.21788618263885601</v>
      </c>
      <c r="J486" s="11">
        <v>0.25202534680696798</v>
      </c>
      <c r="K486" s="11">
        <v>0.23928423032767901</v>
      </c>
      <c r="L486" s="11">
        <v>0.236550142473442</v>
      </c>
      <c r="M486" s="11"/>
      <c r="N486" s="11">
        <v>0.18101681809162601</v>
      </c>
      <c r="O486" s="11">
        <v>0.19855987084840199</v>
      </c>
      <c r="P486" s="11">
        <v>0.21704145217772899</v>
      </c>
      <c r="Q486" s="11">
        <v>0.23481904119413399</v>
      </c>
      <c r="R486" s="11">
        <v>0.22138070544823299</v>
      </c>
      <c r="S486" s="11">
        <v>0.23325233466954001</v>
      </c>
      <c r="T486" s="11">
        <v>0.26338953777436003</v>
      </c>
      <c r="U486" s="11">
        <v>0.20141669424514899</v>
      </c>
      <c r="V486" s="11">
        <v>0.19167270207362799</v>
      </c>
      <c r="W486" s="11">
        <v>0.23570244851119099</v>
      </c>
      <c r="X486" s="11">
        <v>0.193184584765863</v>
      </c>
      <c r="Y486" s="11"/>
      <c r="Z486" s="11">
        <v>0.203891705407167</v>
      </c>
      <c r="AA486" s="11">
        <v>0.23716407069491199</v>
      </c>
      <c r="AB486" s="11">
        <v>0.170376216986384</v>
      </c>
      <c r="AC486" s="11">
        <v>0.239175198819297</v>
      </c>
      <c r="AD486" s="11"/>
      <c r="AE486" s="11">
        <v>0.23400014411901601</v>
      </c>
      <c r="AF486" s="11">
        <v>0.201134124448898</v>
      </c>
      <c r="AG486" s="11">
        <v>0.215710233119321</v>
      </c>
      <c r="AH486" s="11">
        <v>0.172708978907268</v>
      </c>
      <c r="AI486" s="11">
        <v>0.16324383342486501</v>
      </c>
      <c r="AJ486" s="11"/>
      <c r="AK486" s="11">
        <v>0.20081088190820201</v>
      </c>
      <c r="AL486" s="11">
        <v>0.18729684697185001</v>
      </c>
      <c r="AM486" s="11">
        <v>0.25214914216993001</v>
      </c>
      <c r="AN486" s="11">
        <v>0.22422469484869301</v>
      </c>
      <c r="AO486" s="11">
        <v>0.23213719395722901</v>
      </c>
      <c r="AP486" s="11">
        <v>0.26914583360995198</v>
      </c>
      <c r="AQ486" s="11"/>
      <c r="AR486" s="11">
        <v>0.211025720144531</v>
      </c>
      <c r="AS486" s="11">
        <v>0.188181774766256</v>
      </c>
      <c r="AT486" s="11">
        <v>0.28112035001262897</v>
      </c>
      <c r="AU486" s="11"/>
      <c r="AV486" s="11">
        <v>0.194260908350293</v>
      </c>
      <c r="AW486" s="11">
        <v>0.18644727926601901</v>
      </c>
      <c r="AX486" s="11">
        <v>0.18821327230923399</v>
      </c>
      <c r="AY486" s="11">
        <v>0.202564908082456</v>
      </c>
      <c r="AZ486" s="11">
        <v>0.30621877334936098</v>
      </c>
      <c r="BA486" s="11"/>
      <c r="BB486" s="11">
        <v>0.185724069686733</v>
      </c>
      <c r="BC486" s="11">
        <v>0.17900448935668001</v>
      </c>
      <c r="BD486" s="11">
        <v>0.16761344201254799</v>
      </c>
      <c r="BE486" s="11"/>
      <c r="BF486" s="11">
        <v>0.18533575279797099</v>
      </c>
      <c r="BG486" s="11">
        <v>0.23809051937536299</v>
      </c>
      <c r="BH486" s="11">
        <v>0.18346513704632</v>
      </c>
      <c r="BI486" s="11">
        <v>0.21878865415183499</v>
      </c>
      <c r="BJ486" s="11">
        <v>0.22910304107097099</v>
      </c>
      <c r="BK486" s="11">
        <v>0.221256522816656</v>
      </c>
    </row>
    <row r="487" spans="2:63" x14ac:dyDescent="0.35">
      <c r="B487" t="s">
        <v>238</v>
      </c>
      <c r="C487" s="11">
        <v>0.52333279628218698</v>
      </c>
      <c r="D487" s="11">
        <v>0.53598931348930501</v>
      </c>
      <c r="E487" s="11">
        <v>0.51237967350011204</v>
      </c>
      <c r="F487" s="11"/>
      <c r="G487" s="11">
        <v>0.64207309793968304</v>
      </c>
      <c r="H487" s="11">
        <v>0.66972191024333605</v>
      </c>
      <c r="I487" s="11">
        <v>0.56684221810941005</v>
      </c>
      <c r="J487" s="11">
        <v>0.476115357229349</v>
      </c>
      <c r="K487" s="11">
        <v>0.43756150993180398</v>
      </c>
      <c r="L487" s="11">
        <v>0.40250778199067899</v>
      </c>
      <c r="M487" s="11"/>
      <c r="N487" s="11">
        <v>0.59712402363649497</v>
      </c>
      <c r="O487" s="11">
        <v>0.54846847961099998</v>
      </c>
      <c r="P487" s="11">
        <v>0.49672410462641098</v>
      </c>
      <c r="Q487" s="11">
        <v>0.46276480319968399</v>
      </c>
      <c r="R487" s="11">
        <v>0.56931006960324904</v>
      </c>
      <c r="S487" s="11">
        <v>0.52017866666552104</v>
      </c>
      <c r="T487" s="11">
        <v>0.48850004248506901</v>
      </c>
      <c r="U487" s="11">
        <v>0.56793872275941204</v>
      </c>
      <c r="V487" s="11">
        <v>0.520405581466161</v>
      </c>
      <c r="W487" s="11">
        <v>0.47513686527347898</v>
      </c>
      <c r="X487" s="11">
        <v>0.470951726484584</v>
      </c>
      <c r="Y487" s="11"/>
      <c r="Z487" s="11">
        <v>0.52727956871091997</v>
      </c>
      <c r="AA487" s="11">
        <v>0.496241230160411</v>
      </c>
      <c r="AB487" s="11">
        <v>0.57780159129637998</v>
      </c>
      <c r="AC487" s="11">
        <v>0.50273915698250804</v>
      </c>
      <c r="AD487" s="11"/>
      <c r="AE487" s="11">
        <v>0.490322239004095</v>
      </c>
      <c r="AF487" s="11">
        <v>0.54180880422164102</v>
      </c>
      <c r="AG487" s="11">
        <v>0.52543199854174505</v>
      </c>
      <c r="AH487" s="11">
        <v>0.59370145931908502</v>
      </c>
      <c r="AI487" s="11">
        <v>0.52425297573752105</v>
      </c>
      <c r="AJ487" s="11"/>
      <c r="AK487" s="11">
        <v>0.46149251925441598</v>
      </c>
      <c r="AL487" s="11">
        <v>0.58995246453996997</v>
      </c>
      <c r="AM487" s="11">
        <v>0.55373921107697699</v>
      </c>
      <c r="AN487" s="11">
        <v>0.50632410012284201</v>
      </c>
      <c r="AO487" s="11">
        <v>0.56448285481633897</v>
      </c>
      <c r="AP487" s="11">
        <v>0.48437639237840602</v>
      </c>
      <c r="AQ487" s="11"/>
      <c r="AR487" s="11">
        <v>0.48492526987051099</v>
      </c>
      <c r="AS487" s="11">
        <v>0.559843037541227</v>
      </c>
      <c r="AT487" s="11">
        <v>0.48426166036443702</v>
      </c>
      <c r="AU487" s="11"/>
      <c r="AV487" s="11">
        <v>0.49898813849114898</v>
      </c>
      <c r="AW487" s="11">
        <v>0.59374499605381403</v>
      </c>
      <c r="AX487" s="11">
        <v>0.47492906186532202</v>
      </c>
      <c r="AY487" s="11">
        <v>0.48689401617885802</v>
      </c>
      <c r="AZ487" s="11">
        <v>0.47117796951386898</v>
      </c>
      <c r="BA487" s="11"/>
      <c r="BB487" s="11">
        <v>0.51197182933504204</v>
      </c>
      <c r="BC487" s="11">
        <v>0.59010772172534998</v>
      </c>
      <c r="BD487" s="11">
        <v>0.55798182741798097</v>
      </c>
      <c r="BE487" s="11"/>
      <c r="BF487" s="11">
        <v>0.61955958744054795</v>
      </c>
      <c r="BG487" s="11">
        <v>0.49508781683723002</v>
      </c>
      <c r="BH487" s="11">
        <v>0.55645668615225097</v>
      </c>
      <c r="BI487" s="11">
        <v>0.49342395534762901</v>
      </c>
      <c r="BJ487" s="11">
        <v>0.47349135183391799</v>
      </c>
      <c r="BK487" s="11">
        <v>0.483217241215321</v>
      </c>
    </row>
    <row r="488" spans="2:63" x14ac:dyDescent="0.35">
      <c r="B488" t="s">
        <v>239</v>
      </c>
      <c r="C488" s="11">
        <v>0.26275550998632402</v>
      </c>
      <c r="D488" s="11">
        <v>0.29165016886735301</v>
      </c>
      <c r="E488" s="11">
        <v>0.236865136101887</v>
      </c>
      <c r="F488" s="11"/>
      <c r="G488" s="11">
        <v>0.189162635974854</v>
      </c>
      <c r="H488" s="11">
        <v>0.17669658418169301</v>
      </c>
      <c r="I488" s="11">
        <v>0.215271599251735</v>
      </c>
      <c r="J488" s="11">
        <v>0.27185929596368202</v>
      </c>
      <c r="K488" s="11">
        <v>0.32315425974051698</v>
      </c>
      <c r="L488" s="11">
        <v>0.36094207553587898</v>
      </c>
      <c r="M488" s="11"/>
      <c r="N488" s="11">
        <v>0.22185915827187899</v>
      </c>
      <c r="O488" s="11">
        <v>0.25297164954059798</v>
      </c>
      <c r="P488" s="11">
        <v>0.286234443195861</v>
      </c>
      <c r="Q488" s="11">
        <v>0.30241615560618201</v>
      </c>
      <c r="R488" s="11">
        <v>0.209309224948518</v>
      </c>
      <c r="S488" s="11">
        <v>0.246568998664938</v>
      </c>
      <c r="T488" s="11">
        <v>0.24811041974057099</v>
      </c>
      <c r="U488" s="11">
        <v>0.230644582995439</v>
      </c>
      <c r="V488" s="11">
        <v>0.28792171646020998</v>
      </c>
      <c r="W488" s="11">
        <v>0.28916068621532998</v>
      </c>
      <c r="X488" s="11">
        <v>0.33586368874955203</v>
      </c>
      <c r="Y488" s="11"/>
      <c r="Z488" s="11">
        <v>0.26882872588191398</v>
      </c>
      <c r="AA488" s="11">
        <v>0.26659469914467698</v>
      </c>
      <c r="AB488" s="11">
        <v>0.25182219171723602</v>
      </c>
      <c r="AC488" s="11">
        <v>0.25808564419819502</v>
      </c>
      <c r="AD488" s="11"/>
      <c r="AE488" s="11">
        <v>0.27567761687688902</v>
      </c>
      <c r="AF488" s="11">
        <v>0.25705707132946098</v>
      </c>
      <c r="AG488" s="11">
        <v>0.25885776833893398</v>
      </c>
      <c r="AH488" s="11">
        <v>0.23358956177364701</v>
      </c>
      <c r="AI488" s="11">
        <v>0.31250319083761402</v>
      </c>
      <c r="AJ488" s="11"/>
      <c r="AK488" s="11">
        <v>0.33769659883738201</v>
      </c>
      <c r="AL488" s="11">
        <v>0.222750688488181</v>
      </c>
      <c r="AM488" s="11">
        <v>0.194111646753093</v>
      </c>
      <c r="AN488" s="11">
        <v>0.26945120502846498</v>
      </c>
      <c r="AO488" s="11">
        <v>0.20337995122643299</v>
      </c>
      <c r="AP488" s="11">
        <v>0.246477774011642</v>
      </c>
      <c r="AQ488" s="11"/>
      <c r="AR488" s="11">
        <v>0.30404900998495799</v>
      </c>
      <c r="AS488" s="11">
        <v>0.25197518769251698</v>
      </c>
      <c r="AT488" s="11">
        <v>0.23461798962293401</v>
      </c>
      <c r="AU488" s="11"/>
      <c r="AV488" s="11">
        <v>0.30675095315855799</v>
      </c>
      <c r="AW488" s="11">
        <v>0.21980772468016699</v>
      </c>
      <c r="AX488" s="11">
        <v>0.33685766582544502</v>
      </c>
      <c r="AY488" s="11">
        <v>0.310541075738686</v>
      </c>
      <c r="AZ488" s="11">
        <v>0.22260325713676901</v>
      </c>
      <c r="BA488" s="11"/>
      <c r="BB488" s="11">
        <v>0.30230410097822602</v>
      </c>
      <c r="BC488" s="11">
        <v>0.23088778891796999</v>
      </c>
      <c r="BD488" s="11">
        <v>0.27440473056947201</v>
      </c>
      <c r="BE488" s="11"/>
      <c r="BF488" s="11">
        <v>0.195104659761481</v>
      </c>
      <c r="BG488" s="11">
        <v>0.26682166378740702</v>
      </c>
      <c r="BH488" s="11">
        <v>0.26007817680143003</v>
      </c>
      <c r="BI488" s="11">
        <v>0.28778739050053598</v>
      </c>
      <c r="BJ488" s="11">
        <v>0.29740560709511099</v>
      </c>
      <c r="BK488" s="11">
        <v>0.29552623596802402</v>
      </c>
    </row>
    <row r="489" spans="2:63" x14ac:dyDescent="0.35">
      <c r="B489" t="s">
        <v>192</v>
      </c>
      <c r="C489" s="11">
        <v>0.26057728629586302</v>
      </c>
      <c r="D489" s="11">
        <v>0.244339144621952</v>
      </c>
      <c r="E489" s="11">
        <v>0.27551453739822501</v>
      </c>
      <c r="F489" s="11"/>
      <c r="G489" s="11">
        <v>0.45291046196482898</v>
      </c>
      <c r="H489" s="11">
        <v>0.49302532606164301</v>
      </c>
      <c r="I489" s="11">
        <v>0.35157061885767499</v>
      </c>
      <c r="J489" s="11">
        <v>0.204256061265667</v>
      </c>
      <c r="K489" s="11">
        <v>0.114407250191287</v>
      </c>
      <c r="L489" s="11">
        <v>4.15657064547999E-2</v>
      </c>
      <c r="M489" s="11"/>
      <c r="N489" s="11">
        <v>0.37526486536461501</v>
      </c>
      <c r="O489" s="11">
        <v>0.29549683007040101</v>
      </c>
      <c r="P489" s="11">
        <v>0.21048966143055001</v>
      </c>
      <c r="Q489" s="11">
        <v>0.16034864759350301</v>
      </c>
      <c r="R489" s="11">
        <v>0.36000084465473098</v>
      </c>
      <c r="S489" s="11">
        <v>0.27360966800058301</v>
      </c>
      <c r="T489" s="11">
        <v>0.24038962274449799</v>
      </c>
      <c r="U489" s="11">
        <v>0.33729413976397199</v>
      </c>
      <c r="V489" s="11">
        <v>0.232483865005951</v>
      </c>
      <c r="W489" s="11">
        <v>0.185976179058149</v>
      </c>
      <c r="X489" s="11">
        <v>0.135088037735032</v>
      </c>
      <c r="Y489" s="11"/>
      <c r="Z489" s="11">
        <v>0.25845084282900599</v>
      </c>
      <c r="AA489" s="11">
        <v>0.22964653101573401</v>
      </c>
      <c r="AB489" s="11">
        <v>0.32597939957914501</v>
      </c>
      <c r="AC489" s="11">
        <v>0.24465351278431299</v>
      </c>
      <c r="AD489" s="11"/>
      <c r="AE489" s="11">
        <v>0.214644622127207</v>
      </c>
      <c r="AF489" s="11">
        <v>0.28475173289217998</v>
      </c>
      <c r="AG489" s="11">
        <v>0.26657423020281001</v>
      </c>
      <c r="AH489" s="11">
        <v>0.36011189754543699</v>
      </c>
      <c r="AI489" s="11">
        <v>0.21174978489990701</v>
      </c>
      <c r="AJ489" s="11"/>
      <c r="AK489" s="11">
        <v>0.12379592041703399</v>
      </c>
      <c r="AL489" s="11">
        <v>0.367201776051789</v>
      </c>
      <c r="AM489" s="11">
        <v>0.35962756432388499</v>
      </c>
      <c r="AN489" s="11">
        <v>0.23687289509437801</v>
      </c>
      <c r="AO489" s="11">
        <v>0.36110290358990599</v>
      </c>
      <c r="AP489" s="11">
        <v>0.23789861836676399</v>
      </c>
      <c r="AQ489" s="11"/>
      <c r="AR489" s="11">
        <v>0.180876259885553</v>
      </c>
      <c r="AS489" s="11">
        <v>0.30786784984871002</v>
      </c>
      <c r="AT489" s="11">
        <v>0.24964367074150301</v>
      </c>
      <c r="AU489" s="11"/>
      <c r="AV489" s="11">
        <v>0.19223718533259099</v>
      </c>
      <c r="AW489" s="11">
        <v>0.37393727137364702</v>
      </c>
      <c r="AX489" s="11">
        <v>0.138071396039877</v>
      </c>
      <c r="AY489" s="11">
        <v>0.176352940440171</v>
      </c>
      <c r="AZ489" s="11">
        <v>0.24857471237709999</v>
      </c>
      <c r="BA489" s="11"/>
      <c r="BB489" s="11">
        <v>0.20966772835681599</v>
      </c>
      <c r="BC489" s="11">
        <v>0.35921993280737902</v>
      </c>
      <c r="BD489" s="11">
        <v>0.28357709684850901</v>
      </c>
      <c r="BE489" s="11"/>
      <c r="BF489" s="11">
        <v>0.42445492767906701</v>
      </c>
      <c r="BG489" s="11">
        <v>0.22826615304982301</v>
      </c>
      <c r="BH489" s="11">
        <v>0.296378509350821</v>
      </c>
      <c r="BI489" s="11">
        <v>0.205636564847093</v>
      </c>
      <c r="BJ489" s="11">
        <v>0.176085744738807</v>
      </c>
      <c r="BK489" s="11">
        <v>0.18769100524729701</v>
      </c>
    </row>
    <row r="490" spans="2:63" x14ac:dyDescent="0.35">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row>
    <row r="491" spans="2:63" x14ac:dyDescent="0.35">
      <c r="B491" s="2" t="s">
        <v>288</v>
      </c>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row>
    <row r="492" spans="2:63" x14ac:dyDescent="0.35">
      <c r="B492" s="20" t="s">
        <v>226</v>
      </c>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row>
    <row r="493" spans="2:63" x14ac:dyDescent="0.35">
      <c r="B493" t="s">
        <v>234</v>
      </c>
      <c r="C493" s="11">
        <v>0.13412497845649701</v>
      </c>
      <c r="D493" s="11">
        <v>0.13871991721438701</v>
      </c>
      <c r="E493" s="11">
        <v>0.13016027035497801</v>
      </c>
      <c r="F493" s="11"/>
      <c r="G493" s="11">
        <v>0.21387377831847201</v>
      </c>
      <c r="H493" s="11">
        <v>0.230077037223585</v>
      </c>
      <c r="I493" s="11">
        <v>0.157105904565917</v>
      </c>
      <c r="J493" s="11">
        <v>0.106393523796353</v>
      </c>
      <c r="K493" s="11">
        <v>5.90055767742532E-2</v>
      </c>
      <c r="L493" s="11">
        <v>7.0200476524302294E-2</v>
      </c>
      <c r="M493" s="11"/>
      <c r="N493" s="11">
        <v>0.207332206321823</v>
      </c>
      <c r="O493" s="11">
        <v>0.124294954176391</v>
      </c>
      <c r="P493" s="11">
        <v>0.127787091811321</v>
      </c>
      <c r="Q493" s="11">
        <v>0.116039640887453</v>
      </c>
      <c r="R493" s="11">
        <v>0.12295769630426</v>
      </c>
      <c r="S493" s="11">
        <v>0.13207617116744799</v>
      </c>
      <c r="T493" s="11">
        <v>0.106330872270344</v>
      </c>
      <c r="U493" s="11">
        <v>0.16718387412849101</v>
      </c>
      <c r="V493" s="11">
        <v>0.129348921873918</v>
      </c>
      <c r="W493" s="11">
        <v>0.11424634746010801</v>
      </c>
      <c r="X493" s="11">
        <v>9.1909943249674997E-2</v>
      </c>
      <c r="Y493" s="11"/>
      <c r="Z493" s="11">
        <v>0.13011062100471199</v>
      </c>
      <c r="AA493" s="11">
        <v>9.5336770978445604E-2</v>
      </c>
      <c r="AB493" s="11">
        <v>0.16680333856117499</v>
      </c>
      <c r="AC493" s="11">
        <v>0.15229923455615199</v>
      </c>
      <c r="AD493" s="11"/>
      <c r="AE493" s="11">
        <v>0.132838229868669</v>
      </c>
      <c r="AF493" s="11">
        <v>0.119268546052261</v>
      </c>
      <c r="AG493" s="11">
        <v>0.14146589259711001</v>
      </c>
      <c r="AH493" s="11">
        <v>0.16565269051492501</v>
      </c>
      <c r="AI493" s="11">
        <v>0.23399887813617501</v>
      </c>
      <c r="AJ493" s="11"/>
      <c r="AK493" s="11">
        <v>0.10888239828146699</v>
      </c>
      <c r="AL493" s="11">
        <v>0.13783142403509499</v>
      </c>
      <c r="AM493" s="11">
        <v>0.194820911495871</v>
      </c>
      <c r="AN493" s="11">
        <v>0.12409429246909599</v>
      </c>
      <c r="AO493" s="11">
        <v>0.15341379312651399</v>
      </c>
      <c r="AP493" s="11">
        <v>0.16974604043698099</v>
      </c>
      <c r="AQ493" s="11"/>
      <c r="AR493" s="11">
        <v>0.12614311429017599</v>
      </c>
      <c r="AS493" s="11">
        <v>0.14892328152350601</v>
      </c>
      <c r="AT493" s="11">
        <v>0.106855954152741</v>
      </c>
      <c r="AU493" s="11"/>
      <c r="AV493" s="11">
        <v>0.120134545211418</v>
      </c>
      <c r="AW493" s="11">
        <v>0.16048519170010001</v>
      </c>
      <c r="AX493" s="11">
        <v>0.12573490658305</v>
      </c>
      <c r="AY493" s="11">
        <v>0.16134217565755599</v>
      </c>
      <c r="AZ493" s="11">
        <v>0.111334483598883</v>
      </c>
      <c r="BA493" s="11"/>
      <c r="BB493" s="11">
        <v>0.12931421709996199</v>
      </c>
      <c r="BC493" s="11">
        <v>0.16536123091572399</v>
      </c>
      <c r="BD493" s="11">
        <v>0.120086609437369</v>
      </c>
      <c r="BE493" s="11"/>
      <c r="BF493" s="11">
        <v>0.20381187200588699</v>
      </c>
      <c r="BG493" s="11">
        <v>0.114132633542273</v>
      </c>
      <c r="BH493" s="11">
        <v>0.152061238974778</v>
      </c>
      <c r="BI493" s="11">
        <v>0.100098000460009</v>
      </c>
      <c r="BJ493" s="11">
        <v>0.10357524580293299</v>
      </c>
      <c r="BK493" s="11">
        <v>0.13982096142796799</v>
      </c>
    </row>
    <row r="494" spans="2:63" x14ac:dyDescent="0.35">
      <c r="B494" t="s">
        <v>235</v>
      </c>
      <c r="C494" s="11">
        <v>0.334907677028565</v>
      </c>
      <c r="D494" s="11">
        <v>0.31815582840769302</v>
      </c>
      <c r="E494" s="11">
        <v>0.35080991496812902</v>
      </c>
      <c r="F494" s="11"/>
      <c r="G494" s="11">
        <v>0.41062399355163998</v>
      </c>
      <c r="H494" s="11">
        <v>0.40093094334353402</v>
      </c>
      <c r="I494" s="11">
        <v>0.398748243209535</v>
      </c>
      <c r="J494" s="11">
        <v>0.30218665430674801</v>
      </c>
      <c r="K494" s="11">
        <v>0.29102174761482602</v>
      </c>
      <c r="L494" s="11">
        <v>0.24739470592173399</v>
      </c>
      <c r="M494" s="11"/>
      <c r="N494" s="11">
        <v>0.35187221589912199</v>
      </c>
      <c r="O494" s="11">
        <v>0.35671087577163402</v>
      </c>
      <c r="P494" s="11">
        <v>0.31184092867687202</v>
      </c>
      <c r="Q494" s="11">
        <v>0.265468260025433</v>
      </c>
      <c r="R494" s="11">
        <v>0.31225103619012001</v>
      </c>
      <c r="S494" s="11">
        <v>0.34360018877506798</v>
      </c>
      <c r="T494" s="11">
        <v>0.35188574805707801</v>
      </c>
      <c r="U494" s="11">
        <v>0.38002265335914998</v>
      </c>
      <c r="V494" s="11">
        <v>0.35471155575240898</v>
      </c>
      <c r="W494" s="11">
        <v>0.31144643461294103</v>
      </c>
      <c r="X494" s="11">
        <v>0.34698458560546502</v>
      </c>
      <c r="Y494" s="11"/>
      <c r="Z494" s="11">
        <v>0.33595635657712902</v>
      </c>
      <c r="AA494" s="11">
        <v>0.36167092586678501</v>
      </c>
      <c r="AB494" s="11">
        <v>0.32806064701667698</v>
      </c>
      <c r="AC494" s="11">
        <v>0.31078488293876499</v>
      </c>
      <c r="AD494" s="11"/>
      <c r="AE494" s="11">
        <v>0.29982787460884402</v>
      </c>
      <c r="AF494" s="11">
        <v>0.383428475788677</v>
      </c>
      <c r="AG494" s="11">
        <v>0.32441932895583803</v>
      </c>
      <c r="AH494" s="11">
        <v>0.38073861208883603</v>
      </c>
      <c r="AI494" s="11">
        <v>0.23794018801737199</v>
      </c>
      <c r="AJ494" s="11"/>
      <c r="AK494" s="11">
        <v>0.28478305695842598</v>
      </c>
      <c r="AL494" s="11">
        <v>0.40165029365528399</v>
      </c>
      <c r="AM494" s="11">
        <v>0.341576517220048</v>
      </c>
      <c r="AN494" s="11">
        <v>0.30521552928934897</v>
      </c>
      <c r="AO494" s="11">
        <v>0.35619378474872898</v>
      </c>
      <c r="AP494" s="11">
        <v>0.34246353534392099</v>
      </c>
      <c r="AQ494" s="11"/>
      <c r="AR494" s="11">
        <v>0.29134986240525901</v>
      </c>
      <c r="AS494" s="11">
        <v>0.36775340499687098</v>
      </c>
      <c r="AT494" s="11">
        <v>0.31945664672874802</v>
      </c>
      <c r="AU494" s="11"/>
      <c r="AV494" s="11">
        <v>0.313059396616025</v>
      </c>
      <c r="AW494" s="11">
        <v>0.37154959015111599</v>
      </c>
      <c r="AX494" s="11">
        <v>0.32549252477363799</v>
      </c>
      <c r="AY494" s="11">
        <v>0.25064532984217303</v>
      </c>
      <c r="AZ494" s="11">
        <v>0.30483983566415501</v>
      </c>
      <c r="BA494" s="11"/>
      <c r="BB494" s="11">
        <v>0.31959232230781198</v>
      </c>
      <c r="BC494" s="11">
        <v>0.37220108532424301</v>
      </c>
      <c r="BD494" s="11">
        <v>0.38623736488867599</v>
      </c>
      <c r="BE494" s="11"/>
      <c r="BF494" s="11">
        <v>0.37637695292338103</v>
      </c>
      <c r="BG494" s="11">
        <v>0.31360631889877699</v>
      </c>
      <c r="BH494" s="11">
        <v>0.36249447121511302</v>
      </c>
      <c r="BI494" s="11">
        <v>0.32535023406226599</v>
      </c>
      <c r="BJ494" s="11">
        <v>0.33221261297670501</v>
      </c>
      <c r="BK494" s="11">
        <v>0.27253945970250798</v>
      </c>
    </row>
    <row r="495" spans="2:63" x14ac:dyDescent="0.35">
      <c r="B495" t="s">
        <v>283</v>
      </c>
      <c r="C495" s="11">
        <v>0.18927071201701301</v>
      </c>
      <c r="D495" s="11">
        <v>0.21128673897790401</v>
      </c>
      <c r="E495" s="11">
        <v>0.16844596396620001</v>
      </c>
      <c r="F495" s="11"/>
      <c r="G495" s="11">
        <v>0.158955807120708</v>
      </c>
      <c r="H495" s="11">
        <v>0.13871955236512301</v>
      </c>
      <c r="I495" s="11">
        <v>0.156799434998663</v>
      </c>
      <c r="J495" s="11">
        <v>0.191596341306496</v>
      </c>
      <c r="K495" s="11">
        <v>0.22322511157084901</v>
      </c>
      <c r="L495" s="11">
        <v>0.24512052679933999</v>
      </c>
      <c r="M495" s="11"/>
      <c r="N495" s="11">
        <v>0.17565139152091999</v>
      </c>
      <c r="O495" s="11">
        <v>0.190127133113208</v>
      </c>
      <c r="P495" s="11">
        <v>0.17504945367660499</v>
      </c>
      <c r="Q495" s="11">
        <v>0.230554792269551</v>
      </c>
      <c r="R495" s="11">
        <v>0.21837214642576899</v>
      </c>
      <c r="S495" s="11">
        <v>0.19576414093997699</v>
      </c>
      <c r="T495" s="11">
        <v>0.168660350784063</v>
      </c>
      <c r="U495" s="11">
        <v>0.14161218836845099</v>
      </c>
      <c r="V495" s="11">
        <v>0.185605810255281</v>
      </c>
      <c r="W495" s="11">
        <v>0.19970382453454899</v>
      </c>
      <c r="X495" s="11">
        <v>0.180510733036333</v>
      </c>
      <c r="Y495" s="11"/>
      <c r="Z495" s="11">
        <v>0.20579259353851601</v>
      </c>
      <c r="AA495" s="11">
        <v>0.168155385363814</v>
      </c>
      <c r="AB495" s="11">
        <v>0.21096171353715201</v>
      </c>
      <c r="AC495" s="11">
        <v>0.17537422044169801</v>
      </c>
      <c r="AD495" s="11"/>
      <c r="AE495" s="11">
        <v>0.184254187786765</v>
      </c>
      <c r="AF495" s="11">
        <v>0.18271775621146299</v>
      </c>
      <c r="AG495" s="11">
        <v>0.19887601046033199</v>
      </c>
      <c r="AH495" s="11">
        <v>0.185068434598055</v>
      </c>
      <c r="AI495" s="11">
        <v>0.23357373375728199</v>
      </c>
      <c r="AJ495" s="11"/>
      <c r="AK495" s="11">
        <v>0.22793592923283901</v>
      </c>
      <c r="AL495" s="11">
        <v>0.16209747425709201</v>
      </c>
      <c r="AM495" s="11">
        <v>0.13399639523961199</v>
      </c>
      <c r="AN495" s="11">
        <v>0.22819496529553299</v>
      </c>
      <c r="AO495" s="11">
        <v>0.164227814161095</v>
      </c>
      <c r="AP495" s="11">
        <v>0.147992235494675</v>
      </c>
      <c r="AQ495" s="11"/>
      <c r="AR495" s="11">
        <v>0.19421867946289401</v>
      </c>
      <c r="AS495" s="11">
        <v>0.19398233870672599</v>
      </c>
      <c r="AT495" s="11">
        <v>0.18697031045228099</v>
      </c>
      <c r="AU495" s="11"/>
      <c r="AV495" s="11">
        <v>0.19336705435444501</v>
      </c>
      <c r="AW495" s="11">
        <v>0.18557285248153699</v>
      </c>
      <c r="AX495" s="11">
        <v>0.25555852110260502</v>
      </c>
      <c r="AY495" s="11">
        <v>0.19750588389189899</v>
      </c>
      <c r="AZ495" s="11">
        <v>0.169550830773252</v>
      </c>
      <c r="BA495" s="11"/>
      <c r="BB495" s="11">
        <v>0.20167598360073299</v>
      </c>
      <c r="BC495" s="11">
        <v>0.18616160740016899</v>
      </c>
      <c r="BD495" s="11">
        <v>0.22181412696758199</v>
      </c>
      <c r="BE495" s="11"/>
      <c r="BF495" s="11">
        <v>0.159107695615466</v>
      </c>
      <c r="BG495" s="11">
        <v>0.196791390687901</v>
      </c>
      <c r="BH495" s="11">
        <v>0.17997215463969099</v>
      </c>
      <c r="BI495" s="11">
        <v>0.19605471228729701</v>
      </c>
      <c r="BJ495" s="11">
        <v>0.21059014446899099</v>
      </c>
      <c r="BK495" s="11">
        <v>0.209066022949669</v>
      </c>
    </row>
    <row r="496" spans="2:63" x14ac:dyDescent="0.35">
      <c r="B496" t="s">
        <v>237</v>
      </c>
      <c r="C496" s="11">
        <v>0.13608087041410399</v>
      </c>
      <c r="D496" s="11">
        <v>0.15983978015171399</v>
      </c>
      <c r="E496" s="11">
        <v>0.114810307414783</v>
      </c>
      <c r="F496" s="11"/>
      <c r="G496" s="11">
        <v>6.7363921762545007E-2</v>
      </c>
      <c r="H496" s="11">
        <v>5.8792179386005103E-2</v>
      </c>
      <c r="I496" s="11">
        <v>9.6151505884198699E-2</v>
      </c>
      <c r="J496" s="11">
        <v>0.158631715283785</v>
      </c>
      <c r="K496" s="11">
        <v>0.177174521257355</v>
      </c>
      <c r="L496" s="11">
        <v>0.21942076385664899</v>
      </c>
      <c r="M496" s="11"/>
      <c r="N496" s="11">
        <v>9.2371519273656999E-2</v>
      </c>
      <c r="O496" s="11">
        <v>0.12323101632893201</v>
      </c>
      <c r="P496" s="11">
        <v>0.19608339281075601</v>
      </c>
      <c r="Q496" s="11">
        <v>0.181377953315593</v>
      </c>
      <c r="R496" s="11">
        <v>0.13569219967837301</v>
      </c>
      <c r="S496" s="11">
        <v>9.1380496443036002E-2</v>
      </c>
      <c r="T496" s="11">
        <v>0.11779651510901901</v>
      </c>
      <c r="U496" s="11">
        <v>0.12892865025012101</v>
      </c>
      <c r="V496" s="11">
        <v>0.146518779324395</v>
      </c>
      <c r="W496" s="11">
        <v>0.153485775658325</v>
      </c>
      <c r="X496" s="11">
        <v>0.167042247519156</v>
      </c>
      <c r="Y496" s="11"/>
      <c r="Z496" s="11">
        <v>0.134430477106498</v>
      </c>
      <c r="AA496" s="11">
        <v>0.14329403342422101</v>
      </c>
      <c r="AB496" s="11">
        <v>0.12980686060264199</v>
      </c>
      <c r="AC496" s="11">
        <v>0.13447298692221399</v>
      </c>
      <c r="AD496" s="11"/>
      <c r="AE496" s="11">
        <v>0.149500384658491</v>
      </c>
      <c r="AF496" s="11">
        <v>0.127319386137868</v>
      </c>
      <c r="AG496" s="11">
        <v>0.134730132273367</v>
      </c>
      <c r="AH496" s="11">
        <v>0.10918177201712401</v>
      </c>
      <c r="AI496" s="11">
        <v>0.139096898321173</v>
      </c>
      <c r="AJ496" s="11"/>
      <c r="AK496" s="11">
        <v>0.18249436363861099</v>
      </c>
      <c r="AL496" s="11">
        <v>0.109344438353229</v>
      </c>
      <c r="AM496" s="11">
        <v>0.121479516576241</v>
      </c>
      <c r="AN496" s="11">
        <v>0.13660042359841601</v>
      </c>
      <c r="AO496" s="11">
        <v>0.103679404684885</v>
      </c>
      <c r="AP496" s="11">
        <v>6.5260619692726701E-2</v>
      </c>
      <c r="AQ496" s="11"/>
      <c r="AR496" s="11">
        <v>0.19242283599621901</v>
      </c>
      <c r="AS496" s="11">
        <v>9.5705685169045096E-2</v>
      </c>
      <c r="AT496" s="11">
        <v>0.124473812791993</v>
      </c>
      <c r="AU496" s="11"/>
      <c r="AV496" s="11">
        <v>0.18141311588836201</v>
      </c>
      <c r="AW496" s="11">
        <v>9.2458339703334905E-2</v>
      </c>
      <c r="AX496" s="11">
        <v>0.13353856962388599</v>
      </c>
      <c r="AY496" s="11">
        <v>0.15677365734141099</v>
      </c>
      <c r="AZ496" s="11">
        <v>0.137351427032948</v>
      </c>
      <c r="BA496" s="11"/>
      <c r="BB496" s="11">
        <v>0.16889581212638599</v>
      </c>
      <c r="BC496" s="11">
        <v>8.8621597100876706E-2</v>
      </c>
      <c r="BD496" s="11">
        <v>0.12675928888303301</v>
      </c>
      <c r="BE496" s="11"/>
      <c r="BF496" s="11">
        <v>9.56902842745979E-2</v>
      </c>
      <c r="BG496" s="11">
        <v>0.13651330076455701</v>
      </c>
      <c r="BH496" s="11">
        <v>0.117564661581664</v>
      </c>
      <c r="BI496" s="11">
        <v>0.15130882103295001</v>
      </c>
      <c r="BJ496" s="11">
        <v>0.15851174563585099</v>
      </c>
      <c r="BK496" s="11">
        <v>0.201778174139155</v>
      </c>
    </row>
    <row r="497" spans="2:63" x14ac:dyDescent="0.35">
      <c r="B497" t="s">
        <v>84</v>
      </c>
      <c r="C497" s="11">
        <v>0.20561576208382101</v>
      </c>
      <c r="D497" s="11">
        <v>0.171997735248301</v>
      </c>
      <c r="E497" s="11">
        <v>0.23577354329590899</v>
      </c>
      <c r="F497" s="11"/>
      <c r="G497" s="11">
        <v>0.14918249924663499</v>
      </c>
      <c r="H497" s="11">
        <v>0.171480287681753</v>
      </c>
      <c r="I497" s="11">
        <v>0.19119491134168701</v>
      </c>
      <c r="J497" s="11">
        <v>0.24119176530661801</v>
      </c>
      <c r="K497" s="11">
        <v>0.249573042782716</v>
      </c>
      <c r="L497" s="11">
        <v>0.217863526897975</v>
      </c>
      <c r="M497" s="11"/>
      <c r="N497" s="11">
        <v>0.17277266698447699</v>
      </c>
      <c r="O497" s="11">
        <v>0.20563602060983499</v>
      </c>
      <c r="P497" s="11">
        <v>0.189239133024446</v>
      </c>
      <c r="Q497" s="11">
        <v>0.20655935350196999</v>
      </c>
      <c r="R497" s="11">
        <v>0.210726921401478</v>
      </c>
      <c r="S497" s="11">
        <v>0.23717900267447101</v>
      </c>
      <c r="T497" s="11">
        <v>0.255326513779496</v>
      </c>
      <c r="U497" s="11">
        <v>0.18225263389378701</v>
      </c>
      <c r="V497" s="11">
        <v>0.18381493279399699</v>
      </c>
      <c r="W497" s="11">
        <v>0.22111761773407801</v>
      </c>
      <c r="X497" s="11">
        <v>0.21355249058937101</v>
      </c>
      <c r="Y497" s="11"/>
      <c r="Z497" s="11">
        <v>0.19370995177314501</v>
      </c>
      <c r="AA497" s="11">
        <v>0.23154288436673501</v>
      </c>
      <c r="AB497" s="11">
        <v>0.16436744028235201</v>
      </c>
      <c r="AC497" s="11">
        <v>0.22706867514117099</v>
      </c>
      <c r="AD497" s="11"/>
      <c r="AE497" s="11">
        <v>0.233579323077231</v>
      </c>
      <c r="AF497" s="11">
        <v>0.187265835809731</v>
      </c>
      <c r="AG497" s="11">
        <v>0.20050863571335401</v>
      </c>
      <c r="AH497" s="11">
        <v>0.15935849078106001</v>
      </c>
      <c r="AI497" s="11">
        <v>0.15539030176799801</v>
      </c>
      <c r="AJ497" s="11"/>
      <c r="AK497" s="11">
        <v>0.19590425188865701</v>
      </c>
      <c r="AL497" s="11">
        <v>0.1890763696993</v>
      </c>
      <c r="AM497" s="11">
        <v>0.208126659468229</v>
      </c>
      <c r="AN497" s="11">
        <v>0.20589478934760599</v>
      </c>
      <c r="AO497" s="11">
        <v>0.22248520327877699</v>
      </c>
      <c r="AP497" s="11">
        <v>0.27453756903169502</v>
      </c>
      <c r="AQ497" s="11"/>
      <c r="AR497" s="11">
        <v>0.19586550784545101</v>
      </c>
      <c r="AS497" s="11">
        <v>0.19363528960385201</v>
      </c>
      <c r="AT497" s="11">
        <v>0.26224327587423701</v>
      </c>
      <c r="AU497" s="11"/>
      <c r="AV497" s="11">
        <v>0.19202588792975001</v>
      </c>
      <c r="AW497" s="11">
        <v>0.18993402596391201</v>
      </c>
      <c r="AX497" s="11">
        <v>0.15967547791682099</v>
      </c>
      <c r="AY497" s="11">
        <v>0.23373295326696</v>
      </c>
      <c r="AZ497" s="11">
        <v>0.276923422930761</v>
      </c>
      <c r="BA497" s="11"/>
      <c r="BB497" s="11">
        <v>0.18052166486510701</v>
      </c>
      <c r="BC497" s="11">
        <v>0.18765447925898701</v>
      </c>
      <c r="BD497" s="11">
        <v>0.145102609823341</v>
      </c>
      <c r="BE497" s="11"/>
      <c r="BF497" s="11">
        <v>0.16501319518066801</v>
      </c>
      <c r="BG497" s="11">
        <v>0.23895635610649199</v>
      </c>
      <c r="BH497" s="11">
        <v>0.18790747358875401</v>
      </c>
      <c r="BI497" s="11">
        <v>0.22718823215747799</v>
      </c>
      <c r="BJ497" s="11">
        <v>0.195110251115519</v>
      </c>
      <c r="BK497" s="11">
        <v>0.17679538178069901</v>
      </c>
    </row>
    <row r="498" spans="2:63" x14ac:dyDescent="0.35">
      <c r="B498" t="s">
        <v>238</v>
      </c>
      <c r="C498" s="11">
        <v>0.46903265548506101</v>
      </c>
      <c r="D498" s="11">
        <v>0.45687574562208</v>
      </c>
      <c r="E498" s="11">
        <v>0.48097018532310698</v>
      </c>
      <c r="F498" s="11"/>
      <c r="G498" s="11">
        <v>0.62449777187011202</v>
      </c>
      <c r="H498" s="11">
        <v>0.63100798056711904</v>
      </c>
      <c r="I498" s="11">
        <v>0.55585414777545195</v>
      </c>
      <c r="J498" s="11">
        <v>0.40858017810310099</v>
      </c>
      <c r="K498" s="11">
        <v>0.35002732438907902</v>
      </c>
      <c r="L498" s="11">
        <v>0.31759518244603702</v>
      </c>
      <c r="M498" s="11"/>
      <c r="N498" s="11">
        <v>0.55920442222094502</v>
      </c>
      <c r="O498" s="11">
        <v>0.48100582994802499</v>
      </c>
      <c r="P498" s="11">
        <v>0.439628020488192</v>
      </c>
      <c r="Q498" s="11">
        <v>0.381507900912887</v>
      </c>
      <c r="R498" s="11">
        <v>0.43520873249438002</v>
      </c>
      <c r="S498" s="11">
        <v>0.475676359942516</v>
      </c>
      <c r="T498" s="11">
        <v>0.458216620327422</v>
      </c>
      <c r="U498" s="11">
        <v>0.54720652748764098</v>
      </c>
      <c r="V498" s="11">
        <v>0.48406047762632598</v>
      </c>
      <c r="W498" s="11">
        <v>0.425692782073049</v>
      </c>
      <c r="X498" s="11">
        <v>0.43889452885514002</v>
      </c>
      <c r="Y498" s="11"/>
      <c r="Z498" s="11">
        <v>0.46606697758184101</v>
      </c>
      <c r="AA498" s="11">
        <v>0.45700769684523102</v>
      </c>
      <c r="AB498" s="11">
        <v>0.49486398557785299</v>
      </c>
      <c r="AC498" s="11">
        <v>0.46308411749491801</v>
      </c>
      <c r="AD498" s="11"/>
      <c r="AE498" s="11">
        <v>0.43266610447751302</v>
      </c>
      <c r="AF498" s="11">
        <v>0.50269702184093801</v>
      </c>
      <c r="AG498" s="11">
        <v>0.46588522155294698</v>
      </c>
      <c r="AH498" s="11">
        <v>0.54639130260376101</v>
      </c>
      <c r="AI498" s="11">
        <v>0.47193906615354703</v>
      </c>
      <c r="AJ498" s="11"/>
      <c r="AK498" s="11">
        <v>0.39366545523989299</v>
      </c>
      <c r="AL498" s="11">
        <v>0.539481717690379</v>
      </c>
      <c r="AM498" s="11">
        <v>0.536397428715919</v>
      </c>
      <c r="AN498" s="11">
        <v>0.42930982175844501</v>
      </c>
      <c r="AO498" s="11">
        <v>0.50960757787524302</v>
      </c>
      <c r="AP498" s="11">
        <v>0.51220957578090198</v>
      </c>
      <c r="AQ498" s="11"/>
      <c r="AR498" s="11">
        <v>0.417492976695436</v>
      </c>
      <c r="AS498" s="11">
        <v>0.51667668652037702</v>
      </c>
      <c r="AT498" s="11">
        <v>0.42631260088148898</v>
      </c>
      <c r="AU498" s="11"/>
      <c r="AV498" s="11">
        <v>0.43319394182744297</v>
      </c>
      <c r="AW498" s="11">
        <v>0.532034781851216</v>
      </c>
      <c r="AX498" s="11">
        <v>0.45122743135668802</v>
      </c>
      <c r="AY498" s="11">
        <v>0.41198750549972901</v>
      </c>
      <c r="AZ498" s="11">
        <v>0.416174319263038</v>
      </c>
      <c r="BA498" s="11"/>
      <c r="BB498" s="11">
        <v>0.44890653940777397</v>
      </c>
      <c r="BC498" s="11">
        <v>0.53756231623996698</v>
      </c>
      <c r="BD498" s="11">
        <v>0.50632397432604503</v>
      </c>
      <c r="BE498" s="11"/>
      <c r="BF498" s="11">
        <v>0.58018882492926804</v>
      </c>
      <c r="BG498" s="11">
        <v>0.42773895244104998</v>
      </c>
      <c r="BH498" s="11">
        <v>0.51455571018989099</v>
      </c>
      <c r="BI498" s="11">
        <v>0.42544823452227498</v>
      </c>
      <c r="BJ498" s="11">
        <v>0.43578785877963799</v>
      </c>
      <c r="BK498" s="11">
        <v>0.412360421130476</v>
      </c>
    </row>
    <row r="499" spans="2:63" x14ac:dyDescent="0.35">
      <c r="B499" t="s">
        <v>239</v>
      </c>
      <c r="C499" s="11">
        <v>0.325351582431118</v>
      </c>
      <c r="D499" s="11">
        <v>0.37112651912961903</v>
      </c>
      <c r="E499" s="11">
        <v>0.28325627138098303</v>
      </c>
      <c r="F499" s="11"/>
      <c r="G499" s="11">
        <v>0.226319728883253</v>
      </c>
      <c r="H499" s="11">
        <v>0.19751173175112799</v>
      </c>
      <c r="I499" s="11">
        <v>0.25295094088286102</v>
      </c>
      <c r="J499" s="11">
        <v>0.350228056590281</v>
      </c>
      <c r="K499" s="11">
        <v>0.40039963282820401</v>
      </c>
      <c r="L499" s="11">
        <v>0.46454129065598898</v>
      </c>
      <c r="M499" s="11"/>
      <c r="N499" s="11">
        <v>0.26802291079457702</v>
      </c>
      <c r="O499" s="11">
        <v>0.31335814944214002</v>
      </c>
      <c r="P499" s="11">
        <v>0.371132846487361</v>
      </c>
      <c r="Q499" s="11">
        <v>0.41193274558514298</v>
      </c>
      <c r="R499" s="11">
        <v>0.354064346104142</v>
      </c>
      <c r="S499" s="11">
        <v>0.28714463738301299</v>
      </c>
      <c r="T499" s="11">
        <v>0.286456865893082</v>
      </c>
      <c r="U499" s="11">
        <v>0.27054083861857198</v>
      </c>
      <c r="V499" s="11">
        <v>0.332124589579676</v>
      </c>
      <c r="W499" s="11">
        <v>0.35318960019287399</v>
      </c>
      <c r="X499" s="11">
        <v>0.347552980555489</v>
      </c>
      <c r="Y499" s="11"/>
      <c r="Z499" s="11">
        <v>0.340223070645014</v>
      </c>
      <c r="AA499" s="11">
        <v>0.311449418788035</v>
      </c>
      <c r="AB499" s="11">
        <v>0.340768574139795</v>
      </c>
      <c r="AC499" s="11">
        <v>0.30984720736391203</v>
      </c>
      <c r="AD499" s="11"/>
      <c r="AE499" s="11">
        <v>0.33375457244525603</v>
      </c>
      <c r="AF499" s="11">
        <v>0.310037142349331</v>
      </c>
      <c r="AG499" s="11">
        <v>0.33360614273369898</v>
      </c>
      <c r="AH499" s="11">
        <v>0.29425020661517898</v>
      </c>
      <c r="AI499" s="11">
        <v>0.37267063207845502</v>
      </c>
      <c r="AJ499" s="11"/>
      <c r="AK499" s="11">
        <v>0.41043029287145</v>
      </c>
      <c r="AL499" s="11">
        <v>0.27144191261032102</v>
      </c>
      <c r="AM499" s="11">
        <v>0.255475911815853</v>
      </c>
      <c r="AN499" s="11">
        <v>0.36479538889394902</v>
      </c>
      <c r="AO499" s="11">
        <v>0.26790721884597901</v>
      </c>
      <c r="AP499" s="11">
        <v>0.213252855187402</v>
      </c>
      <c r="AQ499" s="11"/>
      <c r="AR499" s="11">
        <v>0.38664151545911302</v>
      </c>
      <c r="AS499" s="11">
        <v>0.28968802387577097</v>
      </c>
      <c r="AT499" s="11">
        <v>0.31144412324427401</v>
      </c>
      <c r="AU499" s="11"/>
      <c r="AV499" s="11">
        <v>0.37478017024280702</v>
      </c>
      <c r="AW499" s="11">
        <v>0.27803119218487199</v>
      </c>
      <c r="AX499" s="11">
        <v>0.38909709072649101</v>
      </c>
      <c r="AY499" s="11">
        <v>0.35427954123331101</v>
      </c>
      <c r="AZ499" s="11">
        <v>0.30690225780620001</v>
      </c>
      <c r="BA499" s="11"/>
      <c r="BB499" s="11">
        <v>0.37057179572712001</v>
      </c>
      <c r="BC499" s="11">
        <v>0.27478320450104599</v>
      </c>
      <c r="BD499" s="11">
        <v>0.34857341585061402</v>
      </c>
      <c r="BE499" s="11"/>
      <c r="BF499" s="11">
        <v>0.25479797989006298</v>
      </c>
      <c r="BG499" s="11">
        <v>0.333304691452458</v>
      </c>
      <c r="BH499" s="11">
        <v>0.29753681622135503</v>
      </c>
      <c r="BI499" s="11">
        <v>0.347363533320247</v>
      </c>
      <c r="BJ499" s="11">
        <v>0.36910189010484301</v>
      </c>
      <c r="BK499" s="11">
        <v>0.41084419708882403</v>
      </c>
    </row>
    <row r="500" spans="2:63" x14ac:dyDescent="0.35">
      <c r="B500" t="s">
        <v>192</v>
      </c>
      <c r="C500" s="11">
        <v>0.14368107305394401</v>
      </c>
      <c r="D500" s="11">
        <v>8.5749226492461694E-2</v>
      </c>
      <c r="E500" s="11">
        <v>0.19771391394212401</v>
      </c>
      <c r="F500" s="11"/>
      <c r="G500" s="11">
        <v>0.39817804298685899</v>
      </c>
      <c r="H500" s="11">
        <v>0.43349624881599103</v>
      </c>
      <c r="I500" s="11">
        <v>0.30290320689259098</v>
      </c>
      <c r="J500" s="11">
        <v>5.8352121512820598E-2</v>
      </c>
      <c r="K500" s="11">
        <v>-5.0372308439124602E-2</v>
      </c>
      <c r="L500" s="11">
        <v>-0.14694610820995199</v>
      </c>
      <c r="M500" s="11"/>
      <c r="N500" s="11">
        <v>0.291181511426368</v>
      </c>
      <c r="O500" s="11">
        <v>0.16764768050588499</v>
      </c>
      <c r="P500" s="11">
        <v>6.8495174000831299E-2</v>
      </c>
      <c r="Q500" s="11">
        <v>-3.0424844672256899E-2</v>
      </c>
      <c r="R500" s="11">
        <v>8.1144386390238493E-2</v>
      </c>
      <c r="S500" s="11">
        <v>0.18853172255950301</v>
      </c>
      <c r="T500" s="11">
        <v>0.17175975443434</v>
      </c>
      <c r="U500" s="11">
        <v>0.276665688869069</v>
      </c>
      <c r="V500" s="11">
        <v>0.15193588804665001</v>
      </c>
      <c r="W500" s="11">
        <v>7.2503181880174905E-2</v>
      </c>
      <c r="X500" s="11">
        <v>9.1341548299650396E-2</v>
      </c>
      <c r="Y500" s="11"/>
      <c r="Z500" s="11">
        <v>0.12584390693682701</v>
      </c>
      <c r="AA500" s="11">
        <v>0.14555827805719601</v>
      </c>
      <c r="AB500" s="11">
        <v>0.15409541143805799</v>
      </c>
      <c r="AC500" s="11">
        <v>0.15323691013100599</v>
      </c>
      <c r="AD500" s="11"/>
      <c r="AE500" s="11">
        <v>9.8911532032257402E-2</v>
      </c>
      <c r="AF500" s="11">
        <v>0.19265987949160701</v>
      </c>
      <c r="AG500" s="11">
        <v>0.132279078819249</v>
      </c>
      <c r="AH500" s="11">
        <v>0.25214109598858298</v>
      </c>
      <c r="AI500" s="11">
        <v>9.9268434075091894E-2</v>
      </c>
      <c r="AJ500" s="11"/>
      <c r="AK500" s="11">
        <v>-1.67648376315567E-2</v>
      </c>
      <c r="AL500" s="11">
        <v>0.26803980508005798</v>
      </c>
      <c r="AM500" s="11">
        <v>0.280921516900066</v>
      </c>
      <c r="AN500" s="11">
        <v>6.4514432864496804E-2</v>
      </c>
      <c r="AO500" s="11">
        <v>0.24170035902926401</v>
      </c>
      <c r="AP500" s="11">
        <v>0.29895672059349998</v>
      </c>
      <c r="AQ500" s="11"/>
      <c r="AR500" s="11">
        <v>3.0851461236323E-2</v>
      </c>
      <c r="AS500" s="11">
        <v>0.22698866264460599</v>
      </c>
      <c r="AT500" s="11">
        <v>0.114868477637215</v>
      </c>
      <c r="AU500" s="11"/>
      <c r="AV500" s="11">
        <v>5.8413771584637002E-2</v>
      </c>
      <c r="AW500" s="11">
        <v>0.25400358966634401</v>
      </c>
      <c r="AX500" s="11">
        <v>6.21303406301967E-2</v>
      </c>
      <c r="AY500" s="11">
        <v>5.7707964266418103E-2</v>
      </c>
      <c r="AZ500" s="11">
        <v>0.109272061456838</v>
      </c>
      <c r="BA500" s="11"/>
      <c r="BB500" s="11">
        <v>7.8334743680654406E-2</v>
      </c>
      <c r="BC500" s="11">
        <v>0.26277911173892099</v>
      </c>
      <c r="BD500" s="11">
        <v>0.15775055847543101</v>
      </c>
      <c r="BE500" s="11"/>
      <c r="BF500" s="11">
        <v>0.32539084503920501</v>
      </c>
      <c r="BG500" s="11">
        <v>9.44342609885927E-2</v>
      </c>
      <c r="BH500" s="11">
        <v>0.21701889396853599</v>
      </c>
      <c r="BI500" s="11">
        <v>7.8084701202027901E-2</v>
      </c>
      <c r="BJ500" s="11">
        <v>6.6685968674795107E-2</v>
      </c>
      <c r="BK500" s="11">
        <v>1.5162240416517999E-3</v>
      </c>
    </row>
    <row r="501" spans="2:63" x14ac:dyDescent="0.35">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c r="BK501" s="11"/>
    </row>
    <row r="502" spans="2:63" x14ac:dyDescent="0.35">
      <c r="B502" s="2" t="s">
        <v>289</v>
      </c>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row>
    <row r="503" spans="2:63" x14ac:dyDescent="0.35">
      <c r="B503" s="20" t="s">
        <v>226</v>
      </c>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row>
    <row r="504" spans="2:63" x14ac:dyDescent="0.35">
      <c r="B504" t="s">
        <v>234</v>
      </c>
      <c r="C504" s="11">
        <v>8.8715363231813602E-2</v>
      </c>
      <c r="D504" s="11">
        <v>0.109099813720479</v>
      </c>
      <c r="E504" s="11">
        <v>7.0269986694256797E-2</v>
      </c>
      <c r="F504" s="11"/>
      <c r="G504" s="11">
        <v>0.19322758027696099</v>
      </c>
      <c r="H504" s="11">
        <v>0.12999954434172101</v>
      </c>
      <c r="I504" s="11">
        <v>0.10714289778896501</v>
      </c>
      <c r="J504" s="11">
        <v>4.5097613923324197E-2</v>
      </c>
      <c r="K504" s="11">
        <v>2.8551957266978401E-2</v>
      </c>
      <c r="L504" s="11">
        <v>4.4134600654964003E-2</v>
      </c>
      <c r="M504" s="11"/>
      <c r="N504" s="11">
        <v>0.16063803571538701</v>
      </c>
      <c r="O504" s="11">
        <v>6.6315939121964804E-2</v>
      </c>
      <c r="P504" s="11">
        <v>5.4120854231316899E-2</v>
      </c>
      <c r="Q504" s="11">
        <v>6.7801922455279107E-2</v>
      </c>
      <c r="R504" s="11">
        <v>8.5213850938057098E-2</v>
      </c>
      <c r="S504" s="11">
        <v>0.104803205703624</v>
      </c>
      <c r="T504" s="11">
        <v>8.2648045572083606E-2</v>
      </c>
      <c r="U504" s="11">
        <v>7.5059174416390595E-2</v>
      </c>
      <c r="V504" s="11">
        <v>7.5073178541547006E-2</v>
      </c>
      <c r="W504" s="11">
        <v>7.7783809179429994E-2</v>
      </c>
      <c r="X504" s="11">
        <v>8.4314563940263695E-2</v>
      </c>
      <c r="Y504" s="11"/>
      <c r="Z504" s="11">
        <v>8.3783576870377699E-2</v>
      </c>
      <c r="AA504" s="11">
        <v>5.54586861536156E-2</v>
      </c>
      <c r="AB504" s="11">
        <v>0.112571541371003</v>
      </c>
      <c r="AC504" s="11">
        <v>0.109451286269537</v>
      </c>
      <c r="AD504" s="11"/>
      <c r="AE504" s="11">
        <v>8.1900312182289201E-2</v>
      </c>
      <c r="AF504" s="11">
        <v>7.4253467678064303E-2</v>
      </c>
      <c r="AG504" s="11">
        <v>8.7391352263976901E-2</v>
      </c>
      <c r="AH504" s="11">
        <v>0.143138300523449</v>
      </c>
      <c r="AI504" s="11">
        <v>0.19581811042049699</v>
      </c>
      <c r="AJ504" s="11"/>
      <c r="AK504" s="11">
        <v>8.4008067695092101E-2</v>
      </c>
      <c r="AL504" s="11">
        <v>9.1270479165106194E-2</v>
      </c>
      <c r="AM504" s="11">
        <v>0.13075905563916301</v>
      </c>
      <c r="AN504" s="11">
        <v>7.9160001435134505E-2</v>
      </c>
      <c r="AO504" s="11">
        <v>7.7510530906096706E-2</v>
      </c>
      <c r="AP504" s="11">
        <v>3.5088133309021302E-2</v>
      </c>
      <c r="AQ504" s="11"/>
      <c r="AR504" s="11">
        <v>7.6977887996480199E-2</v>
      </c>
      <c r="AS504" s="11">
        <v>0.10018799325278201</v>
      </c>
      <c r="AT504" s="11">
        <v>6.1515641819907103E-2</v>
      </c>
      <c r="AU504" s="11"/>
      <c r="AV504" s="11">
        <v>7.6504575824642193E-2</v>
      </c>
      <c r="AW504" s="11">
        <v>0.12360322882165101</v>
      </c>
      <c r="AX504" s="11">
        <v>6.3915616952779794E-2</v>
      </c>
      <c r="AY504" s="11">
        <v>0.17198470917720499</v>
      </c>
      <c r="AZ504" s="11">
        <v>5.4983409567789597E-2</v>
      </c>
      <c r="BA504" s="11"/>
      <c r="BB504" s="11">
        <v>8.0994196075748898E-2</v>
      </c>
      <c r="BC504" s="11">
        <v>0.11635031961852001</v>
      </c>
      <c r="BD504" s="11">
        <v>7.7737407090021304E-2</v>
      </c>
      <c r="BE504" s="11"/>
      <c r="BF504" s="11">
        <v>0.14143767357961501</v>
      </c>
      <c r="BG504" s="11">
        <v>6.2803395706009402E-2</v>
      </c>
      <c r="BH504" s="11">
        <v>0.13234054984430299</v>
      </c>
      <c r="BI504" s="11">
        <v>6.4010186670963504E-2</v>
      </c>
      <c r="BJ504" s="11">
        <v>5.9339330518160503E-2</v>
      </c>
      <c r="BK504" s="11">
        <v>7.5998726669685907E-2</v>
      </c>
    </row>
    <row r="505" spans="2:63" x14ac:dyDescent="0.35">
      <c r="B505" t="s">
        <v>235</v>
      </c>
      <c r="C505" s="11">
        <v>0.19630223709428901</v>
      </c>
      <c r="D505" s="11">
        <v>0.19763667628399201</v>
      </c>
      <c r="E505" s="11">
        <v>0.194380850058818</v>
      </c>
      <c r="F505" s="11"/>
      <c r="G505" s="11">
        <v>0.27629986846596499</v>
      </c>
      <c r="H505" s="11">
        <v>0.28615986515330399</v>
      </c>
      <c r="I505" s="11">
        <v>0.19531969579751501</v>
      </c>
      <c r="J505" s="11">
        <v>0.14747454332533</v>
      </c>
      <c r="K505" s="11">
        <v>0.168002321560629</v>
      </c>
      <c r="L505" s="11">
        <v>0.12624736024358801</v>
      </c>
      <c r="M505" s="11"/>
      <c r="N505" s="11">
        <v>0.216865037376472</v>
      </c>
      <c r="O505" s="11">
        <v>0.19638235974670301</v>
      </c>
      <c r="P505" s="11">
        <v>0.18459429871382199</v>
      </c>
      <c r="Q505" s="11">
        <v>0.17598794859191799</v>
      </c>
      <c r="R505" s="11">
        <v>0.20229628757292101</v>
      </c>
      <c r="S505" s="11">
        <v>0.20724397448944001</v>
      </c>
      <c r="T505" s="11">
        <v>0.179797205945674</v>
      </c>
      <c r="U505" s="11">
        <v>0.23105218696601701</v>
      </c>
      <c r="V505" s="11">
        <v>0.19274775949173301</v>
      </c>
      <c r="W505" s="11">
        <v>0.18273594579271299</v>
      </c>
      <c r="X505" s="11">
        <v>0.19591632513241999</v>
      </c>
      <c r="Y505" s="11"/>
      <c r="Z505" s="11">
        <v>0.208397755895737</v>
      </c>
      <c r="AA505" s="11">
        <v>0.19056771580481699</v>
      </c>
      <c r="AB505" s="11">
        <v>0.22700229998103</v>
      </c>
      <c r="AC505" s="11">
        <v>0.16776219096162101</v>
      </c>
      <c r="AD505" s="11"/>
      <c r="AE505" s="11">
        <v>0.15088714849696599</v>
      </c>
      <c r="AF505" s="11">
        <v>0.21729750445316001</v>
      </c>
      <c r="AG505" s="11">
        <v>0.19997920326004801</v>
      </c>
      <c r="AH505" s="11">
        <v>0.24504533884853499</v>
      </c>
      <c r="AI505" s="11">
        <v>0.27398732108875701</v>
      </c>
      <c r="AJ505" s="11"/>
      <c r="AK505" s="11">
        <v>0.179763737261669</v>
      </c>
      <c r="AL505" s="11">
        <v>0.24416271451847399</v>
      </c>
      <c r="AM505" s="11">
        <v>0.192168906165847</v>
      </c>
      <c r="AN505" s="11">
        <v>0.15384225223251</v>
      </c>
      <c r="AO505" s="11">
        <v>0.16674967401806401</v>
      </c>
      <c r="AP505" s="11">
        <v>0.280903556623321</v>
      </c>
      <c r="AQ505" s="11"/>
      <c r="AR505" s="11">
        <v>0.17738989107332501</v>
      </c>
      <c r="AS505" s="11">
        <v>0.212837317709173</v>
      </c>
      <c r="AT505" s="11">
        <v>0.17529204452932301</v>
      </c>
      <c r="AU505" s="11"/>
      <c r="AV505" s="11">
        <v>0.17887235019768499</v>
      </c>
      <c r="AW505" s="11">
        <v>0.231830319889791</v>
      </c>
      <c r="AX505" s="11">
        <v>0.22441922723978999</v>
      </c>
      <c r="AY505" s="11">
        <v>0.15914424269935601</v>
      </c>
      <c r="AZ505" s="11">
        <v>0.146380421384702</v>
      </c>
      <c r="BA505" s="11"/>
      <c r="BB505" s="11">
        <v>0.195117369839234</v>
      </c>
      <c r="BC505" s="11">
        <v>0.23432517065389499</v>
      </c>
      <c r="BD505" s="11">
        <v>0.24878781220066601</v>
      </c>
      <c r="BE505" s="11"/>
      <c r="BF505" s="11">
        <v>0.222487321898935</v>
      </c>
      <c r="BG505" s="11">
        <v>0.191931954614321</v>
      </c>
      <c r="BH505" s="11">
        <v>0.19400333764807501</v>
      </c>
      <c r="BI505" s="11">
        <v>0.18263442536750901</v>
      </c>
      <c r="BJ505" s="11">
        <v>0.183082594958974</v>
      </c>
      <c r="BK505" s="11">
        <v>0.202353166442586</v>
      </c>
    </row>
    <row r="506" spans="2:63" x14ac:dyDescent="0.35">
      <c r="B506" t="s">
        <v>283</v>
      </c>
      <c r="C506" s="11">
        <v>0.244435830365096</v>
      </c>
      <c r="D506" s="11">
        <v>0.25425789399586901</v>
      </c>
      <c r="E506" s="11">
        <v>0.23498992669600899</v>
      </c>
      <c r="F506" s="11"/>
      <c r="G506" s="11">
        <v>0.24374814519152099</v>
      </c>
      <c r="H506" s="11">
        <v>0.18511337320089</v>
      </c>
      <c r="I506" s="11">
        <v>0.23069038254400401</v>
      </c>
      <c r="J506" s="11">
        <v>0.24572627352425</v>
      </c>
      <c r="K506" s="11">
        <v>0.28654283183392198</v>
      </c>
      <c r="L506" s="11">
        <v>0.27732175757188399</v>
      </c>
      <c r="M506" s="11"/>
      <c r="N506" s="11">
        <v>0.20608304196816901</v>
      </c>
      <c r="O506" s="11">
        <v>0.24961884380058799</v>
      </c>
      <c r="P506" s="11">
        <v>0.25999511470984299</v>
      </c>
      <c r="Q506" s="11">
        <v>0.25422611935335598</v>
      </c>
      <c r="R506" s="11">
        <v>0.26842875368645902</v>
      </c>
      <c r="S506" s="11">
        <v>0.25739783119741699</v>
      </c>
      <c r="T506" s="11">
        <v>0.25679935304878398</v>
      </c>
      <c r="U506" s="11">
        <v>0.22964733728991399</v>
      </c>
      <c r="V506" s="11">
        <v>0.26321886431233399</v>
      </c>
      <c r="W506" s="11">
        <v>0.22601414019861599</v>
      </c>
      <c r="X506" s="11">
        <v>0.22234404672792801</v>
      </c>
      <c r="Y506" s="11"/>
      <c r="Z506" s="11">
        <v>0.27159779393753097</v>
      </c>
      <c r="AA506" s="11">
        <v>0.25707515919724799</v>
      </c>
      <c r="AB506" s="11">
        <v>0.242062538756976</v>
      </c>
      <c r="AC506" s="11">
        <v>0.20356597330739201</v>
      </c>
      <c r="AD506" s="11"/>
      <c r="AE506" s="11">
        <v>0.240735218302116</v>
      </c>
      <c r="AF506" s="11">
        <v>0.25495273904739701</v>
      </c>
      <c r="AG506" s="11">
        <v>0.24831762350522599</v>
      </c>
      <c r="AH506" s="11">
        <v>0.21386882506216301</v>
      </c>
      <c r="AI506" s="11">
        <v>0.220051790634467</v>
      </c>
      <c r="AJ506" s="11"/>
      <c r="AK506" s="11">
        <v>0.29801680860040097</v>
      </c>
      <c r="AL506" s="11">
        <v>0.25028588820856601</v>
      </c>
      <c r="AM506" s="11">
        <v>0.153585327560507</v>
      </c>
      <c r="AN506" s="11">
        <v>0.184757361542599</v>
      </c>
      <c r="AO506" s="11">
        <v>0.226864380664133</v>
      </c>
      <c r="AP506" s="11">
        <v>0.21459573310810301</v>
      </c>
      <c r="AQ506" s="11"/>
      <c r="AR506" s="11">
        <v>0.243475628737396</v>
      </c>
      <c r="AS506" s="11">
        <v>0.25229640455160601</v>
      </c>
      <c r="AT506" s="11">
        <v>0.21834294761824399</v>
      </c>
      <c r="AU506" s="11"/>
      <c r="AV506" s="11">
        <v>0.26716070095289102</v>
      </c>
      <c r="AW506" s="11">
        <v>0.228958492469129</v>
      </c>
      <c r="AX506" s="11">
        <v>0.31574739722769801</v>
      </c>
      <c r="AY506" s="11">
        <v>0.27596123413518098</v>
      </c>
      <c r="AZ506" s="11">
        <v>0.18797274937480499</v>
      </c>
      <c r="BA506" s="11"/>
      <c r="BB506" s="11">
        <v>0.25058812451687101</v>
      </c>
      <c r="BC506" s="11">
        <v>0.24669449209510899</v>
      </c>
      <c r="BD506" s="11">
        <v>0.31092117139300202</v>
      </c>
      <c r="BE506" s="11"/>
      <c r="BF506" s="11">
        <v>0.20658537694363499</v>
      </c>
      <c r="BG506" s="11">
        <v>0.25750446796968601</v>
      </c>
      <c r="BH506" s="11">
        <v>0.22783138064592801</v>
      </c>
      <c r="BI506" s="11">
        <v>0.26929227390525901</v>
      </c>
      <c r="BJ506" s="11">
        <v>0.26147533025997899</v>
      </c>
      <c r="BK506" s="11">
        <v>0.23650476492053099</v>
      </c>
    </row>
    <row r="507" spans="2:63" x14ac:dyDescent="0.35">
      <c r="B507" t="s">
        <v>237</v>
      </c>
      <c r="C507" s="11">
        <v>0.30553149945813701</v>
      </c>
      <c r="D507" s="11">
        <v>0.31031166720950498</v>
      </c>
      <c r="E507" s="11">
        <v>0.30358376653158098</v>
      </c>
      <c r="F507" s="11"/>
      <c r="G507" s="11">
        <v>0.144812544200144</v>
      </c>
      <c r="H507" s="11">
        <v>0.22260499902872699</v>
      </c>
      <c r="I507" s="11">
        <v>0.259301778407038</v>
      </c>
      <c r="J507" s="11">
        <v>0.339506289319701</v>
      </c>
      <c r="K507" s="11">
        <v>0.36354589014933197</v>
      </c>
      <c r="L507" s="11">
        <v>0.45926322510822098</v>
      </c>
      <c r="M507" s="11"/>
      <c r="N507" s="11">
        <v>0.271829596485828</v>
      </c>
      <c r="O507" s="11">
        <v>0.30697781080085501</v>
      </c>
      <c r="P507" s="11">
        <v>0.36452645403752998</v>
      </c>
      <c r="Q507" s="11">
        <v>0.314042307398194</v>
      </c>
      <c r="R507" s="11">
        <v>0.25500677691450802</v>
      </c>
      <c r="S507" s="11">
        <v>0.27669487819399402</v>
      </c>
      <c r="T507" s="11">
        <v>0.32075052383430203</v>
      </c>
      <c r="U507" s="11">
        <v>0.29402715946190999</v>
      </c>
      <c r="V507" s="11">
        <v>0.30394550460004999</v>
      </c>
      <c r="W507" s="11">
        <v>0.35010633615606601</v>
      </c>
      <c r="X507" s="11">
        <v>0.31823542059020599</v>
      </c>
      <c r="Y507" s="11"/>
      <c r="Z507" s="11">
        <v>0.30370394416694901</v>
      </c>
      <c r="AA507" s="11">
        <v>0.32879209414573501</v>
      </c>
      <c r="AB507" s="11">
        <v>0.25770325038571701</v>
      </c>
      <c r="AC507" s="11">
        <v>0.32218482339375598</v>
      </c>
      <c r="AD507" s="11"/>
      <c r="AE507" s="11">
        <v>0.336372091974728</v>
      </c>
      <c r="AF507" s="11">
        <v>0.29046970154489998</v>
      </c>
      <c r="AG507" s="11">
        <v>0.30505292076206703</v>
      </c>
      <c r="AH507" s="11">
        <v>0.26592809423488001</v>
      </c>
      <c r="AI507" s="11">
        <v>0.19882806132422201</v>
      </c>
      <c r="AJ507" s="11"/>
      <c r="AK507" s="11">
        <v>0.33027404619157202</v>
      </c>
      <c r="AL507" s="11">
        <v>0.26992552592400099</v>
      </c>
      <c r="AM507" s="11">
        <v>0.32189085895039499</v>
      </c>
      <c r="AN507" s="11">
        <v>0.344556275067882</v>
      </c>
      <c r="AO507" s="11">
        <v>0.31950827394994302</v>
      </c>
      <c r="AP507" s="11">
        <v>0.190136916743741</v>
      </c>
      <c r="AQ507" s="11"/>
      <c r="AR507" s="11">
        <v>0.36638465565685302</v>
      </c>
      <c r="AS507" s="11">
        <v>0.27971064099627801</v>
      </c>
      <c r="AT507" s="11">
        <v>0.29322283417128098</v>
      </c>
      <c r="AU507" s="11"/>
      <c r="AV507" s="11">
        <v>0.34519879940223602</v>
      </c>
      <c r="AW507" s="11">
        <v>0.24571591908822901</v>
      </c>
      <c r="AX507" s="11">
        <v>0.28253213056774801</v>
      </c>
      <c r="AY507" s="11">
        <v>0.27484808457375598</v>
      </c>
      <c r="AZ507" s="11">
        <v>0.34386467088999201</v>
      </c>
      <c r="BA507" s="11"/>
      <c r="BB507" s="11">
        <v>0.34895884354276802</v>
      </c>
      <c r="BC507" s="11">
        <v>0.23904186334489499</v>
      </c>
      <c r="BD507" s="11">
        <v>0.27976770909447901</v>
      </c>
      <c r="BE507" s="11"/>
      <c r="BF507" s="11">
        <v>0.272850748459259</v>
      </c>
      <c r="BG507" s="11">
        <v>0.31014691831431102</v>
      </c>
      <c r="BH507" s="11">
        <v>0.27808961237407198</v>
      </c>
      <c r="BI507" s="11">
        <v>0.32601037361920598</v>
      </c>
      <c r="BJ507" s="11">
        <v>0.33672442169828698</v>
      </c>
      <c r="BK507" s="11">
        <v>0.32038369457930399</v>
      </c>
    </row>
    <row r="508" spans="2:63" x14ac:dyDescent="0.35">
      <c r="B508" t="s">
        <v>84</v>
      </c>
      <c r="C508" s="11">
        <v>0.165015069850664</v>
      </c>
      <c r="D508" s="11">
        <v>0.128693948790156</v>
      </c>
      <c r="E508" s="11">
        <v>0.19677547001933501</v>
      </c>
      <c r="F508" s="11"/>
      <c r="G508" s="11">
        <v>0.141911861865408</v>
      </c>
      <c r="H508" s="11">
        <v>0.17612221827535801</v>
      </c>
      <c r="I508" s="11">
        <v>0.20754524546247699</v>
      </c>
      <c r="J508" s="11">
        <v>0.22219527990739399</v>
      </c>
      <c r="K508" s="11">
        <v>0.153356999189138</v>
      </c>
      <c r="L508" s="11">
        <v>9.3033056421343394E-2</v>
      </c>
      <c r="M508" s="11"/>
      <c r="N508" s="11">
        <v>0.14458428845414401</v>
      </c>
      <c r="O508" s="11">
        <v>0.18070504652989</v>
      </c>
      <c r="P508" s="11">
        <v>0.136763278307488</v>
      </c>
      <c r="Q508" s="11">
        <v>0.187941702201252</v>
      </c>
      <c r="R508" s="11">
        <v>0.18905433088805401</v>
      </c>
      <c r="S508" s="11">
        <v>0.153860110415526</v>
      </c>
      <c r="T508" s="11">
        <v>0.16000487159915699</v>
      </c>
      <c r="U508" s="11">
        <v>0.170214141865768</v>
      </c>
      <c r="V508" s="11">
        <v>0.165014693054336</v>
      </c>
      <c r="W508" s="11">
        <v>0.163359768673176</v>
      </c>
      <c r="X508" s="11">
        <v>0.17918964360918099</v>
      </c>
      <c r="Y508" s="11"/>
      <c r="Z508" s="11">
        <v>0.13251692912940599</v>
      </c>
      <c r="AA508" s="11">
        <v>0.16810634469858399</v>
      </c>
      <c r="AB508" s="11">
        <v>0.16066036950527399</v>
      </c>
      <c r="AC508" s="11">
        <v>0.19703572606769401</v>
      </c>
      <c r="AD508" s="11"/>
      <c r="AE508" s="11">
        <v>0.19010522904390001</v>
      </c>
      <c r="AF508" s="11">
        <v>0.16302658727647901</v>
      </c>
      <c r="AG508" s="11">
        <v>0.159258900208683</v>
      </c>
      <c r="AH508" s="11">
        <v>0.13201944133097299</v>
      </c>
      <c r="AI508" s="11">
        <v>0.111314716532057</v>
      </c>
      <c r="AJ508" s="11"/>
      <c r="AK508" s="11">
        <v>0.107937340251266</v>
      </c>
      <c r="AL508" s="11">
        <v>0.14435539218385299</v>
      </c>
      <c r="AM508" s="11">
        <v>0.201595851684088</v>
      </c>
      <c r="AN508" s="11">
        <v>0.23768410972187501</v>
      </c>
      <c r="AO508" s="11">
        <v>0.209367140461764</v>
      </c>
      <c r="AP508" s="11">
        <v>0.27927566021581302</v>
      </c>
      <c r="AQ508" s="11"/>
      <c r="AR508" s="11">
        <v>0.13577193653594599</v>
      </c>
      <c r="AS508" s="11">
        <v>0.15496764349016001</v>
      </c>
      <c r="AT508" s="11">
        <v>0.25162653186124501</v>
      </c>
      <c r="AU508" s="11"/>
      <c r="AV508" s="11">
        <v>0.13226357362254601</v>
      </c>
      <c r="AW508" s="11">
        <v>0.16989203973120001</v>
      </c>
      <c r="AX508" s="11">
        <v>0.113385628011984</v>
      </c>
      <c r="AY508" s="11">
        <v>0.11806172941450099</v>
      </c>
      <c r="AZ508" s="11">
        <v>0.26679874878271198</v>
      </c>
      <c r="BA508" s="11"/>
      <c r="BB508" s="11">
        <v>0.124341466025378</v>
      </c>
      <c r="BC508" s="11">
        <v>0.163588154287581</v>
      </c>
      <c r="BD508" s="11">
        <v>8.2785900221831105E-2</v>
      </c>
      <c r="BE508" s="11"/>
      <c r="BF508" s="11">
        <v>0.15663887911855601</v>
      </c>
      <c r="BG508" s="11">
        <v>0.17761326339567199</v>
      </c>
      <c r="BH508" s="11">
        <v>0.16773511948762199</v>
      </c>
      <c r="BI508" s="11">
        <v>0.15805274043706199</v>
      </c>
      <c r="BJ508" s="11">
        <v>0.159378322564599</v>
      </c>
      <c r="BK508" s="11">
        <v>0.164759647387893</v>
      </c>
    </row>
    <row r="509" spans="2:63" x14ac:dyDescent="0.35">
      <c r="B509" t="s">
        <v>238</v>
      </c>
      <c r="C509" s="11">
        <v>0.28501760032610202</v>
      </c>
      <c r="D509" s="11">
        <v>0.30673649000447101</v>
      </c>
      <c r="E509" s="11">
        <v>0.26465083675307499</v>
      </c>
      <c r="F509" s="11"/>
      <c r="G509" s="11">
        <v>0.46952744874292701</v>
      </c>
      <c r="H509" s="11">
        <v>0.416159409495025</v>
      </c>
      <c r="I509" s="11">
        <v>0.30246259358647998</v>
      </c>
      <c r="J509" s="11">
        <v>0.19257215724865401</v>
      </c>
      <c r="K509" s="11">
        <v>0.19655427882760701</v>
      </c>
      <c r="L509" s="11">
        <v>0.17038196089855201</v>
      </c>
      <c r="M509" s="11"/>
      <c r="N509" s="11">
        <v>0.37750307309185899</v>
      </c>
      <c r="O509" s="11">
        <v>0.26269829886866702</v>
      </c>
      <c r="P509" s="11">
        <v>0.23871515294513801</v>
      </c>
      <c r="Q509" s="11">
        <v>0.24378987104719799</v>
      </c>
      <c r="R509" s="11">
        <v>0.28751013851097801</v>
      </c>
      <c r="S509" s="11">
        <v>0.31204718019306299</v>
      </c>
      <c r="T509" s="11">
        <v>0.26244525151775799</v>
      </c>
      <c r="U509" s="11">
        <v>0.30611136138240802</v>
      </c>
      <c r="V509" s="11">
        <v>0.26782093803328</v>
      </c>
      <c r="W509" s="11">
        <v>0.26051975497214303</v>
      </c>
      <c r="X509" s="11">
        <v>0.28023088907268401</v>
      </c>
      <c r="Y509" s="11"/>
      <c r="Z509" s="11">
        <v>0.29218133276611402</v>
      </c>
      <c r="AA509" s="11">
        <v>0.24602640195843201</v>
      </c>
      <c r="AB509" s="11">
        <v>0.339573841352033</v>
      </c>
      <c r="AC509" s="11">
        <v>0.27721347723115802</v>
      </c>
      <c r="AD509" s="11"/>
      <c r="AE509" s="11">
        <v>0.23278746067925499</v>
      </c>
      <c r="AF509" s="11">
        <v>0.29155097213122499</v>
      </c>
      <c r="AG509" s="11">
        <v>0.28737055552402502</v>
      </c>
      <c r="AH509" s="11">
        <v>0.38818363937198402</v>
      </c>
      <c r="AI509" s="11">
        <v>0.46980543150925402</v>
      </c>
      <c r="AJ509" s="11"/>
      <c r="AK509" s="11">
        <v>0.263771804956761</v>
      </c>
      <c r="AL509" s="11">
        <v>0.33543319368357999</v>
      </c>
      <c r="AM509" s="11">
        <v>0.32292796180500999</v>
      </c>
      <c r="AN509" s="11">
        <v>0.23300225366764499</v>
      </c>
      <c r="AO509" s="11">
        <v>0.24426020492416101</v>
      </c>
      <c r="AP509" s="11">
        <v>0.315991689932342</v>
      </c>
      <c r="AQ509" s="11"/>
      <c r="AR509" s="11">
        <v>0.25436777906980501</v>
      </c>
      <c r="AS509" s="11">
        <v>0.31302531096195502</v>
      </c>
      <c r="AT509" s="11">
        <v>0.23680768634923</v>
      </c>
      <c r="AU509" s="11"/>
      <c r="AV509" s="11">
        <v>0.25537692602232698</v>
      </c>
      <c r="AW509" s="11">
        <v>0.355433548711442</v>
      </c>
      <c r="AX509" s="11">
        <v>0.28833484419256999</v>
      </c>
      <c r="AY509" s="11">
        <v>0.331128951876561</v>
      </c>
      <c r="AZ509" s="11">
        <v>0.201363830952491</v>
      </c>
      <c r="BA509" s="11"/>
      <c r="BB509" s="11">
        <v>0.27611156591498298</v>
      </c>
      <c r="BC509" s="11">
        <v>0.35067549027241501</v>
      </c>
      <c r="BD509" s="11">
        <v>0.32652521929068701</v>
      </c>
      <c r="BE509" s="11"/>
      <c r="BF509" s="11">
        <v>0.36392499547855001</v>
      </c>
      <c r="BG509" s="11">
        <v>0.25473535032033101</v>
      </c>
      <c r="BH509" s="11">
        <v>0.32634388749237803</v>
      </c>
      <c r="BI509" s="11">
        <v>0.24664461203847299</v>
      </c>
      <c r="BJ509" s="11">
        <v>0.24242192547713501</v>
      </c>
      <c r="BK509" s="11">
        <v>0.27835189311227199</v>
      </c>
    </row>
    <row r="510" spans="2:63" x14ac:dyDescent="0.35">
      <c r="B510" t="s">
        <v>239</v>
      </c>
      <c r="C510" s="11">
        <v>0.54996732982323404</v>
      </c>
      <c r="D510" s="11">
        <v>0.56456956120537405</v>
      </c>
      <c r="E510" s="11">
        <v>0.53857369322758997</v>
      </c>
      <c r="F510" s="11"/>
      <c r="G510" s="11">
        <v>0.38856068939166599</v>
      </c>
      <c r="H510" s="11">
        <v>0.40771837222961699</v>
      </c>
      <c r="I510" s="11">
        <v>0.48999216095104298</v>
      </c>
      <c r="J510" s="11">
        <v>0.58523256284395198</v>
      </c>
      <c r="K510" s="11">
        <v>0.65008872198325496</v>
      </c>
      <c r="L510" s="11">
        <v>0.73658498268010497</v>
      </c>
      <c r="M510" s="11"/>
      <c r="N510" s="11">
        <v>0.47791263845399701</v>
      </c>
      <c r="O510" s="11">
        <v>0.55659665460144303</v>
      </c>
      <c r="P510" s="11">
        <v>0.62452156874737297</v>
      </c>
      <c r="Q510" s="11">
        <v>0.56826842675154998</v>
      </c>
      <c r="R510" s="11">
        <v>0.52343553060096804</v>
      </c>
      <c r="S510" s="11">
        <v>0.53409270939141096</v>
      </c>
      <c r="T510" s="11">
        <v>0.57754987688308601</v>
      </c>
      <c r="U510" s="11">
        <v>0.52367449675182398</v>
      </c>
      <c r="V510" s="11">
        <v>0.56716436891238398</v>
      </c>
      <c r="W510" s="11">
        <v>0.576120476354681</v>
      </c>
      <c r="X510" s="11">
        <v>0.540579467318135</v>
      </c>
      <c r="Y510" s="11"/>
      <c r="Z510" s="11">
        <v>0.57530173810448004</v>
      </c>
      <c r="AA510" s="11">
        <v>0.58586725334298395</v>
      </c>
      <c r="AB510" s="11">
        <v>0.49976578914269398</v>
      </c>
      <c r="AC510" s="11">
        <v>0.52575079670114799</v>
      </c>
      <c r="AD510" s="11"/>
      <c r="AE510" s="11">
        <v>0.57710731027684403</v>
      </c>
      <c r="AF510" s="11">
        <v>0.54542244059229605</v>
      </c>
      <c r="AG510" s="11">
        <v>0.55337054426729204</v>
      </c>
      <c r="AH510" s="11">
        <v>0.47979691929704399</v>
      </c>
      <c r="AI510" s="11">
        <v>0.41887985195868799</v>
      </c>
      <c r="AJ510" s="11"/>
      <c r="AK510" s="11">
        <v>0.628290854791973</v>
      </c>
      <c r="AL510" s="11">
        <v>0.520211414132567</v>
      </c>
      <c r="AM510" s="11">
        <v>0.47547618651090201</v>
      </c>
      <c r="AN510" s="11">
        <v>0.52931363661048103</v>
      </c>
      <c r="AO510" s="11">
        <v>0.54637265461407503</v>
      </c>
      <c r="AP510" s="11">
        <v>0.40473264985184398</v>
      </c>
      <c r="AQ510" s="11"/>
      <c r="AR510" s="11">
        <v>0.609860284394249</v>
      </c>
      <c r="AS510" s="11">
        <v>0.53200704554788403</v>
      </c>
      <c r="AT510" s="11">
        <v>0.51156578178952505</v>
      </c>
      <c r="AU510" s="11"/>
      <c r="AV510" s="11">
        <v>0.61235950035512698</v>
      </c>
      <c r="AW510" s="11">
        <v>0.47467441155735801</v>
      </c>
      <c r="AX510" s="11">
        <v>0.59827952779544602</v>
      </c>
      <c r="AY510" s="11">
        <v>0.55080931870893801</v>
      </c>
      <c r="AZ510" s="11">
        <v>0.53183742026479697</v>
      </c>
      <c r="BA510" s="11"/>
      <c r="BB510" s="11">
        <v>0.59954696805964003</v>
      </c>
      <c r="BC510" s="11">
        <v>0.48573635544000399</v>
      </c>
      <c r="BD510" s="11">
        <v>0.59068888048748203</v>
      </c>
      <c r="BE510" s="11"/>
      <c r="BF510" s="11">
        <v>0.47943612540289399</v>
      </c>
      <c r="BG510" s="11">
        <v>0.56765138628399703</v>
      </c>
      <c r="BH510" s="11">
        <v>0.50592099302000004</v>
      </c>
      <c r="BI510" s="11">
        <v>0.59530264752446505</v>
      </c>
      <c r="BJ510" s="11">
        <v>0.59819975195826602</v>
      </c>
      <c r="BK510" s="11">
        <v>0.55688845949983501</v>
      </c>
    </row>
    <row r="511" spans="2:63" x14ac:dyDescent="0.35">
      <c r="B511" t="s">
        <v>192</v>
      </c>
      <c r="C511" s="11">
        <v>-0.26494972949713103</v>
      </c>
      <c r="D511" s="11">
        <v>-0.25783307120090299</v>
      </c>
      <c r="E511" s="11">
        <v>-0.27392285647451498</v>
      </c>
      <c r="F511" s="11"/>
      <c r="G511" s="11">
        <v>8.09667593512612E-2</v>
      </c>
      <c r="H511" s="11">
        <v>8.4410372654081193E-3</v>
      </c>
      <c r="I511" s="11">
        <v>-0.187529567364563</v>
      </c>
      <c r="J511" s="11">
        <v>-0.39266040559529702</v>
      </c>
      <c r="K511" s="11">
        <v>-0.453534443155647</v>
      </c>
      <c r="L511" s="11">
        <v>-0.56620302178155302</v>
      </c>
      <c r="M511" s="11"/>
      <c r="N511" s="11">
        <v>-0.10040956536213801</v>
      </c>
      <c r="O511" s="11">
        <v>-0.29389835573277601</v>
      </c>
      <c r="P511" s="11">
        <v>-0.38580641580223501</v>
      </c>
      <c r="Q511" s="11">
        <v>-0.32447855570435202</v>
      </c>
      <c r="R511" s="11">
        <v>-0.23592539208999</v>
      </c>
      <c r="S511" s="11">
        <v>-0.222045529198347</v>
      </c>
      <c r="T511" s="11">
        <v>-0.31510462536532802</v>
      </c>
      <c r="U511" s="11">
        <v>-0.21756313536941599</v>
      </c>
      <c r="V511" s="11">
        <v>-0.29934343087910398</v>
      </c>
      <c r="W511" s="11">
        <v>-0.31560072138253797</v>
      </c>
      <c r="X511" s="11">
        <v>-0.26034857824545099</v>
      </c>
      <c r="Y511" s="11"/>
      <c r="Z511" s="11">
        <v>-0.28312040533836502</v>
      </c>
      <c r="AA511" s="11">
        <v>-0.339840851384552</v>
      </c>
      <c r="AB511" s="11">
        <v>-0.16019194779066101</v>
      </c>
      <c r="AC511" s="11">
        <v>-0.24853731946999</v>
      </c>
      <c r="AD511" s="11"/>
      <c r="AE511" s="11">
        <v>-0.34431984959758899</v>
      </c>
      <c r="AF511" s="11">
        <v>-0.253871468461072</v>
      </c>
      <c r="AG511" s="11">
        <v>-0.26599998874326702</v>
      </c>
      <c r="AH511" s="11">
        <v>-9.1613279925060298E-2</v>
      </c>
      <c r="AI511" s="11">
        <v>5.0925579550566001E-2</v>
      </c>
      <c r="AJ511" s="11"/>
      <c r="AK511" s="11">
        <v>-0.36451904983521199</v>
      </c>
      <c r="AL511" s="11">
        <v>-0.18477822044898701</v>
      </c>
      <c r="AM511" s="11">
        <v>-0.15254822470589299</v>
      </c>
      <c r="AN511" s="11">
        <v>-0.29631138294283599</v>
      </c>
      <c r="AO511" s="11">
        <v>-0.30211244968991502</v>
      </c>
      <c r="AP511" s="11">
        <v>-8.8740959919502302E-2</v>
      </c>
      <c r="AQ511" s="11"/>
      <c r="AR511" s="11">
        <v>-0.35549250532444399</v>
      </c>
      <c r="AS511" s="11">
        <v>-0.21898173458592901</v>
      </c>
      <c r="AT511" s="11">
        <v>-0.274758095440294</v>
      </c>
      <c r="AU511" s="11"/>
      <c r="AV511" s="11">
        <v>-0.35698257433280001</v>
      </c>
      <c r="AW511" s="11">
        <v>-0.11924086284591701</v>
      </c>
      <c r="AX511" s="11">
        <v>-0.30994468360287702</v>
      </c>
      <c r="AY511" s="11">
        <v>-0.21968036683237699</v>
      </c>
      <c r="AZ511" s="11">
        <v>-0.33047358931230603</v>
      </c>
      <c r="BA511" s="11"/>
      <c r="BB511" s="11">
        <v>-0.32343540214465699</v>
      </c>
      <c r="BC511" s="11">
        <v>-0.135060865167589</v>
      </c>
      <c r="BD511" s="11">
        <v>-0.26416366119679502</v>
      </c>
      <c r="BE511" s="11"/>
      <c r="BF511" s="11">
        <v>-0.115511129924343</v>
      </c>
      <c r="BG511" s="11">
        <v>-0.31291603596366702</v>
      </c>
      <c r="BH511" s="11">
        <v>-0.17957710552762199</v>
      </c>
      <c r="BI511" s="11">
        <v>-0.348658035485993</v>
      </c>
      <c r="BJ511" s="11">
        <v>-0.35577782648113099</v>
      </c>
      <c r="BK511" s="11">
        <v>-0.27853656638756302</v>
      </c>
    </row>
    <row r="512" spans="2:63" x14ac:dyDescent="0.35">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c r="BK512" s="11"/>
    </row>
    <row r="513" spans="2:63" x14ac:dyDescent="0.35">
      <c r="B513" s="2" t="s">
        <v>290</v>
      </c>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c r="BK513" s="11"/>
    </row>
    <row r="514" spans="2:63" x14ac:dyDescent="0.35">
      <c r="B514" s="20" t="s">
        <v>226</v>
      </c>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row>
    <row r="515" spans="2:63" x14ac:dyDescent="0.35">
      <c r="B515" t="s">
        <v>234</v>
      </c>
      <c r="C515" s="11">
        <v>8.0917636998146802E-2</v>
      </c>
      <c r="D515" s="11">
        <v>0.103960682855692</v>
      </c>
      <c r="E515" s="11">
        <v>5.9788141860970201E-2</v>
      </c>
      <c r="F515" s="11"/>
      <c r="G515" s="11">
        <v>0.163219570570145</v>
      </c>
      <c r="H515" s="11">
        <v>0.15252516952064599</v>
      </c>
      <c r="I515" s="11">
        <v>0.101061659748119</v>
      </c>
      <c r="J515" s="11">
        <v>3.5880453102834102E-2</v>
      </c>
      <c r="K515" s="11">
        <v>1.43642785884207E-2</v>
      </c>
      <c r="L515" s="11">
        <v>3.8102735697651199E-2</v>
      </c>
      <c r="M515" s="11"/>
      <c r="N515" s="11">
        <v>0.15141520389830099</v>
      </c>
      <c r="O515" s="11">
        <v>8.0701268304429294E-2</v>
      </c>
      <c r="P515" s="11">
        <v>4.4925159354630997E-2</v>
      </c>
      <c r="Q515" s="11">
        <v>5.3561405598475803E-2</v>
      </c>
      <c r="R515" s="11">
        <v>8.1674143119374404E-2</v>
      </c>
      <c r="S515" s="11">
        <v>9.1363771236820407E-2</v>
      </c>
      <c r="T515" s="11">
        <v>5.9988027161901297E-2</v>
      </c>
      <c r="U515" s="11">
        <v>7.6134457121861995E-2</v>
      </c>
      <c r="V515" s="11">
        <v>6.5022529541266402E-2</v>
      </c>
      <c r="W515" s="11">
        <v>7.5829269511012404E-2</v>
      </c>
      <c r="X515" s="11">
        <v>5.2555071667416201E-2</v>
      </c>
      <c r="Y515" s="11"/>
      <c r="Z515" s="11">
        <v>8.3146741608188204E-2</v>
      </c>
      <c r="AA515" s="11">
        <v>4.6887391542036402E-2</v>
      </c>
      <c r="AB515" s="11">
        <v>0.11349250098227399</v>
      </c>
      <c r="AC515" s="11">
        <v>8.9344743181696495E-2</v>
      </c>
      <c r="AD515" s="11"/>
      <c r="AE515" s="11">
        <v>6.3572521958721998E-2</v>
      </c>
      <c r="AF515" s="11">
        <v>8.06118742375799E-2</v>
      </c>
      <c r="AG515" s="11">
        <v>8.4346934382593705E-2</v>
      </c>
      <c r="AH515" s="11">
        <v>0.111431717539895</v>
      </c>
      <c r="AI515" s="11">
        <v>0.17383190088221101</v>
      </c>
      <c r="AJ515" s="11"/>
      <c r="AK515" s="11">
        <v>7.6236540794688099E-2</v>
      </c>
      <c r="AL515" s="11">
        <v>9.4304274190002604E-2</v>
      </c>
      <c r="AM515" s="11">
        <v>8.91322494886954E-2</v>
      </c>
      <c r="AN515" s="11">
        <v>8.2510296883148496E-2</v>
      </c>
      <c r="AO515" s="11">
        <v>6.21986957830288E-2</v>
      </c>
      <c r="AP515" s="11">
        <v>6.2884139139056702E-2</v>
      </c>
      <c r="AQ515" s="11"/>
      <c r="AR515" s="11">
        <v>7.5131239538587594E-2</v>
      </c>
      <c r="AS515" s="11">
        <v>9.3484089115401597E-2</v>
      </c>
      <c r="AT515" s="11">
        <v>5.4338564767847E-2</v>
      </c>
      <c r="AU515" s="11"/>
      <c r="AV515" s="11">
        <v>7.3156351493205901E-2</v>
      </c>
      <c r="AW515" s="11">
        <v>0.103207454936332</v>
      </c>
      <c r="AX515" s="11">
        <v>7.2800266224574903E-2</v>
      </c>
      <c r="AY515" s="11">
        <v>0.17987539400592301</v>
      </c>
      <c r="AZ515" s="11">
        <v>5.0006005244660402E-2</v>
      </c>
      <c r="BA515" s="11"/>
      <c r="BB515" s="11">
        <v>8.1711190938348402E-2</v>
      </c>
      <c r="BC515" s="11">
        <v>9.0554864344275302E-2</v>
      </c>
      <c r="BD515" s="11">
        <v>6.6401258956286097E-2</v>
      </c>
      <c r="BE515" s="11"/>
      <c r="BF515" s="11">
        <v>0.147855606311042</v>
      </c>
      <c r="BG515" s="11">
        <v>6.5997024457418896E-2</v>
      </c>
      <c r="BH515" s="11">
        <v>0.10506316205240999</v>
      </c>
      <c r="BI515" s="11">
        <v>5.2698217570133501E-2</v>
      </c>
      <c r="BJ515" s="11">
        <v>4.4075395578144501E-2</v>
      </c>
      <c r="BK515" s="11">
        <v>4.5930951419378599E-2</v>
      </c>
    </row>
    <row r="516" spans="2:63" x14ac:dyDescent="0.35">
      <c r="B516" t="s">
        <v>235</v>
      </c>
      <c r="C516" s="11">
        <v>0.16012179963387199</v>
      </c>
      <c r="D516" s="11">
        <v>0.16883675243285901</v>
      </c>
      <c r="E516" s="11">
        <v>0.150515777694022</v>
      </c>
      <c r="F516" s="11"/>
      <c r="G516" s="11">
        <v>0.28798723040340601</v>
      </c>
      <c r="H516" s="11">
        <v>0.231156149973508</v>
      </c>
      <c r="I516" s="11">
        <v>0.15409338615398899</v>
      </c>
      <c r="J516" s="11">
        <v>0.135106462327758</v>
      </c>
      <c r="K516" s="11">
        <v>0.121875213607612</v>
      </c>
      <c r="L516" s="11">
        <v>7.2578344797415706E-2</v>
      </c>
      <c r="M516" s="11"/>
      <c r="N516" s="11">
        <v>0.202252997848927</v>
      </c>
      <c r="O516" s="11">
        <v>0.147845298113438</v>
      </c>
      <c r="P516" s="11">
        <v>0.133788881650654</v>
      </c>
      <c r="Q516" s="11">
        <v>0.13869187967834501</v>
      </c>
      <c r="R516" s="11">
        <v>0.12298161900714701</v>
      </c>
      <c r="S516" s="11">
        <v>0.18124819245547599</v>
      </c>
      <c r="T516" s="11">
        <v>0.179032269262206</v>
      </c>
      <c r="U516" s="11">
        <v>0.20443000119902799</v>
      </c>
      <c r="V516" s="11">
        <v>0.136314589164615</v>
      </c>
      <c r="W516" s="11">
        <v>0.14891761691351901</v>
      </c>
      <c r="X516" s="11">
        <v>0.17698609329788001</v>
      </c>
      <c r="Y516" s="11"/>
      <c r="Z516" s="11">
        <v>0.162541159506914</v>
      </c>
      <c r="AA516" s="11">
        <v>0.15070889519085101</v>
      </c>
      <c r="AB516" s="11">
        <v>0.18212223887985701</v>
      </c>
      <c r="AC516" s="11">
        <v>0.15104912022418199</v>
      </c>
      <c r="AD516" s="11"/>
      <c r="AE516" s="11">
        <v>0.122175367030137</v>
      </c>
      <c r="AF516" s="11">
        <v>0.17907857125748899</v>
      </c>
      <c r="AG516" s="11">
        <v>0.16318630764360301</v>
      </c>
      <c r="AH516" s="11">
        <v>0.207503429657587</v>
      </c>
      <c r="AI516" s="11">
        <v>0.17220459468135699</v>
      </c>
      <c r="AJ516" s="11"/>
      <c r="AK516" s="11">
        <v>0.13442975954758901</v>
      </c>
      <c r="AL516" s="11">
        <v>0.19300328495100999</v>
      </c>
      <c r="AM516" s="11">
        <v>0.19213332742001099</v>
      </c>
      <c r="AN516" s="11">
        <v>0.13048573133418101</v>
      </c>
      <c r="AO516" s="11">
        <v>0.15948720980098</v>
      </c>
      <c r="AP516" s="11">
        <v>0.18698008129542301</v>
      </c>
      <c r="AQ516" s="11"/>
      <c r="AR516" s="11">
        <v>0.131951936328114</v>
      </c>
      <c r="AS516" s="11">
        <v>0.16761839402895901</v>
      </c>
      <c r="AT516" s="11">
        <v>0.16733248669751699</v>
      </c>
      <c r="AU516" s="11"/>
      <c r="AV516" s="11">
        <v>0.142190403547787</v>
      </c>
      <c r="AW516" s="11">
        <v>0.19208053466365499</v>
      </c>
      <c r="AX516" s="11">
        <v>0.15930498821887101</v>
      </c>
      <c r="AY516" s="11">
        <v>5.2617651315005301E-2</v>
      </c>
      <c r="AZ516" s="11">
        <v>0.13538724453300199</v>
      </c>
      <c r="BA516" s="11"/>
      <c r="BB516" s="11">
        <v>0.14935900216814699</v>
      </c>
      <c r="BC516" s="11">
        <v>0.201189916373473</v>
      </c>
      <c r="BD516" s="11">
        <v>0.218490321107918</v>
      </c>
      <c r="BE516" s="11"/>
      <c r="BF516" s="11">
        <v>0.18927412979709499</v>
      </c>
      <c r="BG516" s="11">
        <v>0.15589130385226299</v>
      </c>
      <c r="BH516" s="11">
        <v>0.19142934300457301</v>
      </c>
      <c r="BI516" s="11">
        <v>0.134191614165736</v>
      </c>
      <c r="BJ516" s="11">
        <v>0.120907749729516</v>
      </c>
      <c r="BK516" s="11">
        <v>0.191146122316985</v>
      </c>
    </row>
    <row r="517" spans="2:63" x14ac:dyDescent="0.35">
      <c r="B517" t="s">
        <v>283</v>
      </c>
      <c r="C517" s="11">
        <v>0.24669424864794401</v>
      </c>
      <c r="D517" s="11">
        <v>0.25380920392015699</v>
      </c>
      <c r="E517" s="11">
        <v>0.24097975855525899</v>
      </c>
      <c r="F517" s="11"/>
      <c r="G517" s="11">
        <v>0.244448766699604</v>
      </c>
      <c r="H517" s="11">
        <v>0.21637106577435899</v>
      </c>
      <c r="I517" s="11">
        <v>0.228545979031298</v>
      </c>
      <c r="J517" s="11">
        <v>0.243005137152846</v>
      </c>
      <c r="K517" s="11">
        <v>0.27676831141360603</v>
      </c>
      <c r="L517" s="11">
        <v>0.26960281540601899</v>
      </c>
      <c r="M517" s="11"/>
      <c r="N517" s="11">
        <v>0.22744351465061899</v>
      </c>
      <c r="O517" s="11">
        <v>0.23535652566183299</v>
      </c>
      <c r="P517" s="11">
        <v>0.231551522829093</v>
      </c>
      <c r="Q517" s="11">
        <v>0.25670428634907699</v>
      </c>
      <c r="R517" s="11">
        <v>0.28118248090808101</v>
      </c>
      <c r="S517" s="11">
        <v>0.255374658584895</v>
      </c>
      <c r="T517" s="11">
        <v>0.247336829219581</v>
      </c>
      <c r="U517" s="11">
        <v>0.26313568200850801</v>
      </c>
      <c r="V517" s="11">
        <v>0.27676733236128898</v>
      </c>
      <c r="W517" s="11">
        <v>0.22600604023451201</v>
      </c>
      <c r="X517" s="11">
        <v>0.232783820449662</v>
      </c>
      <c r="Y517" s="11"/>
      <c r="Z517" s="11">
        <v>0.26900350764593001</v>
      </c>
      <c r="AA517" s="11">
        <v>0.26006559827430198</v>
      </c>
      <c r="AB517" s="11">
        <v>0.239702163262248</v>
      </c>
      <c r="AC517" s="11">
        <v>0.21356594360233999</v>
      </c>
      <c r="AD517" s="11"/>
      <c r="AE517" s="11">
        <v>0.232765171781674</v>
      </c>
      <c r="AF517" s="11">
        <v>0.25339258476486698</v>
      </c>
      <c r="AG517" s="11">
        <v>0.26093528254006598</v>
      </c>
      <c r="AH517" s="11">
        <v>0.238483435566542</v>
      </c>
      <c r="AI517" s="11">
        <v>0.23257318526305401</v>
      </c>
      <c r="AJ517" s="11"/>
      <c r="AK517" s="11">
        <v>0.28803838005827798</v>
      </c>
      <c r="AL517" s="11">
        <v>0.25604554057717799</v>
      </c>
      <c r="AM517" s="11">
        <v>0.16276611562518301</v>
      </c>
      <c r="AN517" s="11">
        <v>0.16606065640669701</v>
      </c>
      <c r="AO517" s="11">
        <v>0.22663816035943901</v>
      </c>
      <c r="AP517" s="11">
        <v>0.27163291443222798</v>
      </c>
      <c r="AQ517" s="11"/>
      <c r="AR517" s="11">
        <v>0.23192736786353299</v>
      </c>
      <c r="AS517" s="11">
        <v>0.26333936220384702</v>
      </c>
      <c r="AT517" s="11">
        <v>0.23124735186172801</v>
      </c>
      <c r="AU517" s="11"/>
      <c r="AV517" s="11">
        <v>0.249068665133578</v>
      </c>
      <c r="AW517" s="11">
        <v>0.25737947342401302</v>
      </c>
      <c r="AX517" s="11">
        <v>0.30936316746811299</v>
      </c>
      <c r="AY517" s="11">
        <v>0.285633438971235</v>
      </c>
      <c r="AZ517" s="11">
        <v>0.201437985845801</v>
      </c>
      <c r="BA517" s="11"/>
      <c r="BB517" s="11">
        <v>0.25122115102476</v>
      </c>
      <c r="BC517" s="11">
        <v>0.25958952093861598</v>
      </c>
      <c r="BD517" s="11">
        <v>0.27477434185918997</v>
      </c>
      <c r="BE517" s="11"/>
      <c r="BF517" s="11">
        <v>0.206092294809577</v>
      </c>
      <c r="BG517" s="11">
        <v>0.245971131003445</v>
      </c>
      <c r="BH517" s="11">
        <v>0.217028932421897</v>
      </c>
      <c r="BI517" s="11">
        <v>0.28733576987600501</v>
      </c>
      <c r="BJ517" s="11">
        <v>0.28746878107828799</v>
      </c>
      <c r="BK517" s="11">
        <v>0.22871134423207101</v>
      </c>
    </row>
    <row r="518" spans="2:63" x14ac:dyDescent="0.35">
      <c r="B518" t="s">
        <v>237</v>
      </c>
      <c r="C518" s="11">
        <v>0.35625575967289502</v>
      </c>
      <c r="D518" s="11">
        <v>0.35562779210801199</v>
      </c>
      <c r="E518" s="11">
        <v>0.35874859397012099</v>
      </c>
      <c r="F518" s="11"/>
      <c r="G518" s="11">
        <v>0.170583359628839</v>
      </c>
      <c r="H518" s="11">
        <v>0.24029745873494401</v>
      </c>
      <c r="I518" s="11">
        <v>0.30666235647887202</v>
      </c>
      <c r="J518" s="11">
        <v>0.37720015464238399</v>
      </c>
      <c r="K518" s="11">
        <v>0.42541255709877901</v>
      </c>
      <c r="L518" s="11">
        <v>0.54524704305965899</v>
      </c>
      <c r="M518" s="11"/>
      <c r="N518" s="11">
        <v>0.27625583040075202</v>
      </c>
      <c r="O518" s="11">
        <v>0.37246619277521198</v>
      </c>
      <c r="P518" s="11">
        <v>0.45568706455757502</v>
      </c>
      <c r="Q518" s="11">
        <v>0.381614618733432</v>
      </c>
      <c r="R518" s="11">
        <v>0.32586188194972698</v>
      </c>
      <c r="S518" s="11">
        <v>0.32382245153237699</v>
      </c>
      <c r="T518" s="11">
        <v>0.37089842423142</v>
      </c>
      <c r="U518" s="11">
        <v>0.29186764173726498</v>
      </c>
      <c r="V518" s="11">
        <v>0.37006329995086901</v>
      </c>
      <c r="W518" s="11">
        <v>0.38474756654375197</v>
      </c>
      <c r="X518" s="11">
        <v>0.37574752577651699</v>
      </c>
      <c r="Y518" s="11"/>
      <c r="Z518" s="11">
        <v>0.36501864523998001</v>
      </c>
      <c r="AA518" s="11">
        <v>0.38023290616078897</v>
      </c>
      <c r="AB518" s="11">
        <v>0.32456670129842302</v>
      </c>
      <c r="AC518" s="11">
        <v>0.34859101965100098</v>
      </c>
      <c r="AD518" s="11"/>
      <c r="AE518" s="11">
        <v>0.40238693399005299</v>
      </c>
      <c r="AF518" s="11">
        <v>0.34048233717134602</v>
      </c>
      <c r="AG518" s="11">
        <v>0.34504030048635498</v>
      </c>
      <c r="AH518" s="11">
        <v>0.31212066748059802</v>
      </c>
      <c r="AI518" s="11">
        <v>0.29172085509218998</v>
      </c>
      <c r="AJ518" s="11"/>
      <c r="AK518" s="11">
        <v>0.40517152396234901</v>
      </c>
      <c r="AL518" s="11">
        <v>0.32184129128643602</v>
      </c>
      <c r="AM518" s="11">
        <v>0.34804550509987398</v>
      </c>
      <c r="AN518" s="11">
        <v>0.387468088205287</v>
      </c>
      <c r="AO518" s="11">
        <v>0.35249538230174399</v>
      </c>
      <c r="AP518" s="11">
        <v>0.18381546015505501</v>
      </c>
      <c r="AQ518" s="11"/>
      <c r="AR518" s="11">
        <v>0.437802090407234</v>
      </c>
      <c r="AS518" s="11">
        <v>0.32159365174323601</v>
      </c>
      <c r="AT518" s="11">
        <v>0.31532971731758602</v>
      </c>
      <c r="AU518" s="11"/>
      <c r="AV518" s="11">
        <v>0.41362172399125602</v>
      </c>
      <c r="AW518" s="11">
        <v>0.28817982844338802</v>
      </c>
      <c r="AX518" s="11">
        <v>0.346504635642092</v>
      </c>
      <c r="AY518" s="11">
        <v>0.336668831679934</v>
      </c>
      <c r="AZ518" s="11">
        <v>0.362293167092062</v>
      </c>
      <c r="BA518" s="11"/>
      <c r="BB518" s="11">
        <v>0.39997036105793299</v>
      </c>
      <c r="BC518" s="11">
        <v>0.298387595255867</v>
      </c>
      <c r="BD518" s="11">
        <v>0.32744632931760198</v>
      </c>
      <c r="BE518" s="11"/>
      <c r="BF518" s="11">
        <v>0.30489970303137998</v>
      </c>
      <c r="BG518" s="11">
        <v>0.36884089953898003</v>
      </c>
      <c r="BH518" s="11">
        <v>0.31968714117656</v>
      </c>
      <c r="BI518" s="11">
        <v>0.382599555052753</v>
      </c>
      <c r="BJ518" s="11">
        <v>0.40268634578421802</v>
      </c>
      <c r="BK518" s="11">
        <v>0.35419203659933901</v>
      </c>
    </row>
    <row r="519" spans="2:63" x14ac:dyDescent="0.35">
      <c r="B519" t="s">
        <v>84</v>
      </c>
      <c r="C519" s="11">
        <v>0.15601055504714201</v>
      </c>
      <c r="D519" s="11">
        <v>0.117765568683279</v>
      </c>
      <c r="E519" s="11">
        <v>0.18996772791962699</v>
      </c>
      <c r="F519" s="11"/>
      <c r="G519" s="11">
        <v>0.13376107269800699</v>
      </c>
      <c r="H519" s="11">
        <v>0.159650155996543</v>
      </c>
      <c r="I519" s="11">
        <v>0.20963661858772301</v>
      </c>
      <c r="J519" s="11">
        <v>0.20880779277417799</v>
      </c>
      <c r="K519" s="11">
        <v>0.16157963929158201</v>
      </c>
      <c r="L519" s="11">
        <v>7.4469061039255005E-2</v>
      </c>
      <c r="M519" s="11"/>
      <c r="N519" s="11">
        <v>0.142632453201402</v>
      </c>
      <c r="O519" s="11">
        <v>0.16363071514508701</v>
      </c>
      <c r="P519" s="11">
        <v>0.134047371608048</v>
      </c>
      <c r="Q519" s="11">
        <v>0.169427809640671</v>
      </c>
      <c r="R519" s="11">
        <v>0.188299875015671</v>
      </c>
      <c r="S519" s="11">
        <v>0.148190926190432</v>
      </c>
      <c r="T519" s="11">
        <v>0.14274445012489101</v>
      </c>
      <c r="U519" s="11">
        <v>0.16443221793333601</v>
      </c>
      <c r="V519" s="11">
        <v>0.15183224898196099</v>
      </c>
      <c r="W519" s="11">
        <v>0.16449950679720499</v>
      </c>
      <c r="X519" s="11">
        <v>0.161927488808526</v>
      </c>
      <c r="Y519" s="11"/>
      <c r="Z519" s="11">
        <v>0.120289945998987</v>
      </c>
      <c r="AA519" s="11">
        <v>0.16210520883202101</v>
      </c>
      <c r="AB519" s="11">
        <v>0.14011639557719799</v>
      </c>
      <c r="AC519" s="11">
        <v>0.19744917334077999</v>
      </c>
      <c r="AD519" s="11"/>
      <c r="AE519" s="11">
        <v>0.179100005239414</v>
      </c>
      <c r="AF519" s="11">
        <v>0.146434632568718</v>
      </c>
      <c r="AG519" s="11">
        <v>0.14649117494738301</v>
      </c>
      <c r="AH519" s="11">
        <v>0.130460749755378</v>
      </c>
      <c r="AI519" s="11">
        <v>0.12966946408118901</v>
      </c>
      <c r="AJ519" s="11"/>
      <c r="AK519" s="11">
        <v>9.6123795637096901E-2</v>
      </c>
      <c r="AL519" s="11">
        <v>0.134805608995373</v>
      </c>
      <c r="AM519" s="11">
        <v>0.207922802366237</v>
      </c>
      <c r="AN519" s="11">
        <v>0.233475227170687</v>
      </c>
      <c r="AO519" s="11">
        <v>0.199180551754809</v>
      </c>
      <c r="AP519" s="11">
        <v>0.29468740497823798</v>
      </c>
      <c r="AQ519" s="11"/>
      <c r="AR519" s="11">
        <v>0.123187365862531</v>
      </c>
      <c r="AS519" s="11">
        <v>0.15396450290855601</v>
      </c>
      <c r="AT519" s="11">
        <v>0.23175187935532199</v>
      </c>
      <c r="AU519" s="11"/>
      <c r="AV519" s="11">
        <v>0.121962855834173</v>
      </c>
      <c r="AW519" s="11">
        <v>0.15915270853261301</v>
      </c>
      <c r="AX519" s="11">
        <v>0.112026942446349</v>
      </c>
      <c r="AY519" s="11">
        <v>0.14520468402790199</v>
      </c>
      <c r="AZ519" s="11">
        <v>0.250875597284475</v>
      </c>
      <c r="BA519" s="11"/>
      <c r="BB519" s="11">
        <v>0.117738294810811</v>
      </c>
      <c r="BC519" s="11">
        <v>0.15027810308776901</v>
      </c>
      <c r="BD519" s="11">
        <v>0.11288774875900399</v>
      </c>
      <c r="BE519" s="11"/>
      <c r="BF519" s="11">
        <v>0.15187826605090601</v>
      </c>
      <c r="BG519" s="11">
        <v>0.163299641147893</v>
      </c>
      <c r="BH519" s="11">
        <v>0.16679142134456101</v>
      </c>
      <c r="BI519" s="11">
        <v>0.143174843335373</v>
      </c>
      <c r="BJ519" s="11">
        <v>0.144861727829833</v>
      </c>
      <c r="BK519" s="11">
        <v>0.18001954543222601</v>
      </c>
    </row>
    <row r="520" spans="2:63" x14ac:dyDescent="0.35">
      <c r="B520" t="s">
        <v>238</v>
      </c>
      <c r="C520" s="11">
        <v>0.24103943663201899</v>
      </c>
      <c r="D520" s="11">
        <v>0.27279743528855099</v>
      </c>
      <c r="E520" s="11">
        <v>0.210303919554992</v>
      </c>
      <c r="F520" s="11"/>
      <c r="G520" s="11">
        <v>0.45120680097355098</v>
      </c>
      <c r="H520" s="11">
        <v>0.38368131949415402</v>
      </c>
      <c r="I520" s="11">
        <v>0.25515504590210702</v>
      </c>
      <c r="J520" s="11">
        <v>0.170986915430592</v>
      </c>
      <c r="K520" s="11">
        <v>0.13623949219603301</v>
      </c>
      <c r="L520" s="11">
        <v>0.110681080495067</v>
      </c>
      <c r="M520" s="11"/>
      <c r="N520" s="11">
        <v>0.35366820174722802</v>
      </c>
      <c r="O520" s="11">
        <v>0.228546566417867</v>
      </c>
      <c r="P520" s="11">
        <v>0.17871404100528501</v>
      </c>
      <c r="Q520" s="11">
        <v>0.19225328527682001</v>
      </c>
      <c r="R520" s="11">
        <v>0.20465576212652101</v>
      </c>
      <c r="S520" s="11">
        <v>0.27261196369229601</v>
      </c>
      <c r="T520" s="11">
        <v>0.23902029642410799</v>
      </c>
      <c r="U520" s="11">
        <v>0.28056445832089</v>
      </c>
      <c r="V520" s="11">
        <v>0.201337118705881</v>
      </c>
      <c r="W520" s="11">
        <v>0.224746886424531</v>
      </c>
      <c r="X520" s="11">
        <v>0.229541164965296</v>
      </c>
      <c r="Y520" s="11"/>
      <c r="Z520" s="11">
        <v>0.245687901115102</v>
      </c>
      <c r="AA520" s="11">
        <v>0.19759628673288701</v>
      </c>
      <c r="AB520" s="11">
        <v>0.29561473986213099</v>
      </c>
      <c r="AC520" s="11">
        <v>0.24039386340587901</v>
      </c>
      <c r="AD520" s="11"/>
      <c r="AE520" s="11">
        <v>0.18574788898885899</v>
      </c>
      <c r="AF520" s="11">
        <v>0.25969044549506898</v>
      </c>
      <c r="AG520" s="11">
        <v>0.247533242026196</v>
      </c>
      <c r="AH520" s="11">
        <v>0.31893514719748201</v>
      </c>
      <c r="AI520" s="11">
        <v>0.34603649556356803</v>
      </c>
      <c r="AJ520" s="11"/>
      <c r="AK520" s="11">
        <v>0.21066630034227701</v>
      </c>
      <c r="AL520" s="11">
        <v>0.28730755914101203</v>
      </c>
      <c r="AM520" s="11">
        <v>0.28126557690870602</v>
      </c>
      <c r="AN520" s="11">
        <v>0.21299602821732899</v>
      </c>
      <c r="AO520" s="11">
        <v>0.221685905584009</v>
      </c>
      <c r="AP520" s="11">
        <v>0.24986422043448001</v>
      </c>
      <c r="AQ520" s="11"/>
      <c r="AR520" s="11">
        <v>0.207083175866702</v>
      </c>
      <c r="AS520" s="11">
        <v>0.26110248314436002</v>
      </c>
      <c r="AT520" s="11">
        <v>0.22167105146536401</v>
      </c>
      <c r="AU520" s="11"/>
      <c r="AV520" s="11">
        <v>0.21534675504099299</v>
      </c>
      <c r="AW520" s="11">
        <v>0.29528798959998698</v>
      </c>
      <c r="AX520" s="11">
        <v>0.23210525444344601</v>
      </c>
      <c r="AY520" s="11">
        <v>0.23249304532092799</v>
      </c>
      <c r="AZ520" s="11">
        <v>0.185393249777662</v>
      </c>
      <c r="BA520" s="11"/>
      <c r="BB520" s="11">
        <v>0.23107019310649601</v>
      </c>
      <c r="BC520" s="11">
        <v>0.29174478071774801</v>
      </c>
      <c r="BD520" s="11">
        <v>0.28489158006420401</v>
      </c>
      <c r="BE520" s="11"/>
      <c r="BF520" s="11">
        <v>0.33712973610813701</v>
      </c>
      <c r="BG520" s="11">
        <v>0.221888328309682</v>
      </c>
      <c r="BH520" s="11">
        <v>0.29649250505698299</v>
      </c>
      <c r="BI520" s="11">
        <v>0.18688983173586901</v>
      </c>
      <c r="BJ520" s="11">
        <v>0.16498314530766101</v>
      </c>
      <c r="BK520" s="11">
        <v>0.237077073736364</v>
      </c>
    </row>
    <row r="521" spans="2:63" x14ac:dyDescent="0.35">
      <c r="B521" t="s">
        <v>239</v>
      </c>
      <c r="C521" s="11">
        <v>0.602950008320839</v>
      </c>
      <c r="D521" s="11">
        <v>0.60943699602816903</v>
      </c>
      <c r="E521" s="11">
        <v>0.59972835252538104</v>
      </c>
      <c r="F521" s="11"/>
      <c r="G521" s="11">
        <v>0.415032126328442</v>
      </c>
      <c r="H521" s="11">
        <v>0.45666852450930301</v>
      </c>
      <c r="I521" s="11">
        <v>0.53520833551017</v>
      </c>
      <c r="J521" s="11">
        <v>0.62020529179522998</v>
      </c>
      <c r="K521" s="11">
        <v>0.70218086851238504</v>
      </c>
      <c r="L521" s="11">
        <v>0.81484985846567803</v>
      </c>
      <c r="M521" s="11"/>
      <c r="N521" s="11">
        <v>0.50369934505137004</v>
      </c>
      <c r="O521" s="11">
        <v>0.60782271843704605</v>
      </c>
      <c r="P521" s="11">
        <v>0.68723858738666799</v>
      </c>
      <c r="Q521" s="11">
        <v>0.63831890508250899</v>
      </c>
      <c r="R521" s="11">
        <v>0.60704436285780805</v>
      </c>
      <c r="S521" s="11">
        <v>0.57919711011727204</v>
      </c>
      <c r="T521" s="11">
        <v>0.61823525345100105</v>
      </c>
      <c r="U521" s="11">
        <v>0.55500332374577299</v>
      </c>
      <c r="V521" s="11">
        <v>0.64683063231215798</v>
      </c>
      <c r="W521" s="11">
        <v>0.61075360677826396</v>
      </c>
      <c r="X521" s="11">
        <v>0.60853134622617799</v>
      </c>
      <c r="Y521" s="11"/>
      <c r="Z521" s="11">
        <v>0.63402215288591002</v>
      </c>
      <c r="AA521" s="11">
        <v>0.64029850443509195</v>
      </c>
      <c r="AB521" s="11">
        <v>0.56426886456067205</v>
      </c>
      <c r="AC521" s="11">
        <v>0.56215696325334097</v>
      </c>
      <c r="AD521" s="11"/>
      <c r="AE521" s="11">
        <v>0.63515210577172598</v>
      </c>
      <c r="AF521" s="11">
        <v>0.59387492193621305</v>
      </c>
      <c r="AG521" s="11">
        <v>0.60597558302642096</v>
      </c>
      <c r="AH521" s="11">
        <v>0.55060410304714102</v>
      </c>
      <c r="AI521" s="11">
        <v>0.52429404035524296</v>
      </c>
      <c r="AJ521" s="11"/>
      <c r="AK521" s="11">
        <v>0.69320990402062599</v>
      </c>
      <c r="AL521" s="11">
        <v>0.577886831863614</v>
      </c>
      <c r="AM521" s="11">
        <v>0.51081162072505704</v>
      </c>
      <c r="AN521" s="11">
        <v>0.55352874461198398</v>
      </c>
      <c r="AO521" s="11">
        <v>0.579133542661183</v>
      </c>
      <c r="AP521" s="11">
        <v>0.45544837458728199</v>
      </c>
      <c r="AQ521" s="11"/>
      <c r="AR521" s="11">
        <v>0.66972945827076702</v>
      </c>
      <c r="AS521" s="11">
        <v>0.58493301394708397</v>
      </c>
      <c r="AT521" s="11">
        <v>0.54657706917931403</v>
      </c>
      <c r="AU521" s="11"/>
      <c r="AV521" s="11">
        <v>0.66269038912483402</v>
      </c>
      <c r="AW521" s="11">
        <v>0.54555930186739998</v>
      </c>
      <c r="AX521" s="11">
        <v>0.65586780311020598</v>
      </c>
      <c r="AY521" s="11">
        <v>0.62230227065117005</v>
      </c>
      <c r="AZ521" s="11">
        <v>0.56373115293786202</v>
      </c>
      <c r="BA521" s="11"/>
      <c r="BB521" s="11">
        <v>0.65119151208269299</v>
      </c>
      <c r="BC521" s="11">
        <v>0.55797711619448298</v>
      </c>
      <c r="BD521" s="11">
        <v>0.60222067117679201</v>
      </c>
      <c r="BE521" s="11"/>
      <c r="BF521" s="11">
        <v>0.51099199784095695</v>
      </c>
      <c r="BG521" s="11">
        <v>0.61481203054242495</v>
      </c>
      <c r="BH521" s="11">
        <v>0.53671607359845597</v>
      </c>
      <c r="BI521" s="11">
        <v>0.66993532492875796</v>
      </c>
      <c r="BJ521" s="11">
        <v>0.69015512686250702</v>
      </c>
      <c r="BK521" s="11">
        <v>0.58290338083141002</v>
      </c>
    </row>
    <row r="522" spans="2:63" x14ac:dyDescent="0.35">
      <c r="B522" t="s">
        <v>192</v>
      </c>
      <c r="C522" s="11">
        <v>-0.36191057168882002</v>
      </c>
      <c r="D522" s="11">
        <v>-0.33663956073961798</v>
      </c>
      <c r="E522" s="11">
        <v>-0.38942443297038798</v>
      </c>
      <c r="F522" s="11"/>
      <c r="G522" s="11">
        <v>3.6174674645108498E-2</v>
      </c>
      <c r="H522" s="11">
        <v>-7.2987205015148396E-2</v>
      </c>
      <c r="I522" s="11">
        <v>-0.28005328960806197</v>
      </c>
      <c r="J522" s="11">
        <v>-0.44921837636463802</v>
      </c>
      <c r="K522" s="11">
        <v>-0.565941376316353</v>
      </c>
      <c r="L522" s="11">
        <v>-0.70416877797061095</v>
      </c>
      <c r="M522" s="11"/>
      <c r="N522" s="11">
        <v>-0.15003114330414299</v>
      </c>
      <c r="O522" s="11">
        <v>-0.37927615201917803</v>
      </c>
      <c r="P522" s="11">
        <v>-0.508524546381383</v>
      </c>
      <c r="Q522" s="11">
        <v>-0.44606561980568799</v>
      </c>
      <c r="R522" s="11">
        <v>-0.40238860073128702</v>
      </c>
      <c r="S522" s="11">
        <v>-0.30658514642497497</v>
      </c>
      <c r="T522" s="11">
        <v>-0.37921495702689301</v>
      </c>
      <c r="U522" s="11">
        <v>-0.27443886542488299</v>
      </c>
      <c r="V522" s="11">
        <v>-0.44549351360627698</v>
      </c>
      <c r="W522" s="11">
        <v>-0.38600672035373301</v>
      </c>
      <c r="X522" s="11">
        <v>-0.37899018126088202</v>
      </c>
      <c r="Y522" s="11"/>
      <c r="Z522" s="11">
        <v>-0.38833425177080799</v>
      </c>
      <c r="AA522" s="11">
        <v>-0.44270221770220403</v>
      </c>
      <c r="AB522" s="11">
        <v>-0.268654124698541</v>
      </c>
      <c r="AC522" s="11">
        <v>-0.32176309984746199</v>
      </c>
      <c r="AD522" s="11"/>
      <c r="AE522" s="11">
        <v>-0.44940421678286702</v>
      </c>
      <c r="AF522" s="11">
        <v>-0.33418447644114502</v>
      </c>
      <c r="AG522" s="11">
        <v>-0.35844234100022399</v>
      </c>
      <c r="AH522" s="11">
        <v>-0.23166895584965899</v>
      </c>
      <c r="AI522" s="11">
        <v>-0.17825754479167499</v>
      </c>
      <c r="AJ522" s="11"/>
      <c r="AK522" s="11">
        <v>-0.48254360367834997</v>
      </c>
      <c r="AL522" s="11">
        <v>-0.29057927272260198</v>
      </c>
      <c r="AM522" s="11">
        <v>-0.22954604381635099</v>
      </c>
      <c r="AN522" s="11">
        <v>-0.34053271639465399</v>
      </c>
      <c r="AO522" s="11">
        <v>-0.35744763707717397</v>
      </c>
      <c r="AP522" s="11">
        <v>-0.20558415415280201</v>
      </c>
      <c r="AQ522" s="11"/>
      <c r="AR522" s="11">
        <v>-0.46264628240406502</v>
      </c>
      <c r="AS522" s="11">
        <v>-0.323830530802723</v>
      </c>
      <c r="AT522" s="11">
        <v>-0.32490601771395</v>
      </c>
      <c r="AU522" s="11"/>
      <c r="AV522" s="11">
        <v>-0.44734363408383998</v>
      </c>
      <c r="AW522" s="11">
        <v>-0.250271312267413</v>
      </c>
      <c r="AX522" s="11">
        <v>-0.42376254866676</v>
      </c>
      <c r="AY522" s="11">
        <v>-0.38980922533024098</v>
      </c>
      <c r="AZ522" s="11">
        <v>-0.3783379031602</v>
      </c>
      <c r="BA522" s="11"/>
      <c r="BB522" s="11">
        <v>-0.42012131897619698</v>
      </c>
      <c r="BC522" s="11">
        <v>-0.26623233547673503</v>
      </c>
      <c r="BD522" s="11">
        <v>-0.317329091112588</v>
      </c>
      <c r="BE522" s="11"/>
      <c r="BF522" s="11">
        <v>-0.17386226173281999</v>
      </c>
      <c r="BG522" s="11">
        <v>-0.39292370223274298</v>
      </c>
      <c r="BH522" s="11">
        <v>-0.240223568541473</v>
      </c>
      <c r="BI522" s="11">
        <v>-0.48304549319288898</v>
      </c>
      <c r="BJ522" s="11">
        <v>-0.52517198155484601</v>
      </c>
      <c r="BK522" s="11">
        <v>-0.34582630709504603</v>
      </c>
    </row>
    <row r="523" spans="2:63" x14ac:dyDescent="0.35">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row>
    <row r="524" spans="2:63" x14ac:dyDescent="0.35">
      <c r="B524" s="2" t="s">
        <v>291</v>
      </c>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c r="BG524" s="11"/>
      <c r="BH524" s="11"/>
      <c r="BI524" s="11"/>
      <c r="BJ524" s="11"/>
      <c r="BK524" s="11"/>
    </row>
    <row r="525" spans="2:63" x14ac:dyDescent="0.35">
      <c r="B525" s="20" t="s">
        <v>226</v>
      </c>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c r="BG525" s="11"/>
      <c r="BH525" s="11"/>
      <c r="BI525" s="11"/>
      <c r="BJ525" s="11"/>
      <c r="BK525" s="11"/>
    </row>
    <row r="526" spans="2:63" x14ac:dyDescent="0.35">
      <c r="B526" t="s">
        <v>234</v>
      </c>
      <c r="C526" s="11">
        <v>0.158484112690949</v>
      </c>
      <c r="D526" s="11">
        <v>0.18635547031164801</v>
      </c>
      <c r="E526" s="11">
        <v>0.131153399922248</v>
      </c>
      <c r="F526" s="11"/>
      <c r="G526" s="11">
        <v>0.26079615714837001</v>
      </c>
      <c r="H526" s="11">
        <v>0.26508793811447601</v>
      </c>
      <c r="I526" s="11">
        <v>0.16913723368075601</v>
      </c>
      <c r="J526" s="11">
        <v>0.122077443741596</v>
      </c>
      <c r="K526" s="11">
        <v>7.1866995658958405E-2</v>
      </c>
      <c r="L526" s="11">
        <v>7.6390571950378502E-2</v>
      </c>
      <c r="M526" s="11"/>
      <c r="N526" s="11">
        <v>0.26279254522583601</v>
      </c>
      <c r="O526" s="11">
        <v>0.145449690026872</v>
      </c>
      <c r="P526" s="11">
        <v>0.10941334191646999</v>
      </c>
      <c r="Q526" s="11">
        <v>0.10819143043903701</v>
      </c>
      <c r="R526" s="11">
        <v>0.17665713533310901</v>
      </c>
      <c r="S526" s="11">
        <v>0.132826321992223</v>
      </c>
      <c r="T526" s="11">
        <v>0.147138284477276</v>
      </c>
      <c r="U526" s="11">
        <v>0.14685794791173401</v>
      </c>
      <c r="V526" s="11">
        <v>0.15537761463247399</v>
      </c>
      <c r="W526" s="11">
        <v>0.16952411830968001</v>
      </c>
      <c r="X526" s="11">
        <v>0.10796997792737301</v>
      </c>
      <c r="Y526" s="11"/>
      <c r="Z526" s="11">
        <v>0.15163247427551901</v>
      </c>
      <c r="AA526" s="11">
        <v>0.114859855883563</v>
      </c>
      <c r="AB526" s="11">
        <v>0.15100301813922901</v>
      </c>
      <c r="AC526" s="11">
        <v>0.209757182478884</v>
      </c>
      <c r="AD526" s="11"/>
      <c r="AE526" s="11">
        <v>0.14356024760594699</v>
      </c>
      <c r="AF526" s="11">
        <v>0.129293245411395</v>
      </c>
      <c r="AG526" s="11">
        <v>0.170767341288101</v>
      </c>
      <c r="AH526" s="11">
        <v>0.22146200313858999</v>
      </c>
      <c r="AI526" s="11">
        <v>0.33711138882730601</v>
      </c>
      <c r="AJ526" s="11"/>
      <c r="AK526" s="11">
        <v>0.12944283127676001</v>
      </c>
      <c r="AL526" s="11">
        <v>0.13123373774868999</v>
      </c>
      <c r="AM526" s="11">
        <v>0.22750188938707</v>
      </c>
      <c r="AN526" s="11">
        <v>0.232608822671412</v>
      </c>
      <c r="AO526" s="11">
        <v>0.178151239699848</v>
      </c>
      <c r="AP526" s="11">
        <v>0.16394830717061401</v>
      </c>
      <c r="AQ526" s="11"/>
      <c r="AR526" s="11">
        <v>0.12036497958557001</v>
      </c>
      <c r="AS526" s="11">
        <v>0.18909966378255499</v>
      </c>
      <c r="AT526" s="11">
        <v>0.16316016474689801</v>
      </c>
      <c r="AU526" s="11"/>
      <c r="AV526" s="11">
        <v>0.119341746271308</v>
      </c>
      <c r="AW526" s="11">
        <v>0.21418328512894499</v>
      </c>
      <c r="AX526" s="11">
        <v>0.14817659054926</v>
      </c>
      <c r="AY526" s="11">
        <v>0.28125069039852502</v>
      </c>
      <c r="AZ526" s="11">
        <v>0.13333069872523301</v>
      </c>
      <c r="BA526" s="11"/>
      <c r="BB526" s="11">
        <v>0.119099713029178</v>
      </c>
      <c r="BC526" s="11">
        <v>0.22214308273228001</v>
      </c>
      <c r="BD526" s="11">
        <v>0.22105865222094601</v>
      </c>
      <c r="BE526" s="11"/>
      <c r="BF526" s="11">
        <v>0.28657702905057802</v>
      </c>
      <c r="BG526" s="11">
        <v>0.129686049874982</v>
      </c>
      <c r="BH526" s="11">
        <v>0.189714024019975</v>
      </c>
      <c r="BI526" s="11">
        <v>0.111145949983932</v>
      </c>
      <c r="BJ526" s="11">
        <v>8.2182037606770397E-2</v>
      </c>
      <c r="BK526" s="11">
        <v>0.106576295742803</v>
      </c>
    </row>
    <row r="527" spans="2:63" x14ac:dyDescent="0.35">
      <c r="B527" t="s">
        <v>235</v>
      </c>
      <c r="C527" s="11">
        <v>0.25781345928227201</v>
      </c>
      <c r="D527" s="11">
        <v>0.23153182632977701</v>
      </c>
      <c r="E527" s="11">
        <v>0.28348612867485701</v>
      </c>
      <c r="F527" s="11"/>
      <c r="G527" s="11">
        <v>0.33587595997004899</v>
      </c>
      <c r="H527" s="11">
        <v>0.31235528561796699</v>
      </c>
      <c r="I527" s="11">
        <v>0.310226360801165</v>
      </c>
      <c r="J527" s="11">
        <v>0.202430381103373</v>
      </c>
      <c r="K527" s="11">
        <v>0.23205866513451401</v>
      </c>
      <c r="L527" s="11">
        <v>0.17779895989466499</v>
      </c>
      <c r="M527" s="11"/>
      <c r="N527" s="11">
        <v>0.31279012778229698</v>
      </c>
      <c r="O527" s="11">
        <v>0.26505876927842598</v>
      </c>
      <c r="P527" s="11">
        <v>0.226886189464895</v>
      </c>
      <c r="Q527" s="11">
        <v>0.25508616890965602</v>
      </c>
      <c r="R527" s="11">
        <v>0.23893239088610199</v>
      </c>
      <c r="S527" s="11">
        <v>0.269744602918154</v>
      </c>
      <c r="T527" s="11">
        <v>0.22232094910977099</v>
      </c>
      <c r="U527" s="11">
        <v>0.288925980703165</v>
      </c>
      <c r="V527" s="11">
        <v>0.26732401562562902</v>
      </c>
      <c r="W527" s="11">
        <v>0.20298913141466501</v>
      </c>
      <c r="X527" s="11">
        <v>0.24128058694274701</v>
      </c>
      <c r="Y527" s="11"/>
      <c r="Z527" s="11">
        <v>0.270050096660849</v>
      </c>
      <c r="AA527" s="11">
        <v>0.27741994795145303</v>
      </c>
      <c r="AB527" s="11">
        <v>0.269770191618602</v>
      </c>
      <c r="AC527" s="11">
        <v>0.223323974167356</v>
      </c>
      <c r="AD527" s="11"/>
      <c r="AE527" s="11">
        <v>0.22961186506172299</v>
      </c>
      <c r="AF527" s="11">
        <v>0.27706707009847797</v>
      </c>
      <c r="AG527" s="11">
        <v>0.27781523805559299</v>
      </c>
      <c r="AH527" s="11">
        <v>0.30031530125898698</v>
      </c>
      <c r="AI527" s="11">
        <v>0.20133184373722399</v>
      </c>
      <c r="AJ527" s="11"/>
      <c r="AK527" s="11">
        <v>0.25157208757945398</v>
      </c>
      <c r="AL527" s="11">
        <v>0.28314823728982702</v>
      </c>
      <c r="AM527" s="11">
        <v>0.24944554959075399</v>
      </c>
      <c r="AN527" s="11">
        <v>0.18597774096796699</v>
      </c>
      <c r="AO527" s="11">
        <v>0.29956514894894698</v>
      </c>
      <c r="AP527" s="11">
        <v>0.17935806498276299</v>
      </c>
      <c r="AQ527" s="11"/>
      <c r="AR527" s="11">
        <v>0.23705962420812701</v>
      </c>
      <c r="AS527" s="11">
        <v>0.29442010032641702</v>
      </c>
      <c r="AT527" s="11">
        <v>0.20480223138633999</v>
      </c>
      <c r="AU527" s="11"/>
      <c r="AV527" s="11">
        <v>0.25511176593725099</v>
      </c>
      <c r="AW527" s="11">
        <v>0.31189826156601802</v>
      </c>
      <c r="AX527" s="11">
        <v>0.26359632195253202</v>
      </c>
      <c r="AY527" s="11">
        <v>9.5286309620559506E-2</v>
      </c>
      <c r="AZ527" s="11">
        <v>0.181447473971972</v>
      </c>
      <c r="BA527" s="11"/>
      <c r="BB527" s="11">
        <v>0.25101118674194201</v>
      </c>
      <c r="BC527" s="11">
        <v>0.29723782153371803</v>
      </c>
      <c r="BD527" s="11">
        <v>0.30234550591183601</v>
      </c>
      <c r="BE527" s="11"/>
      <c r="BF527" s="11">
        <v>0.29694356108324799</v>
      </c>
      <c r="BG527" s="11">
        <v>0.26831034862652198</v>
      </c>
      <c r="BH527" s="11">
        <v>0.257553544845044</v>
      </c>
      <c r="BI527" s="11">
        <v>0.24789978246677299</v>
      </c>
      <c r="BJ527" s="11">
        <v>0.223743165831428</v>
      </c>
      <c r="BK527" s="11">
        <v>0.177975970978166</v>
      </c>
    </row>
    <row r="528" spans="2:63" x14ac:dyDescent="0.35">
      <c r="B528" t="s">
        <v>283</v>
      </c>
      <c r="C528" s="11">
        <v>0.22755146190237899</v>
      </c>
      <c r="D528" s="11">
        <v>0.23519715435166999</v>
      </c>
      <c r="E528" s="11">
        <v>0.22167470205312501</v>
      </c>
      <c r="F528" s="11"/>
      <c r="G528" s="11">
        <v>0.186117453874487</v>
      </c>
      <c r="H528" s="11">
        <v>0.16745587712608101</v>
      </c>
      <c r="I528" s="11">
        <v>0.191541998845248</v>
      </c>
      <c r="J528" s="11">
        <v>0.23303282464129901</v>
      </c>
      <c r="K528" s="11">
        <v>0.25695159082457902</v>
      </c>
      <c r="L528" s="11">
        <v>0.31448453850589497</v>
      </c>
      <c r="M528" s="11"/>
      <c r="N528" s="11">
        <v>0.14945858118262401</v>
      </c>
      <c r="O528" s="11">
        <v>0.26057150326154299</v>
      </c>
      <c r="P528" s="11">
        <v>0.23145945993858499</v>
      </c>
      <c r="Q528" s="11">
        <v>0.31744523440549899</v>
      </c>
      <c r="R528" s="11">
        <v>0.21495716837488299</v>
      </c>
      <c r="S528" s="11">
        <v>0.25918416237179798</v>
      </c>
      <c r="T528" s="11">
        <v>0.22541240995329401</v>
      </c>
      <c r="U528" s="11">
        <v>0.203495669380895</v>
      </c>
      <c r="V528" s="11">
        <v>0.21887588345557901</v>
      </c>
      <c r="W528" s="11">
        <v>0.203530956315401</v>
      </c>
      <c r="X528" s="11">
        <v>0.22376389198716001</v>
      </c>
      <c r="Y528" s="11"/>
      <c r="Z528" s="11">
        <v>0.25472398369593902</v>
      </c>
      <c r="AA528" s="11">
        <v>0.23653518836617299</v>
      </c>
      <c r="AB528" s="11">
        <v>0.24673582669861299</v>
      </c>
      <c r="AC528" s="11">
        <v>0.177304199875359</v>
      </c>
      <c r="AD528" s="11"/>
      <c r="AE528" s="11">
        <v>0.22460322256571999</v>
      </c>
      <c r="AF528" s="11">
        <v>0.25281103294064999</v>
      </c>
      <c r="AG528" s="11">
        <v>0.20559294812758</v>
      </c>
      <c r="AH528" s="11">
        <v>0.215277676354417</v>
      </c>
      <c r="AI528" s="11">
        <v>0.17755419070971701</v>
      </c>
      <c r="AJ528" s="11"/>
      <c r="AK528" s="11">
        <v>0.26402673335381199</v>
      </c>
      <c r="AL528" s="11">
        <v>0.25752062418649402</v>
      </c>
      <c r="AM528" s="11">
        <v>9.2416765765058501E-2</v>
      </c>
      <c r="AN528" s="11">
        <v>0.18279706795859901</v>
      </c>
      <c r="AO528" s="11">
        <v>0.206617926859541</v>
      </c>
      <c r="AP528" s="11">
        <v>0.24611548924017901</v>
      </c>
      <c r="AQ528" s="11"/>
      <c r="AR528" s="11">
        <v>0.25111578008961799</v>
      </c>
      <c r="AS528" s="11">
        <v>0.21604503881253201</v>
      </c>
      <c r="AT528" s="11">
        <v>0.207545365143467</v>
      </c>
      <c r="AU528" s="11"/>
      <c r="AV528" s="11">
        <v>0.261705805727588</v>
      </c>
      <c r="AW528" s="11">
        <v>0.176336249745628</v>
      </c>
      <c r="AX528" s="11">
        <v>0.30345381298847202</v>
      </c>
      <c r="AY528" s="11">
        <v>0.29995593174975299</v>
      </c>
      <c r="AZ528" s="11">
        <v>0.182994395509541</v>
      </c>
      <c r="BA528" s="11"/>
      <c r="BB528" s="11">
        <v>0.28672917900976003</v>
      </c>
      <c r="BC528" s="11">
        <v>0.186956183302639</v>
      </c>
      <c r="BD528" s="11">
        <v>0.219602960221433</v>
      </c>
      <c r="BE528" s="11"/>
      <c r="BF528" s="11">
        <v>0.13839132765138901</v>
      </c>
      <c r="BG528" s="11">
        <v>0.219134799779856</v>
      </c>
      <c r="BH528" s="11">
        <v>0.232178125925014</v>
      </c>
      <c r="BI528" s="11">
        <v>0.25498443324022202</v>
      </c>
      <c r="BJ528" s="11">
        <v>0.318610238762985</v>
      </c>
      <c r="BK528" s="11">
        <v>0.27312867191790002</v>
      </c>
    </row>
    <row r="529" spans="2:63" x14ac:dyDescent="0.35">
      <c r="B529" t="s">
        <v>237</v>
      </c>
      <c r="C529" s="11">
        <v>0.21123129846785699</v>
      </c>
      <c r="D529" s="11">
        <v>0.21854926278233799</v>
      </c>
      <c r="E529" s="11">
        <v>0.203319023391514</v>
      </c>
      <c r="F529" s="11"/>
      <c r="G529" s="11">
        <v>8.7620293491252804E-2</v>
      </c>
      <c r="H529" s="11">
        <v>0.11051611498075101</v>
      </c>
      <c r="I529" s="11">
        <v>0.15989236849959201</v>
      </c>
      <c r="J529" s="11">
        <v>0.255819648049531</v>
      </c>
      <c r="K529" s="11">
        <v>0.29392177432714001</v>
      </c>
      <c r="L529" s="11">
        <v>0.33357355371397901</v>
      </c>
      <c r="M529" s="11"/>
      <c r="N529" s="11">
        <v>0.13319468365224901</v>
      </c>
      <c r="O529" s="11">
        <v>0.20309158599042801</v>
      </c>
      <c r="P529" s="11">
        <v>0.32695515011486398</v>
      </c>
      <c r="Q529" s="11">
        <v>0.17688352127990201</v>
      </c>
      <c r="R529" s="11">
        <v>0.199763971813958</v>
      </c>
      <c r="S529" s="11">
        <v>0.19690412088443299</v>
      </c>
      <c r="T529" s="11">
        <v>0.22580719672230301</v>
      </c>
      <c r="U529" s="11">
        <v>0.192419265399247</v>
      </c>
      <c r="V529" s="11">
        <v>0.233250224645138</v>
      </c>
      <c r="W529" s="11">
        <v>0.25807398132736797</v>
      </c>
      <c r="X529" s="11">
        <v>0.251184100694128</v>
      </c>
      <c r="Y529" s="11"/>
      <c r="Z529" s="11">
        <v>0.22543033511180199</v>
      </c>
      <c r="AA529" s="11">
        <v>0.20679667505783</v>
      </c>
      <c r="AB529" s="11">
        <v>0.19692511941767599</v>
      </c>
      <c r="AC529" s="11">
        <v>0.21341855665026799</v>
      </c>
      <c r="AD529" s="11"/>
      <c r="AE529" s="11">
        <v>0.22387728993317099</v>
      </c>
      <c r="AF529" s="11">
        <v>0.21931519286287299</v>
      </c>
      <c r="AG529" s="11">
        <v>0.20638698229060501</v>
      </c>
      <c r="AH529" s="11">
        <v>0.147039143143982</v>
      </c>
      <c r="AI529" s="11">
        <v>0.170585557626768</v>
      </c>
      <c r="AJ529" s="11"/>
      <c r="AK529" s="11">
        <v>0.249098294222349</v>
      </c>
      <c r="AL529" s="11">
        <v>0.19360406257694701</v>
      </c>
      <c r="AM529" s="11">
        <v>0.24494060741903401</v>
      </c>
      <c r="AN529" s="11">
        <v>0.20273488423528499</v>
      </c>
      <c r="AO529" s="11">
        <v>0.178154605282313</v>
      </c>
      <c r="AP529" s="11">
        <v>0.13486530819657</v>
      </c>
      <c r="AQ529" s="11"/>
      <c r="AR529" s="11">
        <v>0.26854290342440101</v>
      </c>
      <c r="AS529" s="11">
        <v>0.16895866516209901</v>
      </c>
      <c r="AT529" s="11">
        <v>0.19734635468869799</v>
      </c>
      <c r="AU529" s="11"/>
      <c r="AV529" s="11">
        <v>0.26787141186271202</v>
      </c>
      <c r="AW529" s="11">
        <v>0.14216307871373701</v>
      </c>
      <c r="AX529" s="11">
        <v>0.17058346506810501</v>
      </c>
      <c r="AY529" s="11">
        <v>0.22827349444494799</v>
      </c>
      <c r="AZ529" s="11">
        <v>0.23627376622896201</v>
      </c>
      <c r="BA529" s="11"/>
      <c r="BB529" s="11">
        <v>0.25468159192074102</v>
      </c>
      <c r="BC529" s="11">
        <v>0.157497021521666</v>
      </c>
      <c r="BD529" s="11">
        <v>0.14669108031077099</v>
      </c>
      <c r="BE529" s="11"/>
      <c r="BF529" s="11">
        <v>0.142418642836736</v>
      </c>
      <c r="BG529" s="11">
        <v>0.23350260881551799</v>
      </c>
      <c r="BH529" s="11">
        <v>0.16168354165392401</v>
      </c>
      <c r="BI529" s="11">
        <v>0.23686245051904101</v>
      </c>
      <c r="BJ529" s="11">
        <v>0.25325611734852199</v>
      </c>
      <c r="BK529" s="11">
        <v>0.279510707293044</v>
      </c>
    </row>
    <row r="530" spans="2:63" x14ac:dyDescent="0.35">
      <c r="B530" t="s">
        <v>84</v>
      </c>
      <c r="C530" s="11">
        <v>0.14491966765654299</v>
      </c>
      <c r="D530" s="11">
        <v>0.128366286224566</v>
      </c>
      <c r="E530" s="11">
        <v>0.16036674595825601</v>
      </c>
      <c r="F530" s="11"/>
      <c r="G530" s="11">
        <v>0.129590135515841</v>
      </c>
      <c r="H530" s="11">
        <v>0.14458478416072501</v>
      </c>
      <c r="I530" s="11">
        <v>0.16920203817323901</v>
      </c>
      <c r="J530" s="11">
        <v>0.186639702464201</v>
      </c>
      <c r="K530" s="11">
        <v>0.145200974054808</v>
      </c>
      <c r="L530" s="11">
        <v>9.7752375935082098E-2</v>
      </c>
      <c r="M530" s="11"/>
      <c r="N530" s="11">
        <v>0.141764062156994</v>
      </c>
      <c r="O530" s="11">
        <v>0.125828451442731</v>
      </c>
      <c r="P530" s="11">
        <v>0.10528585856518501</v>
      </c>
      <c r="Q530" s="11">
        <v>0.14239364496590701</v>
      </c>
      <c r="R530" s="11">
        <v>0.16968933359194699</v>
      </c>
      <c r="S530" s="11">
        <v>0.14134079183339299</v>
      </c>
      <c r="T530" s="11">
        <v>0.17932115973735599</v>
      </c>
      <c r="U530" s="11">
        <v>0.16830113660495799</v>
      </c>
      <c r="V530" s="11">
        <v>0.125172261641181</v>
      </c>
      <c r="W530" s="11">
        <v>0.16588181263288601</v>
      </c>
      <c r="X530" s="11">
        <v>0.175801442448593</v>
      </c>
      <c r="Y530" s="11"/>
      <c r="Z530" s="11">
        <v>9.8163110255891306E-2</v>
      </c>
      <c r="AA530" s="11">
        <v>0.164388332740981</v>
      </c>
      <c r="AB530" s="11">
        <v>0.13556584412587899</v>
      </c>
      <c r="AC530" s="11">
        <v>0.17619608682813301</v>
      </c>
      <c r="AD530" s="11"/>
      <c r="AE530" s="11">
        <v>0.17834737483343899</v>
      </c>
      <c r="AF530" s="11">
        <v>0.121513458686604</v>
      </c>
      <c r="AG530" s="11">
        <v>0.13943749023812099</v>
      </c>
      <c r="AH530" s="11">
        <v>0.115905876104025</v>
      </c>
      <c r="AI530" s="11">
        <v>0.113417019098984</v>
      </c>
      <c r="AJ530" s="11"/>
      <c r="AK530" s="11">
        <v>0.105860053567625</v>
      </c>
      <c r="AL530" s="11">
        <v>0.13449333819804199</v>
      </c>
      <c r="AM530" s="11">
        <v>0.185695187838083</v>
      </c>
      <c r="AN530" s="11">
        <v>0.19588148416673601</v>
      </c>
      <c r="AO530" s="11">
        <v>0.13751107920935199</v>
      </c>
      <c r="AP530" s="11">
        <v>0.27571283040987299</v>
      </c>
      <c r="AQ530" s="11"/>
      <c r="AR530" s="11">
        <v>0.12291671269228401</v>
      </c>
      <c r="AS530" s="11">
        <v>0.13147653191639699</v>
      </c>
      <c r="AT530" s="11">
        <v>0.22714588403459701</v>
      </c>
      <c r="AU530" s="11"/>
      <c r="AV530" s="11">
        <v>9.5969270201140294E-2</v>
      </c>
      <c r="AW530" s="11">
        <v>0.155419124845671</v>
      </c>
      <c r="AX530" s="11">
        <v>0.114189809441631</v>
      </c>
      <c r="AY530" s="11">
        <v>9.5233573786214304E-2</v>
      </c>
      <c r="AZ530" s="11">
        <v>0.26595366556429201</v>
      </c>
      <c r="BA530" s="11"/>
      <c r="BB530" s="11">
        <v>8.8478329298379205E-2</v>
      </c>
      <c r="BC530" s="11">
        <v>0.136165890909698</v>
      </c>
      <c r="BD530" s="11">
        <v>0.11030180133501299</v>
      </c>
      <c r="BE530" s="11"/>
      <c r="BF530" s="11">
        <v>0.13566943937805001</v>
      </c>
      <c r="BG530" s="11">
        <v>0.149366192903123</v>
      </c>
      <c r="BH530" s="11">
        <v>0.15887076355604299</v>
      </c>
      <c r="BI530" s="11">
        <v>0.14910738379003199</v>
      </c>
      <c r="BJ530" s="11">
        <v>0.122208440450295</v>
      </c>
      <c r="BK530" s="11">
        <v>0.162808354068087</v>
      </c>
    </row>
    <row r="531" spans="2:63" x14ac:dyDescent="0.35">
      <c r="B531" t="s">
        <v>238</v>
      </c>
      <c r="C531" s="11">
        <v>0.41629757197322198</v>
      </c>
      <c r="D531" s="11">
        <v>0.41788729664142499</v>
      </c>
      <c r="E531" s="11">
        <v>0.41463952859710501</v>
      </c>
      <c r="F531" s="11"/>
      <c r="G531" s="11">
        <v>0.59667211711841805</v>
      </c>
      <c r="H531" s="11">
        <v>0.57744322373244295</v>
      </c>
      <c r="I531" s="11">
        <v>0.47936359448192001</v>
      </c>
      <c r="J531" s="11">
        <v>0.32450782484496898</v>
      </c>
      <c r="K531" s="11">
        <v>0.303925660793472</v>
      </c>
      <c r="L531" s="11">
        <v>0.254189531845044</v>
      </c>
      <c r="M531" s="11"/>
      <c r="N531" s="11">
        <v>0.57558267300813304</v>
      </c>
      <c r="O531" s="11">
        <v>0.410508459305298</v>
      </c>
      <c r="P531" s="11">
        <v>0.33629953138136498</v>
      </c>
      <c r="Q531" s="11">
        <v>0.36327759934869203</v>
      </c>
      <c r="R531" s="11">
        <v>0.41558952621921103</v>
      </c>
      <c r="S531" s="11">
        <v>0.40257092491037599</v>
      </c>
      <c r="T531" s="11">
        <v>0.36945923358704702</v>
      </c>
      <c r="U531" s="11">
        <v>0.43578392861489901</v>
      </c>
      <c r="V531" s="11">
        <v>0.42270163025810298</v>
      </c>
      <c r="W531" s="11">
        <v>0.37251324972434502</v>
      </c>
      <c r="X531" s="11">
        <v>0.34925056487012002</v>
      </c>
      <c r="Y531" s="11"/>
      <c r="Z531" s="11">
        <v>0.42168257093636702</v>
      </c>
      <c r="AA531" s="11">
        <v>0.39227980383501598</v>
      </c>
      <c r="AB531" s="11">
        <v>0.420773209757832</v>
      </c>
      <c r="AC531" s="11">
        <v>0.43308115664623997</v>
      </c>
      <c r="AD531" s="11"/>
      <c r="AE531" s="11">
        <v>0.37317211266766998</v>
      </c>
      <c r="AF531" s="11">
        <v>0.40636031550987201</v>
      </c>
      <c r="AG531" s="11">
        <v>0.448582579343694</v>
      </c>
      <c r="AH531" s="11">
        <v>0.52177730439757697</v>
      </c>
      <c r="AI531" s="11">
        <v>0.53844323256453097</v>
      </c>
      <c r="AJ531" s="11"/>
      <c r="AK531" s="11">
        <v>0.38101491885621402</v>
      </c>
      <c r="AL531" s="11">
        <v>0.41438197503851698</v>
      </c>
      <c r="AM531" s="11">
        <v>0.47694743897782399</v>
      </c>
      <c r="AN531" s="11">
        <v>0.41858656363937902</v>
      </c>
      <c r="AO531" s="11">
        <v>0.47771638864879401</v>
      </c>
      <c r="AP531" s="11">
        <v>0.343306372153378</v>
      </c>
      <c r="AQ531" s="11"/>
      <c r="AR531" s="11">
        <v>0.357424603793697</v>
      </c>
      <c r="AS531" s="11">
        <v>0.48351976410897202</v>
      </c>
      <c r="AT531" s="11">
        <v>0.367962396133238</v>
      </c>
      <c r="AU531" s="11"/>
      <c r="AV531" s="11">
        <v>0.37445351220855899</v>
      </c>
      <c r="AW531" s="11">
        <v>0.52608154669496299</v>
      </c>
      <c r="AX531" s="11">
        <v>0.41177291250179199</v>
      </c>
      <c r="AY531" s="11">
        <v>0.37653700001908402</v>
      </c>
      <c r="AZ531" s="11">
        <v>0.31477817269720498</v>
      </c>
      <c r="BA531" s="11"/>
      <c r="BB531" s="11">
        <v>0.37011089977111999</v>
      </c>
      <c r="BC531" s="11">
        <v>0.51938090426599803</v>
      </c>
      <c r="BD531" s="11">
        <v>0.52340415813278196</v>
      </c>
      <c r="BE531" s="11"/>
      <c r="BF531" s="11">
        <v>0.58352059013382596</v>
      </c>
      <c r="BG531" s="11">
        <v>0.39799639850150298</v>
      </c>
      <c r="BH531" s="11">
        <v>0.44726756886501901</v>
      </c>
      <c r="BI531" s="11">
        <v>0.35904573245070498</v>
      </c>
      <c r="BJ531" s="11">
        <v>0.30592520343819801</v>
      </c>
      <c r="BK531" s="11">
        <v>0.284552266720969</v>
      </c>
    </row>
    <row r="532" spans="2:63" x14ac:dyDescent="0.35">
      <c r="B532" t="s">
        <v>239</v>
      </c>
      <c r="C532" s="11">
        <v>0.438782760370236</v>
      </c>
      <c r="D532" s="11">
        <v>0.45374641713400898</v>
      </c>
      <c r="E532" s="11">
        <v>0.42499372544463898</v>
      </c>
      <c r="F532" s="11"/>
      <c r="G532" s="11">
        <v>0.27373774736574003</v>
      </c>
      <c r="H532" s="11">
        <v>0.27797199210683199</v>
      </c>
      <c r="I532" s="11">
        <v>0.35143436734484002</v>
      </c>
      <c r="J532" s="11">
        <v>0.48885247269082999</v>
      </c>
      <c r="K532" s="11">
        <v>0.55087336515171903</v>
      </c>
      <c r="L532" s="11">
        <v>0.64805809221987398</v>
      </c>
      <c r="M532" s="11"/>
      <c r="N532" s="11">
        <v>0.28265326483487302</v>
      </c>
      <c r="O532" s="11">
        <v>0.46366308925197203</v>
      </c>
      <c r="P532" s="11">
        <v>0.55841461005344895</v>
      </c>
      <c r="Q532" s="11">
        <v>0.49432875568540102</v>
      </c>
      <c r="R532" s="11">
        <v>0.41472114018884099</v>
      </c>
      <c r="S532" s="11">
        <v>0.45608828325623102</v>
      </c>
      <c r="T532" s="11">
        <v>0.45121960667559702</v>
      </c>
      <c r="U532" s="11">
        <v>0.395914934780142</v>
      </c>
      <c r="V532" s="11">
        <v>0.45212610810071602</v>
      </c>
      <c r="W532" s="11">
        <v>0.461604937642769</v>
      </c>
      <c r="X532" s="11">
        <v>0.47494799268128801</v>
      </c>
      <c r="Y532" s="11"/>
      <c r="Z532" s="11">
        <v>0.48015431880774201</v>
      </c>
      <c r="AA532" s="11">
        <v>0.44333186342400399</v>
      </c>
      <c r="AB532" s="11">
        <v>0.44366094611628898</v>
      </c>
      <c r="AC532" s="11">
        <v>0.39072275652562699</v>
      </c>
      <c r="AD532" s="11"/>
      <c r="AE532" s="11">
        <v>0.44848051249889098</v>
      </c>
      <c r="AF532" s="11">
        <v>0.47212622580352298</v>
      </c>
      <c r="AG532" s="11">
        <v>0.41197993041818498</v>
      </c>
      <c r="AH532" s="11">
        <v>0.362316819498398</v>
      </c>
      <c r="AI532" s="11">
        <v>0.34813974833648498</v>
      </c>
      <c r="AJ532" s="11"/>
      <c r="AK532" s="11">
        <v>0.51312502757616096</v>
      </c>
      <c r="AL532" s="11">
        <v>0.45112468676344097</v>
      </c>
      <c r="AM532" s="11">
        <v>0.33735737318409298</v>
      </c>
      <c r="AN532" s="11">
        <v>0.38553195219388497</v>
      </c>
      <c r="AO532" s="11">
        <v>0.38477253214185397</v>
      </c>
      <c r="AP532" s="11">
        <v>0.38098079743674901</v>
      </c>
      <c r="AQ532" s="11"/>
      <c r="AR532" s="11">
        <v>0.519658683514019</v>
      </c>
      <c r="AS532" s="11">
        <v>0.38500370397463202</v>
      </c>
      <c r="AT532" s="11">
        <v>0.40489171983216499</v>
      </c>
      <c r="AU532" s="11"/>
      <c r="AV532" s="11">
        <v>0.52957721759030096</v>
      </c>
      <c r="AW532" s="11">
        <v>0.31849932845936502</v>
      </c>
      <c r="AX532" s="11">
        <v>0.47403727805657703</v>
      </c>
      <c r="AY532" s="11">
        <v>0.52822942619470203</v>
      </c>
      <c r="AZ532" s="11">
        <v>0.41926816173850301</v>
      </c>
      <c r="BA532" s="11"/>
      <c r="BB532" s="11">
        <v>0.54141077093050105</v>
      </c>
      <c r="BC532" s="11">
        <v>0.34445320482430503</v>
      </c>
      <c r="BD532" s="11">
        <v>0.36629404053220499</v>
      </c>
      <c r="BE532" s="11"/>
      <c r="BF532" s="11">
        <v>0.28080997048812401</v>
      </c>
      <c r="BG532" s="11">
        <v>0.45263740859537399</v>
      </c>
      <c r="BH532" s="11">
        <v>0.39386166757893798</v>
      </c>
      <c r="BI532" s="11">
        <v>0.491846883759263</v>
      </c>
      <c r="BJ532" s="11">
        <v>0.57186635611150705</v>
      </c>
      <c r="BK532" s="11">
        <v>0.55263937921094397</v>
      </c>
    </row>
    <row r="533" spans="2:63" x14ac:dyDescent="0.35">
      <c r="B533" t="s">
        <v>192</v>
      </c>
      <c r="C533" s="11">
        <v>-2.2485188397014098E-2</v>
      </c>
      <c r="D533" s="11">
        <v>-3.5859120492583198E-2</v>
      </c>
      <c r="E533" s="11">
        <v>-1.03541968475335E-2</v>
      </c>
      <c r="F533" s="11"/>
      <c r="G533" s="11">
        <v>0.32293436975267797</v>
      </c>
      <c r="H533" s="11">
        <v>0.29947123162561101</v>
      </c>
      <c r="I533" s="11">
        <v>0.12792922713707999</v>
      </c>
      <c r="J533" s="11">
        <v>-0.164344647845861</v>
      </c>
      <c r="K533" s="11">
        <v>-0.24694770435824701</v>
      </c>
      <c r="L533" s="11">
        <v>-0.39386856037482998</v>
      </c>
      <c r="M533" s="11"/>
      <c r="N533" s="11">
        <v>0.29292940817326002</v>
      </c>
      <c r="O533" s="11">
        <v>-5.3154629946674102E-2</v>
      </c>
      <c r="P533" s="11">
        <v>-0.22211507867208399</v>
      </c>
      <c r="Q533" s="11">
        <v>-0.131051156336709</v>
      </c>
      <c r="R533" s="11">
        <v>8.6838603036948304E-4</v>
      </c>
      <c r="S533" s="11">
        <v>-5.3517358345854402E-2</v>
      </c>
      <c r="T533" s="11">
        <v>-8.1760373088550206E-2</v>
      </c>
      <c r="U533" s="11">
        <v>3.9868993834757199E-2</v>
      </c>
      <c r="V533" s="11">
        <v>-2.9424477842613501E-2</v>
      </c>
      <c r="W533" s="11">
        <v>-8.9091687918424103E-2</v>
      </c>
      <c r="X533" s="11">
        <v>-0.12569742781116799</v>
      </c>
      <c r="Y533" s="11"/>
      <c r="Z533" s="11">
        <v>-5.8471747871374297E-2</v>
      </c>
      <c r="AA533" s="11">
        <v>-5.1052059588988001E-2</v>
      </c>
      <c r="AB533" s="11">
        <v>-2.28877363584577E-2</v>
      </c>
      <c r="AC533" s="11">
        <v>4.2358400120613302E-2</v>
      </c>
      <c r="AD533" s="11"/>
      <c r="AE533" s="11">
        <v>-7.5308399831220604E-2</v>
      </c>
      <c r="AF533" s="11">
        <v>-6.57659102936511E-2</v>
      </c>
      <c r="AG533" s="11">
        <v>3.6602648925508997E-2</v>
      </c>
      <c r="AH533" s="11">
        <v>0.15946048489917899</v>
      </c>
      <c r="AI533" s="11">
        <v>0.19030348422804499</v>
      </c>
      <c r="AJ533" s="11"/>
      <c r="AK533" s="11">
        <v>-0.13211010871994699</v>
      </c>
      <c r="AL533" s="11">
        <v>-3.6742711724924201E-2</v>
      </c>
      <c r="AM533" s="11">
        <v>0.13959006579373201</v>
      </c>
      <c r="AN533" s="11">
        <v>3.3054611445494403E-2</v>
      </c>
      <c r="AO533" s="11">
        <v>9.2943856506940606E-2</v>
      </c>
      <c r="AP533" s="11">
        <v>-3.76744252833714E-2</v>
      </c>
      <c r="AQ533" s="11"/>
      <c r="AR533" s="11">
        <v>-0.162234079720322</v>
      </c>
      <c r="AS533" s="11">
        <v>9.8516060134339695E-2</v>
      </c>
      <c r="AT533" s="11">
        <v>-3.6929323698927298E-2</v>
      </c>
      <c r="AU533" s="11"/>
      <c r="AV533" s="11">
        <v>-0.155123705381742</v>
      </c>
      <c r="AW533" s="11">
        <v>0.207582218235598</v>
      </c>
      <c r="AX533" s="11">
        <v>-6.2264365554784797E-2</v>
      </c>
      <c r="AY533" s="11">
        <v>-0.15169242617561701</v>
      </c>
      <c r="AZ533" s="11">
        <v>-0.104489989041298</v>
      </c>
      <c r="BA533" s="11"/>
      <c r="BB533" s="11">
        <v>-0.171299871159381</v>
      </c>
      <c r="BC533" s="11">
        <v>0.17492769944169301</v>
      </c>
      <c r="BD533" s="11">
        <v>0.157110117600577</v>
      </c>
      <c r="BE533" s="11"/>
      <c r="BF533" s="11">
        <v>0.30271061964570101</v>
      </c>
      <c r="BG533" s="11">
        <v>-5.4641010093870603E-2</v>
      </c>
      <c r="BH533" s="11">
        <v>5.3405901286081102E-2</v>
      </c>
      <c r="BI533" s="11">
        <v>-0.13280115130855799</v>
      </c>
      <c r="BJ533" s="11">
        <v>-0.26594115267330898</v>
      </c>
      <c r="BK533" s="11">
        <v>-0.26808711248997402</v>
      </c>
    </row>
    <row r="534" spans="2:63" x14ac:dyDescent="0.35">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row>
    <row r="535" spans="2:63" x14ac:dyDescent="0.35">
      <c r="B535" s="2" t="s">
        <v>292</v>
      </c>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c r="BK535" s="11"/>
    </row>
    <row r="536" spans="2:63" x14ac:dyDescent="0.35">
      <c r="B536" s="20" t="s">
        <v>226</v>
      </c>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c r="BK536" s="11"/>
    </row>
    <row r="537" spans="2:63" x14ac:dyDescent="0.35">
      <c r="B537" t="s">
        <v>234</v>
      </c>
      <c r="C537" s="11">
        <v>9.6811304815936694E-2</v>
      </c>
      <c r="D537" s="11">
        <v>0.11952726681909299</v>
      </c>
      <c r="E537" s="11">
        <v>7.3761305865749804E-2</v>
      </c>
      <c r="F537" s="11"/>
      <c r="G537" s="11">
        <v>0.213620724618518</v>
      </c>
      <c r="H537" s="11">
        <v>0.18138564477734601</v>
      </c>
      <c r="I537" s="11">
        <v>0.106485846927643</v>
      </c>
      <c r="J537" s="11">
        <v>6.1111671730205402E-2</v>
      </c>
      <c r="K537" s="11">
        <v>3.29510466587715E-2</v>
      </c>
      <c r="L537" s="11">
        <v>3.4668012737738597E-2</v>
      </c>
      <c r="M537" s="11"/>
      <c r="N537" s="11">
        <v>0.166793401071402</v>
      </c>
      <c r="O537" s="11">
        <v>6.4213554330733794E-2</v>
      </c>
      <c r="P537" s="11">
        <v>5.7551683729741003E-2</v>
      </c>
      <c r="Q537" s="11">
        <v>8.0698894442333802E-2</v>
      </c>
      <c r="R537" s="11">
        <v>9.2849991127938999E-2</v>
      </c>
      <c r="S537" s="11">
        <v>9.3919399979787599E-2</v>
      </c>
      <c r="T537" s="11">
        <v>0.106172730977388</v>
      </c>
      <c r="U537" s="11">
        <v>0.10424916501593801</v>
      </c>
      <c r="V537" s="11">
        <v>8.0145041305233505E-2</v>
      </c>
      <c r="W537" s="11">
        <v>0.124037951042672</v>
      </c>
      <c r="X537" s="11">
        <v>7.2600629453709195E-2</v>
      </c>
      <c r="Y537" s="11"/>
      <c r="Z537" s="11">
        <v>0.101179993076256</v>
      </c>
      <c r="AA537" s="11">
        <v>6.6464463434248999E-2</v>
      </c>
      <c r="AB537" s="11">
        <v>0.11138322614604999</v>
      </c>
      <c r="AC537" s="11">
        <v>0.11270207428522</v>
      </c>
      <c r="AD537" s="11"/>
      <c r="AE537" s="11">
        <v>9.0597369235518102E-2</v>
      </c>
      <c r="AF537" s="11">
        <v>8.6233375524794806E-2</v>
      </c>
      <c r="AG537" s="11">
        <v>8.9548528797262605E-2</v>
      </c>
      <c r="AH537" s="11">
        <v>0.16855813481644299</v>
      </c>
      <c r="AI537" s="11">
        <v>0.22765301831829499</v>
      </c>
      <c r="AJ537" s="11"/>
      <c r="AK537" s="11">
        <v>9.5534286253729395E-2</v>
      </c>
      <c r="AL537" s="11">
        <v>9.5886195672569896E-2</v>
      </c>
      <c r="AM537" s="11">
        <v>0.152169422219637</v>
      </c>
      <c r="AN537" s="11">
        <v>6.00918656374414E-2</v>
      </c>
      <c r="AO537" s="11">
        <v>0.106434891494045</v>
      </c>
      <c r="AP537" s="11">
        <v>2.5657546148583499E-2</v>
      </c>
      <c r="AQ537" s="11"/>
      <c r="AR537" s="11">
        <v>6.4548523965197099E-2</v>
      </c>
      <c r="AS537" s="11">
        <v>0.137846194941809</v>
      </c>
      <c r="AT537" s="11">
        <v>7.1728555456435E-2</v>
      </c>
      <c r="AU537" s="11"/>
      <c r="AV537" s="11">
        <v>7.2459536228678206E-2</v>
      </c>
      <c r="AW537" s="11">
        <v>0.15377714738789899</v>
      </c>
      <c r="AX537" s="11">
        <v>8.8832933951458595E-2</v>
      </c>
      <c r="AY537" s="11">
        <v>0.12493337534549</v>
      </c>
      <c r="AZ537" s="11">
        <v>6.1450096503889197E-2</v>
      </c>
      <c r="BA537" s="11"/>
      <c r="BB537" s="11">
        <v>7.7191569176067398E-2</v>
      </c>
      <c r="BC537" s="11">
        <v>0.14063784386751901</v>
      </c>
      <c r="BD537" s="11">
        <v>0.14689061285381999</v>
      </c>
      <c r="BE537" s="11"/>
      <c r="BF537" s="11">
        <v>0.17331760875555999</v>
      </c>
      <c r="BG537" s="11">
        <v>6.9281745002090098E-2</v>
      </c>
      <c r="BH537" s="11">
        <v>0.113808723456848</v>
      </c>
      <c r="BI537" s="11">
        <v>7.3134639021578005E-2</v>
      </c>
      <c r="BJ537" s="11">
        <v>7.0678600690101206E-2</v>
      </c>
      <c r="BK537" s="11">
        <v>6.9252946342845498E-2</v>
      </c>
    </row>
    <row r="538" spans="2:63" x14ac:dyDescent="0.35">
      <c r="B538" t="s">
        <v>235</v>
      </c>
      <c r="C538" s="11">
        <v>0.32063357015383298</v>
      </c>
      <c r="D538" s="11">
        <v>0.29682187698970602</v>
      </c>
      <c r="E538" s="11">
        <v>0.34323246397722801</v>
      </c>
      <c r="F538" s="11"/>
      <c r="G538" s="11">
        <v>0.31642878079588999</v>
      </c>
      <c r="H538" s="11">
        <v>0.34659967001789699</v>
      </c>
      <c r="I538" s="11">
        <v>0.345969837988023</v>
      </c>
      <c r="J538" s="11">
        <v>0.282981260443878</v>
      </c>
      <c r="K538" s="11">
        <v>0.31444359146189099</v>
      </c>
      <c r="L538" s="11">
        <v>0.32166983550874301</v>
      </c>
      <c r="M538" s="11"/>
      <c r="N538" s="11">
        <v>0.316613743145777</v>
      </c>
      <c r="O538" s="11">
        <v>0.33998933439923801</v>
      </c>
      <c r="P538" s="11">
        <v>0.319457447079463</v>
      </c>
      <c r="Q538" s="11">
        <v>0.29851022949474398</v>
      </c>
      <c r="R538" s="11">
        <v>0.31406198292237503</v>
      </c>
      <c r="S538" s="11">
        <v>0.280821090145362</v>
      </c>
      <c r="T538" s="11">
        <v>0.34599692555011202</v>
      </c>
      <c r="U538" s="11">
        <v>0.30035023962207602</v>
      </c>
      <c r="V538" s="11">
        <v>0.35124821773794701</v>
      </c>
      <c r="W538" s="11">
        <v>0.30351503440015098</v>
      </c>
      <c r="X538" s="11">
        <v>0.34208758002444001</v>
      </c>
      <c r="Y538" s="11"/>
      <c r="Z538" s="11">
        <v>0.350848364812748</v>
      </c>
      <c r="AA538" s="11">
        <v>0.30408092143842802</v>
      </c>
      <c r="AB538" s="11">
        <v>0.344367310519957</v>
      </c>
      <c r="AC538" s="11">
        <v>0.28595942425209198</v>
      </c>
      <c r="AD538" s="11"/>
      <c r="AE538" s="11">
        <v>0.26314182675015402</v>
      </c>
      <c r="AF538" s="11">
        <v>0.34570430990552098</v>
      </c>
      <c r="AG538" s="11">
        <v>0.35179711197000502</v>
      </c>
      <c r="AH538" s="11">
        <v>0.32986125221603402</v>
      </c>
      <c r="AI538" s="11">
        <v>0.29570796303355701</v>
      </c>
      <c r="AJ538" s="11"/>
      <c r="AK538" s="11">
        <v>0.31679703295332201</v>
      </c>
      <c r="AL538" s="11">
        <v>0.36183070547707502</v>
      </c>
      <c r="AM538" s="11">
        <v>0.28654613468326201</v>
      </c>
      <c r="AN538" s="11">
        <v>0.26049945934886498</v>
      </c>
      <c r="AO538" s="11">
        <v>0.32728257395784099</v>
      </c>
      <c r="AP538" s="11">
        <v>0.345073902373362</v>
      </c>
      <c r="AQ538" s="11"/>
      <c r="AR538" s="11">
        <v>0.28905868161708298</v>
      </c>
      <c r="AS538" s="11">
        <v>0.36874961810520501</v>
      </c>
      <c r="AT538" s="11">
        <v>0.29166416000052903</v>
      </c>
      <c r="AU538" s="11"/>
      <c r="AV538" s="11">
        <v>0.30511350871468101</v>
      </c>
      <c r="AW538" s="11">
        <v>0.36841251032663402</v>
      </c>
      <c r="AX538" s="11">
        <v>0.38866634693947799</v>
      </c>
      <c r="AY538" s="11">
        <v>9.0339909706753499E-2</v>
      </c>
      <c r="AZ538" s="11">
        <v>0.242607284249476</v>
      </c>
      <c r="BA538" s="11"/>
      <c r="BB538" s="11">
        <v>0.31804907277531802</v>
      </c>
      <c r="BC538" s="11">
        <v>0.365521057563717</v>
      </c>
      <c r="BD538" s="11">
        <v>0.33273380382852602</v>
      </c>
      <c r="BE538" s="11"/>
      <c r="BF538" s="11">
        <v>0.36351870068366599</v>
      </c>
      <c r="BG538" s="11">
        <v>0.279402708489916</v>
      </c>
      <c r="BH538" s="11">
        <v>0.29467972136047699</v>
      </c>
      <c r="BI538" s="11">
        <v>0.34345728704878398</v>
      </c>
      <c r="BJ538" s="11">
        <v>0.33468903153942697</v>
      </c>
      <c r="BK538" s="11">
        <v>0.32635880092022701</v>
      </c>
    </row>
    <row r="539" spans="2:63" x14ac:dyDescent="0.35">
      <c r="B539" t="s">
        <v>283</v>
      </c>
      <c r="C539" s="11">
        <v>0.251212846045891</v>
      </c>
      <c r="D539" s="11">
        <v>0.26647597357240399</v>
      </c>
      <c r="E539" s="11">
        <v>0.23733679453953899</v>
      </c>
      <c r="F539" s="11"/>
      <c r="G539" s="11">
        <v>0.232805404976095</v>
      </c>
      <c r="H539" s="11">
        <v>0.21447703364482701</v>
      </c>
      <c r="I539" s="11">
        <v>0.20555671408795601</v>
      </c>
      <c r="J539" s="11">
        <v>0.26102332019173502</v>
      </c>
      <c r="K539" s="11">
        <v>0.29187741898895803</v>
      </c>
      <c r="L539" s="11">
        <v>0.28592385005098198</v>
      </c>
      <c r="M539" s="11"/>
      <c r="N539" s="11">
        <v>0.24166040624017099</v>
      </c>
      <c r="O539" s="11">
        <v>0.27506717183380403</v>
      </c>
      <c r="P539" s="11">
        <v>0.23866040997978299</v>
      </c>
      <c r="Q539" s="11">
        <v>0.27462259354060597</v>
      </c>
      <c r="R539" s="11">
        <v>0.25910418972302002</v>
      </c>
      <c r="S539" s="11">
        <v>0.30456845500013502</v>
      </c>
      <c r="T539" s="11">
        <v>0.177249805222328</v>
      </c>
      <c r="U539" s="11">
        <v>0.22914654135138099</v>
      </c>
      <c r="V539" s="11">
        <v>0.246743002184722</v>
      </c>
      <c r="W539" s="11">
        <v>0.24686690055419699</v>
      </c>
      <c r="X539" s="11">
        <v>0.232136464637616</v>
      </c>
      <c r="Y539" s="11"/>
      <c r="Z539" s="11">
        <v>0.27201579745040999</v>
      </c>
      <c r="AA539" s="11">
        <v>0.26510890433867601</v>
      </c>
      <c r="AB539" s="11">
        <v>0.25864157297958801</v>
      </c>
      <c r="AC539" s="11">
        <v>0.213348952032552</v>
      </c>
      <c r="AD539" s="11"/>
      <c r="AE539" s="11">
        <v>0.26723889160130399</v>
      </c>
      <c r="AF539" s="11">
        <v>0.23702830564757199</v>
      </c>
      <c r="AG539" s="11">
        <v>0.265462403056198</v>
      </c>
      <c r="AH539" s="11">
        <v>0.247967303433689</v>
      </c>
      <c r="AI539" s="11">
        <v>0.178270998406591</v>
      </c>
      <c r="AJ539" s="11"/>
      <c r="AK539" s="11">
        <v>0.27306719026187098</v>
      </c>
      <c r="AL539" s="11">
        <v>0.241030605877986</v>
      </c>
      <c r="AM539" s="11">
        <v>0.243671238949803</v>
      </c>
      <c r="AN539" s="11">
        <v>0.23041668802205301</v>
      </c>
      <c r="AO539" s="11">
        <v>0.24591360931668499</v>
      </c>
      <c r="AP539" s="11">
        <v>0.178718045774486</v>
      </c>
      <c r="AQ539" s="11"/>
      <c r="AR539" s="11">
        <v>0.26972550248900301</v>
      </c>
      <c r="AS539" s="11">
        <v>0.23084345693828201</v>
      </c>
      <c r="AT539" s="11">
        <v>0.258945166042863</v>
      </c>
      <c r="AU539" s="11"/>
      <c r="AV539" s="11">
        <v>0.280114557480176</v>
      </c>
      <c r="AW539" s="11">
        <v>0.20432354281224399</v>
      </c>
      <c r="AX539" s="11">
        <v>0.28515372921923898</v>
      </c>
      <c r="AY539" s="11">
        <v>0.35177882462909998</v>
      </c>
      <c r="AZ539" s="11">
        <v>0.25962321480621597</v>
      </c>
      <c r="BA539" s="11"/>
      <c r="BB539" s="11">
        <v>0.280293014797174</v>
      </c>
      <c r="BC539" s="11">
        <v>0.22949871077218001</v>
      </c>
      <c r="BD539" s="11">
        <v>0.24520322776060399</v>
      </c>
      <c r="BE539" s="11"/>
      <c r="BF539" s="11">
        <v>0.20453625888459701</v>
      </c>
      <c r="BG539" s="11">
        <v>0.275268164404255</v>
      </c>
      <c r="BH539" s="11">
        <v>0.26477135749894098</v>
      </c>
      <c r="BI539" s="11">
        <v>0.25437560229324602</v>
      </c>
      <c r="BJ539" s="11">
        <v>0.25000476120859799</v>
      </c>
      <c r="BK539" s="11">
        <v>0.256823755762284</v>
      </c>
    </row>
    <row r="540" spans="2:63" x14ac:dyDescent="0.35">
      <c r="B540" t="s">
        <v>237</v>
      </c>
      <c r="C540" s="11">
        <v>0.173122480224188</v>
      </c>
      <c r="D540" s="11">
        <v>0.18528735036514299</v>
      </c>
      <c r="E540" s="11">
        <v>0.161116025750379</v>
      </c>
      <c r="F540" s="11"/>
      <c r="G540" s="11">
        <v>0.115313241393611</v>
      </c>
      <c r="H540" s="11">
        <v>0.114386027798747</v>
      </c>
      <c r="I540" s="11">
        <v>0.16396416663691701</v>
      </c>
      <c r="J540" s="11">
        <v>0.196879863043775</v>
      </c>
      <c r="K540" s="11">
        <v>0.20684064640378999</v>
      </c>
      <c r="L540" s="11">
        <v>0.212304779112682</v>
      </c>
      <c r="M540" s="11"/>
      <c r="N540" s="11">
        <v>0.15206396456334001</v>
      </c>
      <c r="O540" s="11">
        <v>0.15247428033426999</v>
      </c>
      <c r="P540" s="11">
        <v>0.21470886419524099</v>
      </c>
      <c r="Q540" s="11">
        <v>0.17712710643141699</v>
      </c>
      <c r="R540" s="11">
        <v>0.12532626401487101</v>
      </c>
      <c r="S540" s="11">
        <v>0.16999251373577501</v>
      </c>
      <c r="T540" s="11">
        <v>0.208355161801482</v>
      </c>
      <c r="U540" s="11">
        <v>0.208128910436433</v>
      </c>
      <c r="V540" s="11">
        <v>0.16386739249538901</v>
      </c>
      <c r="W540" s="11">
        <v>0.18718762600528199</v>
      </c>
      <c r="X540" s="11">
        <v>0.19819820921800199</v>
      </c>
      <c r="Y540" s="11"/>
      <c r="Z540" s="11">
        <v>0.146199128943484</v>
      </c>
      <c r="AA540" s="11">
        <v>0.18526527579235499</v>
      </c>
      <c r="AB540" s="11">
        <v>0.15837113611717299</v>
      </c>
      <c r="AC540" s="11">
        <v>0.196804401942377</v>
      </c>
      <c r="AD540" s="11"/>
      <c r="AE540" s="11">
        <v>0.179139904281783</v>
      </c>
      <c r="AF540" s="11">
        <v>0.208592410907847</v>
      </c>
      <c r="AG540" s="11">
        <v>0.139307376692136</v>
      </c>
      <c r="AH540" s="11">
        <v>0.126072284563672</v>
      </c>
      <c r="AI540" s="11">
        <v>0.13911216016919201</v>
      </c>
      <c r="AJ540" s="11"/>
      <c r="AK540" s="11">
        <v>0.17371869031487</v>
      </c>
      <c r="AL540" s="11">
        <v>0.16044841163604401</v>
      </c>
      <c r="AM540" s="11">
        <v>0.16019760841266001</v>
      </c>
      <c r="AN540" s="11">
        <v>0.22606893648941601</v>
      </c>
      <c r="AO540" s="11">
        <v>0.17534624244660099</v>
      </c>
      <c r="AP540" s="11">
        <v>0.165694573550067</v>
      </c>
      <c r="AQ540" s="11"/>
      <c r="AR540" s="11">
        <v>0.235850852626004</v>
      </c>
      <c r="AS540" s="11">
        <v>0.113052829010198</v>
      </c>
      <c r="AT540" s="11">
        <v>0.18365075249239601</v>
      </c>
      <c r="AU540" s="11"/>
      <c r="AV540" s="11">
        <v>0.20498817370872499</v>
      </c>
      <c r="AW540" s="11">
        <v>9.8945261301076504E-2</v>
      </c>
      <c r="AX540" s="11">
        <v>0.115885438718693</v>
      </c>
      <c r="AY540" s="11">
        <v>0.34190052738589499</v>
      </c>
      <c r="AZ540" s="11">
        <v>0.22893604186893099</v>
      </c>
      <c r="BA540" s="11"/>
      <c r="BB540" s="11">
        <v>0.20190140173999799</v>
      </c>
      <c r="BC540" s="11">
        <v>0.10966284371209099</v>
      </c>
      <c r="BD540" s="11">
        <v>0.14978727698848401</v>
      </c>
      <c r="BE540" s="11"/>
      <c r="BF540" s="11">
        <v>0.14246370952776399</v>
      </c>
      <c r="BG540" s="11">
        <v>0.19980846219257101</v>
      </c>
      <c r="BH540" s="11">
        <v>0.166201388394561</v>
      </c>
      <c r="BI540" s="11">
        <v>0.16997028049628099</v>
      </c>
      <c r="BJ540" s="11">
        <v>0.17754782020495999</v>
      </c>
      <c r="BK540" s="11">
        <v>0.16580315091075701</v>
      </c>
    </row>
    <row r="541" spans="2:63" x14ac:dyDescent="0.35">
      <c r="B541" t="s">
        <v>84</v>
      </c>
      <c r="C541" s="11">
        <v>0.15821979876015199</v>
      </c>
      <c r="D541" s="11">
        <v>0.13188753225365299</v>
      </c>
      <c r="E541" s="11">
        <v>0.184553409867104</v>
      </c>
      <c r="F541" s="11"/>
      <c r="G541" s="11">
        <v>0.121831848215886</v>
      </c>
      <c r="H541" s="11">
        <v>0.14315162376118401</v>
      </c>
      <c r="I541" s="11">
        <v>0.17802343435946</v>
      </c>
      <c r="J541" s="11">
        <v>0.19800388459040699</v>
      </c>
      <c r="K541" s="11">
        <v>0.15388729648659</v>
      </c>
      <c r="L541" s="11">
        <v>0.14543352258985501</v>
      </c>
      <c r="M541" s="11"/>
      <c r="N541" s="11">
        <v>0.12286848497930999</v>
      </c>
      <c r="O541" s="11">
        <v>0.168255659101955</v>
      </c>
      <c r="P541" s="11">
        <v>0.16962159501577201</v>
      </c>
      <c r="Q541" s="11">
        <v>0.1690411760909</v>
      </c>
      <c r="R541" s="11">
        <v>0.20865757221179501</v>
      </c>
      <c r="S541" s="11">
        <v>0.15069854113894099</v>
      </c>
      <c r="T541" s="11">
        <v>0.16222537644869001</v>
      </c>
      <c r="U541" s="11">
        <v>0.15812514357417301</v>
      </c>
      <c r="V541" s="11">
        <v>0.157996346276707</v>
      </c>
      <c r="W541" s="11">
        <v>0.13839248799769799</v>
      </c>
      <c r="X541" s="11">
        <v>0.15497711666623301</v>
      </c>
      <c r="Y541" s="11"/>
      <c r="Z541" s="11">
        <v>0.12975671571710201</v>
      </c>
      <c r="AA541" s="11">
        <v>0.179080434996292</v>
      </c>
      <c r="AB541" s="11">
        <v>0.12723675423723299</v>
      </c>
      <c r="AC541" s="11">
        <v>0.191185147487759</v>
      </c>
      <c r="AD541" s="11"/>
      <c r="AE541" s="11">
        <v>0.19988200813124099</v>
      </c>
      <c r="AF541" s="11">
        <v>0.122441598014265</v>
      </c>
      <c r="AG541" s="11">
        <v>0.15388457948439799</v>
      </c>
      <c r="AH541" s="11">
        <v>0.12754102497016301</v>
      </c>
      <c r="AI541" s="11">
        <v>0.159255860072366</v>
      </c>
      <c r="AJ541" s="11"/>
      <c r="AK541" s="11">
        <v>0.140882800216208</v>
      </c>
      <c r="AL541" s="11">
        <v>0.14080408133632499</v>
      </c>
      <c r="AM541" s="11">
        <v>0.15741559573463901</v>
      </c>
      <c r="AN541" s="11">
        <v>0.222923050502225</v>
      </c>
      <c r="AO541" s="11">
        <v>0.145022682784827</v>
      </c>
      <c r="AP541" s="11">
        <v>0.28485593215350202</v>
      </c>
      <c r="AQ541" s="11"/>
      <c r="AR541" s="11">
        <v>0.14081643930271201</v>
      </c>
      <c r="AS541" s="11">
        <v>0.14950790100450501</v>
      </c>
      <c r="AT541" s="11">
        <v>0.19401136600777699</v>
      </c>
      <c r="AU541" s="11"/>
      <c r="AV541" s="11">
        <v>0.13732422386773899</v>
      </c>
      <c r="AW541" s="11">
        <v>0.17454153817214599</v>
      </c>
      <c r="AX541" s="11">
        <v>0.121461551171131</v>
      </c>
      <c r="AY541" s="11">
        <v>9.1047362932760903E-2</v>
      </c>
      <c r="AZ541" s="11">
        <v>0.20738336257148801</v>
      </c>
      <c r="BA541" s="11"/>
      <c r="BB541" s="11">
        <v>0.122564941511443</v>
      </c>
      <c r="BC541" s="11">
        <v>0.154679544084493</v>
      </c>
      <c r="BD541" s="11">
        <v>0.12538507856856601</v>
      </c>
      <c r="BE541" s="11"/>
      <c r="BF541" s="11">
        <v>0.116163722148413</v>
      </c>
      <c r="BG541" s="11">
        <v>0.176238919911168</v>
      </c>
      <c r="BH541" s="11">
        <v>0.160538809289173</v>
      </c>
      <c r="BI541" s="11">
        <v>0.159062191140111</v>
      </c>
      <c r="BJ541" s="11">
        <v>0.16707978635691401</v>
      </c>
      <c r="BK541" s="11">
        <v>0.181761346063886</v>
      </c>
    </row>
    <row r="542" spans="2:63" x14ac:dyDescent="0.35">
      <c r="B542" t="s">
        <v>238</v>
      </c>
      <c r="C542" s="11">
        <v>0.41744487496977001</v>
      </c>
      <c r="D542" s="11">
        <v>0.416349143808799</v>
      </c>
      <c r="E542" s="11">
        <v>0.41699376984297798</v>
      </c>
      <c r="F542" s="11"/>
      <c r="G542" s="11">
        <v>0.53004950541440798</v>
      </c>
      <c r="H542" s="11">
        <v>0.52798531479524302</v>
      </c>
      <c r="I542" s="11">
        <v>0.45245568491566601</v>
      </c>
      <c r="J542" s="11">
        <v>0.34409293217408399</v>
      </c>
      <c r="K542" s="11">
        <v>0.34739463812066301</v>
      </c>
      <c r="L542" s="11">
        <v>0.35633784824648101</v>
      </c>
      <c r="M542" s="11"/>
      <c r="N542" s="11">
        <v>0.48340714421717901</v>
      </c>
      <c r="O542" s="11">
        <v>0.40420288872997101</v>
      </c>
      <c r="P542" s="11">
        <v>0.37700913080920401</v>
      </c>
      <c r="Q542" s="11">
        <v>0.37920912393707801</v>
      </c>
      <c r="R542" s="11">
        <v>0.40691197405031398</v>
      </c>
      <c r="S542" s="11">
        <v>0.37474049012514898</v>
      </c>
      <c r="T542" s="11">
        <v>0.45216965652750002</v>
      </c>
      <c r="U542" s="11">
        <v>0.40459940463801403</v>
      </c>
      <c r="V542" s="11">
        <v>0.43139325904318099</v>
      </c>
      <c r="W542" s="11">
        <v>0.427552985442823</v>
      </c>
      <c r="X542" s="11">
        <v>0.41468820947814899</v>
      </c>
      <c r="Y542" s="11"/>
      <c r="Z542" s="11">
        <v>0.45202835788900397</v>
      </c>
      <c r="AA542" s="11">
        <v>0.37054538487267702</v>
      </c>
      <c r="AB542" s="11">
        <v>0.45575053666600601</v>
      </c>
      <c r="AC542" s="11">
        <v>0.39866149853731198</v>
      </c>
      <c r="AD542" s="11"/>
      <c r="AE542" s="11">
        <v>0.35373919598567199</v>
      </c>
      <c r="AF542" s="11">
        <v>0.43193768543031602</v>
      </c>
      <c r="AG542" s="11">
        <v>0.44134564076726701</v>
      </c>
      <c r="AH542" s="11">
        <v>0.49841938703247601</v>
      </c>
      <c r="AI542" s="11">
        <v>0.52336098135185105</v>
      </c>
      <c r="AJ542" s="11"/>
      <c r="AK542" s="11">
        <v>0.41233131920705102</v>
      </c>
      <c r="AL542" s="11">
        <v>0.45771690114964397</v>
      </c>
      <c r="AM542" s="11">
        <v>0.43871555690289898</v>
      </c>
      <c r="AN542" s="11">
        <v>0.32059132498630599</v>
      </c>
      <c r="AO542" s="11">
        <v>0.433717465451886</v>
      </c>
      <c r="AP542" s="11">
        <v>0.37073144852194601</v>
      </c>
      <c r="AQ542" s="11"/>
      <c r="AR542" s="11">
        <v>0.35360720558227998</v>
      </c>
      <c r="AS542" s="11">
        <v>0.50659581304701495</v>
      </c>
      <c r="AT542" s="11">
        <v>0.363392715456964</v>
      </c>
      <c r="AU542" s="11"/>
      <c r="AV542" s="11">
        <v>0.37757304494335903</v>
      </c>
      <c r="AW542" s="11">
        <v>0.52218965771453296</v>
      </c>
      <c r="AX542" s="11">
        <v>0.47749928089093602</v>
      </c>
      <c r="AY542" s="11">
        <v>0.215273285052244</v>
      </c>
      <c r="AZ542" s="11">
        <v>0.30405738075336503</v>
      </c>
      <c r="BA542" s="11"/>
      <c r="BB542" s="11">
        <v>0.39524064195138497</v>
      </c>
      <c r="BC542" s="11">
        <v>0.50615890143123499</v>
      </c>
      <c r="BD542" s="11">
        <v>0.47962441668234601</v>
      </c>
      <c r="BE542" s="11"/>
      <c r="BF542" s="11">
        <v>0.536836309439226</v>
      </c>
      <c r="BG542" s="11">
        <v>0.348684453492006</v>
      </c>
      <c r="BH542" s="11">
        <v>0.40848844481732499</v>
      </c>
      <c r="BI542" s="11">
        <v>0.416591926070362</v>
      </c>
      <c r="BJ542" s="11">
        <v>0.40536763222952799</v>
      </c>
      <c r="BK542" s="11">
        <v>0.39561174726307302</v>
      </c>
    </row>
    <row r="543" spans="2:63" x14ac:dyDescent="0.35">
      <c r="B543" t="s">
        <v>239</v>
      </c>
      <c r="C543" s="11">
        <v>0.42433532627007797</v>
      </c>
      <c r="D543" s="11">
        <v>0.45176332393754798</v>
      </c>
      <c r="E543" s="11">
        <v>0.39845282028991802</v>
      </c>
      <c r="F543" s="11"/>
      <c r="G543" s="11">
        <v>0.34811864636970602</v>
      </c>
      <c r="H543" s="11">
        <v>0.32886306144357302</v>
      </c>
      <c r="I543" s="11">
        <v>0.36952088072487399</v>
      </c>
      <c r="J543" s="11">
        <v>0.45790318323550999</v>
      </c>
      <c r="K543" s="11">
        <v>0.49871806539274699</v>
      </c>
      <c r="L543" s="11">
        <v>0.49822862916366401</v>
      </c>
      <c r="M543" s="11"/>
      <c r="N543" s="11">
        <v>0.39372437080351103</v>
      </c>
      <c r="O543" s="11">
        <v>0.42754145216807299</v>
      </c>
      <c r="P543" s="11">
        <v>0.45336927417502298</v>
      </c>
      <c r="Q543" s="11">
        <v>0.45174969997202202</v>
      </c>
      <c r="R543" s="11">
        <v>0.38443045373789098</v>
      </c>
      <c r="S543" s="11">
        <v>0.47456096873591003</v>
      </c>
      <c r="T543" s="11">
        <v>0.38560496702380997</v>
      </c>
      <c r="U543" s="11">
        <v>0.43727545178781302</v>
      </c>
      <c r="V543" s="11">
        <v>0.41061039468011201</v>
      </c>
      <c r="W543" s="11">
        <v>0.43405452655947901</v>
      </c>
      <c r="X543" s="11">
        <v>0.43033467385561802</v>
      </c>
      <c r="Y543" s="11"/>
      <c r="Z543" s="11">
        <v>0.41821492639389402</v>
      </c>
      <c r="AA543" s="11">
        <v>0.45037418013103098</v>
      </c>
      <c r="AB543" s="11">
        <v>0.41701270909676103</v>
      </c>
      <c r="AC543" s="11">
        <v>0.41015335397492902</v>
      </c>
      <c r="AD543" s="11"/>
      <c r="AE543" s="11">
        <v>0.44637879588308699</v>
      </c>
      <c r="AF543" s="11">
        <v>0.44562071655541902</v>
      </c>
      <c r="AG543" s="11">
        <v>0.404769779748335</v>
      </c>
      <c r="AH543" s="11">
        <v>0.37403958799735998</v>
      </c>
      <c r="AI543" s="11">
        <v>0.31738315857578298</v>
      </c>
      <c r="AJ543" s="11"/>
      <c r="AK543" s="11">
        <v>0.44678588057674001</v>
      </c>
      <c r="AL543" s="11">
        <v>0.40147901751402998</v>
      </c>
      <c r="AM543" s="11">
        <v>0.40386884736246198</v>
      </c>
      <c r="AN543" s="11">
        <v>0.45648562451146901</v>
      </c>
      <c r="AO543" s="11">
        <v>0.42125985176328601</v>
      </c>
      <c r="AP543" s="11">
        <v>0.34441261932455203</v>
      </c>
      <c r="AQ543" s="11"/>
      <c r="AR543" s="11">
        <v>0.50557635511500698</v>
      </c>
      <c r="AS543" s="11">
        <v>0.34389628594847998</v>
      </c>
      <c r="AT543" s="11">
        <v>0.44259591853525898</v>
      </c>
      <c r="AU543" s="11"/>
      <c r="AV543" s="11">
        <v>0.48510273118890201</v>
      </c>
      <c r="AW543" s="11">
        <v>0.30326880411332102</v>
      </c>
      <c r="AX543" s="11">
        <v>0.40103916793793298</v>
      </c>
      <c r="AY543" s="11">
        <v>0.69367935201499498</v>
      </c>
      <c r="AZ543" s="11">
        <v>0.48855925667514699</v>
      </c>
      <c r="BA543" s="11"/>
      <c r="BB543" s="11">
        <v>0.48219441653717099</v>
      </c>
      <c r="BC543" s="11">
        <v>0.33916155448427199</v>
      </c>
      <c r="BD543" s="11">
        <v>0.39499050474908798</v>
      </c>
      <c r="BE543" s="11"/>
      <c r="BF543" s="11">
        <v>0.34699996841236003</v>
      </c>
      <c r="BG543" s="11">
        <v>0.47507662659682598</v>
      </c>
      <c r="BH543" s="11">
        <v>0.43097274589350199</v>
      </c>
      <c r="BI543" s="11">
        <v>0.42434588278952701</v>
      </c>
      <c r="BJ543" s="11">
        <v>0.42755258141355801</v>
      </c>
      <c r="BK543" s="11">
        <v>0.42262690667304098</v>
      </c>
    </row>
    <row r="544" spans="2:63" x14ac:dyDescent="0.35">
      <c r="B544" t="s">
        <v>192</v>
      </c>
      <c r="C544" s="11">
        <v>-6.8904513003085199E-3</v>
      </c>
      <c r="D544" s="11">
        <v>-3.5414180128748599E-2</v>
      </c>
      <c r="E544" s="11">
        <v>1.8540949553059301E-2</v>
      </c>
      <c r="F544" s="11"/>
      <c r="G544" s="11">
        <v>0.18193085904470099</v>
      </c>
      <c r="H544" s="11">
        <v>0.19912225335167</v>
      </c>
      <c r="I544" s="11">
        <v>8.2934804190792799E-2</v>
      </c>
      <c r="J544" s="11">
        <v>-0.113810251061426</v>
      </c>
      <c r="K544" s="11">
        <v>-0.151323427272085</v>
      </c>
      <c r="L544" s="11">
        <v>-0.14189078091718199</v>
      </c>
      <c r="M544" s="11"/>
      <c r="N544" s="11">
        <v>8.9682773413667594E-2</v>
      </c>
      <c r="O544" s="11">
        <v>-2.3338563438101801E-2</v>
      </c>
      <c r="P544" s="11">
        <v>-7.6360143365819297E-2</v>
      </c>
      <c r="Q544" s="11">
        <v>-7.2540576034944598E-2</v>
      </c>
      <c r="R544" s="11">
        <v>2.2481520312423099E-2</v>
      </c>
      <c r="S544" s="11">
        <v>-9.9820478610760599E-2</v>
      </c>
      <c r="T544" s="11">
        <v>6.6564689503689697E-2</v>
      </c>
      <c r="U544" s="11">
        <v>-3.2676047149799298E-2</v>
      </c>
      <c r="V544" s="11">
        <v>2.0782864363069E-2</v>
      </c>
      <c r="W544" s="11">
        <v>-6.5015411166558E-3</v>
      </c>
      <c r="X544" s="11">
        <v>-1.5646464377469499E-2</v>
      </c>
      <c r="Y544" s="11"/>
      <c r="Z544" s="11">
        <v>3.3813431495109597E-2</v>
      </c>
      <c r="AA544" s="11">
        <v>-7.9828795258353305E-2</v>
      </c>
      <c r="AB544" s="11">
        <v>3.8737827569245403E-2</v>
      </c>
      <c r="AC544" s="11">
        <v>-1.1491855437616501E-2</v>
      </c>
      <c r="AD544" s="11"/>
      <c r="AE544" s="11">
        <v>-9.2639599897415298E-2</v>
      </c>
      <c r="AF544" s="11">
        <v>-1.3683031125103299E-2</v>
      </c>
      <c r="AG544" s="11">
        <v>3.6575861018932697E-2</v>
      </c>
      <c r="AH544" s="11">
        <v>0.12437979903511601</v>
      </c>
      <c r="AI544" s="11">
        <v>0.20597782277606799</v>
      </c>
      <c r="AJ544" s="11"/>
      <c r="AK544" s="11">
        <v>-3.4454561369689003E-2</v>
      </c>
      <c r="AL544" s="11">
        <v>5.6237883635614203E-2</v>
      </c>
      <c r="AM544" s="11">
        <v>3.4846709540436303E-2</v>
      </c>
      <c r="AN544" s="11">
        <v>-0.13589429952516299</v>
      </c>
      <c r="AO544" s="11">
        <v>1.24576136886002E-2</v>
      </c>
      <c r="AP544" s="11">
        <v>2.6318829197393302E-2</v>
      </c>
      <c r="AQ544" s="11"/>
      <c r="AR544" s="11">
        <v>-0.151969149532727</v>
      </c>
      <c r="AS544" s="11">
        <v>0.162699527098535</v>
      </c>
      <c r="AT544" s="11">
        <v>-7.9203203078294607E-2</v>
      </c>
      <c r="AU544" s="11"/>
      <c r="AV544" s="11">
        <v>-0.107529686245542</v>
      </c>
      <c r="AW544" s="11">
        <v>0.218920853601212</v>
      </c>
      <c r="AX544" s="11">
        <v>7.6460112953003395E-2</v>
      </c>
      <c r="AY544" s="11">
        <v>-0.47840606696275101</v>
      </c>
      <c r="AZ544" s="11">
        <v>-0.18450187592178099</v>
      </c>
      <c r="BA544" s="11"/>
      <c r="BB544" s="11">
        <v>-8.6953774585786195E-2</v>
      </c>
      <c r="BC544" s="11">
        <v>0.166997346946964</v>
      </c>
      <c r="BD544" s="11">
        <v>8.4633911933258005E-2</v>
      </c>
      <c r="BE544" s="11"/>
      <c r="BF544" s="11">
        <v>0.189836341026866</v>
      </c>
      <c r="BG544" s="11">
        <v>-0.12639217310482001</v>
      </c>
      <c r="BH544" s="11">
        <v>-2.2484301076176501E-2</v>
      </c>
      <c r="BI544" s="11">
        <v>-7.75395671916546E-3</v>
      </c>
      <c r="BJ544" s="11">
        <v>-2.2184949184030099E-2</v>
      </c>
      <c r="BK544" s="11">
        <v>-2.7015159409968601E-2</v>
      </c>
    </row>
    <row r="545" spans="2:63" x14ac:dyDescent="0.35">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c r="BK545" s="11"/>
    </row>
    <row r="546" spans="2:63" x14ac:dyDescent="0.35">
      <c r="B546" s="2" t="s">
        <v>299</v>
      </c>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c r="BK546" s="11"/>
    </row>
    <row r="547" spans="2:63" x14ac:dyDescent="0.35">
      <c r="B547" s="20" t="s">
        <v>67</v>
      </c>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c r="BG547" s="11"/>
      <c r="BH547" s="11"/>
      <c r="BI547" s="11"/>
      <c r="BJ547" s="11"/>
      <c r="BK547" s="11"/>
    </row>
    <row r="548" spans="2:63" x14ac:dyDescent="0.35">
      <c r="B548" t="s">
        <v>253</v>
      </c>
      <c r="C548" s="11">
        <v>0.16175637330583201</v>
      </c>
      <c r="D548" s="11">
        <v>0.180977891867701</v>
      </c>
      <c r="E548" s="11">
        <v>0.14196016142731999</v>
      </c>
      <c r="F548" s="11"/>
      <c r="G548" s="11">
        <v>0.216925949283785</v>
      </c>
      <c r="H548" s="11">
        <v>0.22446735423808001</v>
      </c>
      <c r="I548" s="11">
        <v>0.168948684184516</v>
      </c>
      <c r="J548" s="11">
        <v>0.110133143605679</v>
      </c>
      <c r="K548" s="11">
        <v>0.10758338750576001</v>
      </c>
      <c r="L548" s="11">
        <v>0.145641103481744</v>
      </c>
      <c r="M548" s="11"/>
      <c r="N548" s="11">
        <v>0.23444870922566199</v>
      </c>
      <c r="O548" s="11">
        <v>0.13238228023565299</v>
      </c>
      <c r="P548" s="11">
        <v>0.14489937695371599</v>
      </c>
      <c r="Q548" s="11">
        <v>0.128274887835024</v>
      </c>
      <c r="R548" s="11">
        <v>0.173596408181763</v>
      </c>
      <c r="S548" s="11">
        <v>0.15428316153711299</v>
      </c>
      <c r="T548" s="11">
        <v>0.16812205863947399</v>
      </c>
      <c r="U548" s="11">
        <v>0.15059859365171599</v>
      </c>
      <c r="V548" s="11">
        <v>0.16524276962133</v>
      </c>
      <c r="W548" s="11">
        <v>0.129116341208731</v>
      </c>
      <c r="X548" s="11">
        <v>0.16847866824379201</v>
      </c>
      <c r="Y548" s="11"/>
      <c r="Z548" s="11">
        <v>0.13711138275759399</v>
      </c>
      <c r="AA548" s="11">
        <v>0.13533171785706299</v>
      </c>
      <c r="AB548" s="11">
        <v>0.17341212954922</v>
      </c>
      <c r="AC548" s="11">
        <v>0.205735923935631</v>
      </c>
      <c r="AD548" s="11"/>
      <c r="AE548" s="11">
        <v>0.17526817144941401</v>
      </c>
      <c r="AF548" s="11">
        <v>0.15030770651061801</v>
      </c>
      <c r="AG548" s="11">
        <v>0.14663661811168099</v>
      </c>
      <c r="AH548" s="11">
        <v>0.19141844923463999</v>
      </c>
      <c r="AI548" s="11">
        <v>0.26178876426402098</v>
      </c>
      <c r="AJ548" s="11"/>
      <c r="AK548" s="11">
        <v>0.16150225692146999</v>
      </c>
      <c r="AL548" s="11">
        <v>0.136653068225322</v>
      </c>
      <c r="AM548" s="11">
        <v>0.21373054540097</v>
      </c>
      <c r="AN548" s="11">
        <v>0.18567147544326501</v>
      </c>
      <c r="AO548" s="11">
        <v>0.159077910216368</v>
      </c>
      <c r="AP548" s="11">
        <v>0.164499315775993</v>
      </c>
      <c r="AQ548" s="11"/>
      <c r="AR548" s="11">
        <v>0.18273561252784601</v>
      </c>
      <c r="AS548" s="11">
        <v>0.15186136748679499</v>
      </c>
      <c r="AT548" s="11">
        <v>0.123669193226006</v>
      </c>
      <c r="AU548" s="11"/>
      <c r="AV548" s="11">
        <v>0.169247725933558</v>
      </c>
      <c r="AW548" s="11">
        <v>0.17680332196127399</v>
      </c>
      <c r="AX548" s="11">
        <v>0.118698056029952</v>
      </c>
      <c r="AY548" s="11">
        <v>0.27606512994007398</v>
      </c>
      <c r="AZ548" s="11">
        <v>0.156234207223823</v>
      </c>
      <c r="BA548" s="11"/>
      <c r="BB548" s="11">
        <v>0.16259012643920601</v>
      </c>
      <c r="BC548" s="11">
        <v>0.18155417335805499</v>
      </c>
      <c r="BD548" s="11">
        <v>0.131694045884999</v>
      </c>
      <c r="BE548" s="11"/>
      <c r="BF548" s="11">
        <v>0.23633157044071801</v>
      </c>
      <c r="BG548" s="11">
        <v>0.13754757652351199</v>
      </c>
      <c r="BH548" s="11">
        <v>0.15672689127282399</v>
      </c>
      <c r="BI548" s="11">
        <v>0.15759604767982099</v>
      </c>
      <c r="BJ548" s="11">
        <v>0.11664126454729699</v>
      </c>
      <c r="BK548" s="11">
        <v>0.13241301376030301</v>
      </c>
    </row>
    <row r="549" spans="2:63" x14ac:dyDescent="0.35">
      <c r="B549" t="s">
        <v>254</v>
      </c>
      <c r="C549" s="11">
        <v>0.36720057588709298</v>
      </c>
      <c r="D549" s="11">
        <v>0.35146815885375898</v>
      </c>
      <c r="E549" s="11">
        <v>0.38276721085798998</v>
      </c>
      <c r="F549" s="11"/>
      <c r="G549" s="11">
        <v>0.400352172132863</v>
      </c>
      <c r="H549" s="11">
        <v>0.34656548902829598</v>
      </c>
      <c r="I549" s="11">
        <v>0.366111857806031</v>
      </c>
      <c r="J549" s="11">
        <v>0.34333606080203899</v>
      </c>
      <c r="K549" s="11">
        <v>0.372030412149016</v>
      </c>
      <c r="L549" s="11">
        <v>0.37865073274130101</v>
      </c>
      <c r="M549" s="11"/>
      <c r="N549" s="11">
        <v>0.34826798099364997</v>
      </c>
      <c r="O549" s="11">
        <v>0.41696295471705203</v>
      </c>
      <c r="P549" s="11">
        <v>0.383495185852259</v>
      </c>
      <c r="Q549" s="11">
        <v>0.37875928450261998</v>
      </c>
      <c r="R549" s="11">
        <v>0.35931426332259803</v>
      </c>
      <c r="S549" s="11">
        <v>0.37279275994959898</v>
      </c>
      <c r="T549" s="11">
        <v>0.347125851577466</v>
      </c>
      <c r="U549" s="11">
        <v>0.36553872734347997</v>
      </c>
      <c r="V549" s="11">
        <v>0.33793007531605401</v>
      </c>
      <c r="W549" s="11">
        <v>0.37157596505232499</v>
      </c>
      <c r="X549" s="11">
        <v>0.33487841775863197</v>
      </c>
      <c r="Y549" s="11"/>
      <c r="Z549" s="11">
        <v>0.34826471361671602</v>
      </c>
      <c r="AA549" s="11">
        <v>0.39138257771485901</v>
      </c>
      <c r="AB549" s="11">
        <v>0.38778133540134102</v>
      </c>
      <c r="AC549" s="11">
        <v>0.347039988082117</v>
      </c>
      <c r="AD549" s="11"/>
      <c r="AE549" s="11">
        <v>0.36627175629011499</v>
      </c>
      <c r="AF549" s="11">
        <v>0.41803471629289402</v>
      </c>
      <c r="AG549" s="11">
        <v>0.34843062002337</v>
      </c>
      <c r="AH549" s="11">
        <v>0.30231074617848003</v>
      </c>
      <c r="AI549" s="11">
        <v>0.23960201060359401</v>
      </c>
      <c r="AJ549" s="11"/>
      <c r="AK549" s="11">
        <v>0.36957464120935601</v>
      </c>
      <c r="AL549" s="11">
        <v>0.39238089133938298</v>
      </c>
      <c r="AM549" s="11">
        <v>0.33833567142618298</v>
      </c>
      <c r="AN549" s="11">
        <v>0.34368869768878502</v>
      </c>
      <c r="AO549" s="11">
        <v>0.349152306727951</v>
      </c>
      <c r="AP549" s="11">
        <v>0.40324558497242202</v>
      </c>
      <c r="AQ549" s="11"/>
      <c r="AR549" s="11">
        <v>0.38697324099979602</v>
      </c>
      <c r="AS549" s="11">
        <v>0.34184312753579299</v>
      </c>
      <c r="AT549" s="11">
        <v>0.36296122934546898</v>
      </c>
      <c r="AU549" s="11"/>
      <c r="AV549" s="11">
        <v>0.391214863399936</v>
      </c>
      <c r="AW549" s="11">
        <v>0.35306981221796602</v>
      </c>
      <c r="AX549" s="11">
        <v>0.33828078781439502</v>
      </c>
      <c r="AY549" s="11">
        <v>0.37444527614226197</v>
      </c>
      <c r="AZ549" s="11">
        <v>0.35657763676253801</v>
      </c>
      <c r="BA549" s="11"/>
      <c r="BB549" s="11">
        <v>0.41002893448764</v>
      </c>
      <c r="BC549" s="11">
        <v>0.338740373997725</v>
      </c>
      <c r="BD549" s="11">
        <v>0.36030673963920301</v>
      </c>
      <c r="BE549" s="11"/>
      <c r="BF549" s="11">
        <v>0.34305489807747602</v>
      </c>
      <c r="BG549" s="11">
        <v>0.36848949209718601</v>
      </c>
      <c r="BH549" s="11">
        <v>0.37254066300423</v>
      </c>
      <c r="BI549" s="11">
        <v>0.36745048688714699</v>
      </c>
      <c r="BJ549" s="11">
        <v>0.386006610441605</v>
      </c>
      <c r="BK549" s="11">
        <v>0.40225653682870099</v>
      </c>
    </row>
    <row r="550" spans="2:63" x14ac:dyDescent="0.35">
      <c r="B550" t="s">
        <v>255</v>
      </c>
      <c r="C550" s="11">
        <v>0.308566096333035</v>
      </c>
      <c r="D550" s="11">
        <v>0.29212285831295298</v>
      </c>
      <c r="E550" s="11">
        <v>0.32540626672534501</v>
      </c>
      <c r="F550" s="11"/>
      <c r="G550" s="11">
        <v>0.218483064719419</v>
      </c>
      <c r="H550" s="11">
        <v>0.25081856156496801</v>
      </c>
      <c r="I550" s="11">
        <v>0.28901082837130199</v>
      </c>
      <c r="J550" s="11">
        <v>0.38132076056862502</v>
      </c>
      <c r="K550" s="11">
        <v>0.34890233917277103</v>
      </c>
      <c r="L550" s="11">
        <v>0.34650612168682399</v>
      </c>
      <c r="M550" s="11"/>
      <c r="N550" s="11">
        <v>0.27969766144937003</v>
      </c>
      <c r="O550" s="11">
        <v>0.30007571221769402</v>
      </c>
      <c r="P550" s="11">
        <v>0.31191031328954399</v>
      </c>
      <c r="Q550" s="11">
        <v>0.30511475337935401</v>
      </c>
      <c r="R550" s="11">
        <v>0.31222505342914803</v>
      </c>
      <c r="S550" s="11">
        <v>0.31872632643279802</v>
      </c>
      <c r="T550" s="11">
        <v>0.29925882605106302</v>
      </c>
      <c r="U550" s="11">
        <v>0.310879615257316</v>
      </c>
      <c r="V550" s="11">
        <v>0.32563230194349202</v>
      </c>
      <c r="W550" s="11">
        <v>0.32832710824844002</v>
      </c>
      <c r="X550" s="11">
        <v>0.328882689353444</v>
      </c>
      <c r="Y550" s="11"/>
      <c r="Z550" s="11">
        <v>0.31993630962352299</v>
      </c>
      <c r="AA550" s="11">
        <v>0.31908612861553598</v>
      </c>
      <c r="AB550" s="11">
        <v>0.27097442932452298</v>
      </c>
      <c r="AC550" s="11">
        <v>0.31637993862006802</v>
      </c>
      <c r="AD550" s="11"/>
      <c r="AE550" s="11">
        <v>0.33755211341010299</v>
      </c>
      <c r="AF550" s="11">
        <v>0.28210065367866299</v>
      </c>
      <c r="AG550" s="11">
        <v>0.29980673574396799</v>
      </c>
      <c r="AH550" s="11">
        <v>0.30449735352144702</v>
      </c>
      <c r="AI550" s="11">
        <v>0.33162415104006199</v>
      </c>
      <c r="AJ550" s="11"/>
      <c r="AK550" s="11">
        <v>0.32414581381846103</v>
      </c>
      <c r="AL550" s="11">
        <v>0.29012019013785301</v>
      </c>
      <c r="AM550" s="11">
        <v>0.292583311775935</v>
      </c>
      <c r="AN550" s="11">
        <v>0.344580395299659</v>
      </c>
      <c r="AO550" s="11">
        <v>0.30036321510641401</v>
      </c>
      <c r="AP550" s="11">
        <v>0.257720299258269</v>
      </c>
      <c r="AQ550" s="11"/>
      <c r="AR550" s="11">
        <v>0.28839126342581001</v>
      </c>
      <c r="AS550" s="11">
        <v>0.31261253655225502</v>
      </c>
      <c r="AT550" s="11">
        <v>0.372515084717433</v>
      </c>
      <c r="AU550" s="11"/>
      <c r="AV550" s="11">
        <v>0.30342481833624801</v>
      </c>
      <c r="AW550" s="11">
        <v>0.28160845589829903</v>
      </c>
      <c r="AX550" s="11">
        <v>0.334963200417419</v>
      </c>
      <c r="AY550" s="11">
        <v>0.212846428663719</v>
      </c>
      <c r="AZ550" s="11">
        <v>0.35160848773828601</v>
      </c>
      <c r="BA550" s="11"/>
      <c r="BB550" s="11">
        <v>0.28861429945692602</v>
      </c>
      <c r="BC550" s="11">
        <v>0.295667286761436</v>
      </c>
      <c r="BD550" s="11">
        <v>0.28761178317273101</v>
      </c>
      <c r="BE550" s="11"/>
      <c r="BF550" s="11">
        <v>0.26576294363243003</v>
      </c>
      <c r="BG550" s="11">
        <v>0.31849426653580198</v>
      </c>
      <c r="BH550" s="11">
        <v>0.30087701467579397</v>
      </c>
      <c r="BI550" s="11">
        <v>0.323158093641783</v>
      </c>
      <c r="BJ550" s="11">
        <v>0.33596844692067002</v>
      </c>
      <c r="BK550" s="11">
        <v>0.31898222585799402</v>
      </c>
    </row>
    <row r="551" spans="2:63" x14ac:dyDescent="0.35">
      <c r="B551" t="s">
        <v>256</v>
      </c>
      <c r="C551" s="11">
        <v>0.117444207211773</v>
      </c>
      <c r="D551" s="11">
        <v>0.128181373558725</v>
      </c>
      <c r="E551" s="11">
        <v>0.10642000824178501</v>
      </c>
      <c r="F551" s="11"/>
      <c r="G551" s="11">
        <v>0.111049052750033</v>
      </c>
      <c r="H551" s="11">
        <v>0.13494682356351201</v>
      </c>
      <c r="I551" s="11">
        <v>0.133355169295065</v>
      </c>
      <c r="J551" s="11">
        <v>0.116832189705227</v>
      </c>
      <c r="K551" s="11">
        <v>0.127626499985667</v>
      </c>
      <c r="L551" s="11">
        <v>8.8137327473023303E-2</v>
      </c>
      <c r="M551" s="11"/>
      <c r="N551" s="11">
        <v>9.4759250845394494E-2</v>
      </c>
      <c r="O551" s="11">
        <v>0.10135261258936799</v>
      </c>
      <c r="P551" s="11">
        <v>0.11965019157321</v>
      </c>
      <c r="Q551" s="11">
        <v>0.14639418149604499</v>
      </c>
      <c r="R551" s="11">
        <v>0.119152088369749</v>
      </c>
      <c r="S551" s="11">
        <v>0.124268892918405</v>
      </c>
      <c r="T551" s="11">
        <v>0.13251407949878199</v>
      </c>
      <c r="U551" s="11">
        <v>0.102410327937977</v>
      </c>
      <c r="V551" s="11">
        <v>0.116108257311079</v>
      </c>
      <c r="W551" s="11">
        <v>0.13925958859944601</v>
      </c>
      <c r="X551" s="11">
        <v>0.104044325483026</v>
      </c>
      <c r="Y551" s="11"/>
      <c r="Z551" s="11">
        <v>0.155695679744869</v>
      </c>
      <c r="AA551" s="11">
        <v>0.110862724580154</v>
      </c>
      <c r="AB551" s="11">
        <v>0.122531015364214</v>
      </c>
      <c r="AC551" s="11">
        <v>7.7637426441698798E-2</v>
      </c>
      <c r="AD551" s="11"/>
      <c r="AE551" s="11">
        <v>7.8959322042442701E-2</v>
      </c>
      <c r="AF551" s="11">
        <v>0.11040850671404701</v>
      </c>
      <c r="AG551" s="11">
        <v>0.15645574782411101</v>
      </c>
      <c r="AH551" s="11">
        <v>0.14209403657428299</v>
      </c>
      <c r="AI551" s="11">
        <v>0.12501740392729099</v>
      </c>
      <c r="AJ551" s="11"/>
      <c r="AK551" s="11">
        <v>9.9785281440860504E-2</v>
      </c>
      <c r="AL551" s="11">
        <v>0.134775608087218</v>
      </c>
      <c r="AM551" s="11">
        <v>0.101755131627705</v>
      </c>
      <c r="AN551" s="11">
        <v>7.9047389260285095E-2</v>
      </c>
      <c r="AO551" s="11">
        <v>0.154646377608506</v>
      </c>
      <c r="AP551" s="11">
        <v>0.14848984932349801</v>
      </c>
      <c r="AQ551" s="11"/>
      <c r="AR551" s="11">
        <v>0.103980099346378</v>
      </c>
      <c r="AS551" s="11">
        <v>0.13751013957317301</v>
      </c>
      <c r="AT551" s="11">
        <v>0.10347391206033101</v>
      </c>
      <c r="AU551" s="11"/>
      <c r="AV551" s="11">
        <v>0.10356680076104</v>
      </c>
      <c r="AW551" s="11">
        <v>0.13252638428529201</v>
      </c>
      <c r="AX551" s="11">
        <v>0.145653455412039</v>
      </c>
      <c r="AY551" s="11">
        <v>5.1814198414023703E-2</v>
      </c>
      <c r="AZ551" s="11">
        <v>0.100385384821695</v>
      </c>
      <c r="BA551" s="11"/>
      <c r="BB551" s="11">
        <v>0.111628668968786</v>
      </c>
      <c r="BC551" s="11">
        <v>0.13086352375920199</v>
      </c>
      <c r="BD551" s="11">
        <v>0.13207421288172499</v>
      </c>
      <c r="BE551" s="11"/>
      <c r="BF551" s="11">
        <v>0.118597072287546</v>
      </c>
      <c r="BG551" s="11">
        <v>0.12789852479372499</v>
      </c>
      <c r="BH551" s="11">
        <v>0.124320921487295</v>
      </c>
      <c r="BI551" s="11">
        <v>0.11278578289502</v>
      </c>
      <c r="BJ551" s="11">
        <v>0.106134874702596</v>
      </c>
      <c r="BK551" s="11">
        <v>9.3994697823780296E-2</v>
      </c>
    </row>
    <row r="552" spans="2:63" x14ac:dyDescent="0.35">
      <c r="B552" t="s">
        <v>257</v>
      </c>
      <c r="C552" s="11">
        <v>4.5032747262267601E-2</v>
      </c>
      <c r="D552" s="11">
        <v>4.7249717406862499E-2</v>
      </c>
      <c r="E552" s="11">
        <v>4.3446352747560403E-2</v>
      </c>
      <c r="F552" s="11"/>
      <c r="G552" s="11">
        <v>5.3189761113899503E-2</v>
      </c>
      <c r="H552" s="11">
        <v>4.32017716051439E-2</v>
      </c>
      <c r="I552" s="11">
        <v>4.2573460343085699E-2</v>
      </c>
      <c r="J552" s="11">
        <v>4.8377845318431097E-2</v>
      </c>
      <c r="K552" s="11">
        <v>4.3857361186785099E-2</v>
      </c>
      <c r="L552" s="11">
        <v>4.1064714617107603E-2</v>
      </c>
      <c r="M552" s="11"/>
      <c r="N552" s="11">
        <v>4.2826397485923401E-2</v>
      </c>
      <c r="O552" s="11">
        <v>4.9226440240232899E-2</v>
      </c>
      <c r="P552" s="11">
        <v>4.0044932331269802E-2</v>
      </c>
      <c r="Q552" s="11">
        <v>4.1456892786957397E-2</v>
      </c>
      <c r="R552" s="11">
        <v>3.5712186696742303E-2</v>
      </c>
      <c r="S552" s="11">
        <v>2.99288591620849E-2</v>
      </c>
      <c r="T552" s="11">
        <v>5.2979184233214897E-2</v>
      </c>
      <c r="U552" s="11">
        <v>7.0572735809511802E-2</v>
      </c>
      <c r="V552" s="11">
        <v>5.5086595808044599E-2</v>
      </c>
      <c r="W552" s="11">
        <v>3.1720996891058201E-2</v>
      </c>
      <c r="X552" s="11">
        <v>6.3715899161105996E-2</v>
      </c>
      <c r="Y552" s="11"/>
      <c r="Z552" s="11">
        <v>3.89919142572977E-2</v>
      </c>
      <c r="AA552" s="11">
        <v>4.33368512323873E-2</v>
      </c>
      <c r="AB552" s="11">
        <v>4.53010903607029E-2</v>
      </c>
      <c r="AC552" s="11">
        <v>5.32067229204857E-2</v>
      </c>
      <c r="AD552" s="11"/>
      <c r="AE552" s="11">
        <v>4.1948636807925703E-2</v>
      </c>
      <c r="AF552" s="11">
        <v>3.9148416803777702E-2</v>
      </c>
      <c r="AG552" s="11">
        <v>4.8670278296870602E-2</v>
      </c>
      <c r="AH552" s="11">
        <v>5.9679414491150301E-2</v>
      </c>
      <c r="AI552" s="11">
        <v>4.1967670165033E-2</v>
      </c>
      <c r="AJ552" s="11"/>
      <c r="AK552" s="11">
        <v>4.4992006609851899E-2</v>
      </c>
      <c r="AL552" s="11">
        <v>4.6070242210223898E-2</v>
      </c>
      <c r="AM552" s="11">
        <v>5.3595339769206003E-2</v>
      </c>
      <c r="AN552" s="11">
        <v>4.7012042308005202E-2</v>
      </c>
      <c r="AO552" s="11">
        <v>3.6760190340760703E-2</v>
      </c>
      <c r="AP552" s="11">
        <v>2.6044950669818202E-2</v>
      </c>
      <c r="AQ552" s="11"/>
      <c r="AR552" s="11">
        <v>3.7919783700169601E-2</v>
      </c>
      <c r="AS552" s="11">
        <v>5.61728288519832E-2</v>
      </c>
      <c r="AT552" s="11">
        <v>3.7380580650760199E-2</v>
      </c>
      <c r="AU552" s="11"/>
      <c r="AV552" s="11">
        <v>3.2545791569218198E-2</v>
      </c>
      <c r="AW552" s="11">
        <v>5.5992025637168402E-2</v>
      </c>
      <c r="AX552" s="11">
        <v>6.2404500326195197E-2</v>
      </c>
      <c r="AY552" s="11">
        <v>8.4828966839921902E-2</v>
      </c>
      <c r="AZ552" s="11">
        <v>3.5194283453658402E-2</v>
      </c>
      <c r="BA552" s="11"/>
      <c r="BB552" s="11">
        <v>2.7137970647441501E-2</v>
      </c>
      <c r="BC552" s="11">
        <v>5.3174642123581799E-2</v>
      </c>
      <c r="BD552" s="11">
        <v>8.8313218421342002E-2</v>
      </c>
      <c r="BE552" s="11"/>
      <c r="BF552" s="11">
        <v>3.6253515561829701E-2</v>
      </c>
      <c r="BG552" s="11">
        <v>4.7570140049776402E-2</v>
      </c>
      <c r="BH552" s="11">
        <v>4.5534509559857397E-2</v>
      </c>
      <c r="BI552" s="11">
        <v>3.9009588896229901E-2</v>
      </c>
      <c r="BJ552" s="11">
        <v>5.5248803387831502E-2</v>
      </c>
      <c r="BK552" s="11">
        <v>5.2353525729221598E-2</v>
      </c>
    </row>
    <row r="553" spans="2:63" x14ac:dyDescent="0.35">
      <c r="B553" t="s">
        <v>258</v>
      </c>
      <c r="C553" s="11">
        <v>0.52895694919292502</v>
      </c>
      <c r="D553" s="11">
        <v>0.53244605072146001</v>
      </c>
      <c r="E553" s="11">
        <v>0.52472737228530997</v>
      </c>
      <c r="F553" s="11"/>
      <c r="G553" s="11">
        <v>0.61727812141664895</v>
      </c>
      <c r="H553" s="11">
        <v>0.57103284326637704</v>
      </c>
      <c r="I553" s="11">
        <v>0.53506054199054698</v>
      </c>
      <c r="J553" s="11">
        <v>0.45346920440771699</v>
      </c>
      <c r="K553" s="11">
        <v>0.47961379965477702</v>
      </c>
      <c r="L553" s="11">
        <v>0.52429183622304498</v>
      </c>
      <c r="M553" s="11"/>
      <c r="N553" s="11">
        <v>0.58271669021931305</v>
      </c>
      <c r="O553" s="11">
        <v>0.54934523495270504</v>
      </c>
      <c r="P553" s="11">
        <v>0.52839456280597596</v>
      </c>
      <c r="Q553" s="11">
        <v>0.50703417233764403</v>
      </c>
      <c r="R553" s="11">
        <v>0.532910671504361</v>
      </c>
      <c r="S553" s="11">
        <v>0.52707592148671201</v>
      </c>
      <c r="T553" s="11">
        <v>0.51524791021694005</v>
      </c>
      <c r="U553" s="11">
        <v>0.51613732099519605</v>
      </c>
      <c r="V553" s="11">
        <v>0.50317284493738401</v>
      </c>
      <c r="W553" s="11">
        <v>0.50069230626105599</v>
      </c>
      <c r="X553" s="11">
        <v>0.50335708600242401</v>
      </c>
      <c r="Y553" s="11"/>
      <c r="Z553" s="11">
        <v>0.48537609637431001</v>
      </c>
      <c r="AA553" s="11">
        <v>0.52671429557192195</v>
      </c>
      <c r="AB553" s="11">
        <v>0.56119346495055999</v>
      </c>
      <c r="AC553" s="11">
        <v>0.55277591201774701</v>
      </c>
      <c r="AD553" s="11"/>
      <c r="AE553" s="11">
        <v>0.54153992773952897</v>
      </c>
      <c r="AF553" s="11">
        <v>0.56834242280351199</v>
      </c>
      <c r="AG553" s="11">
        <v>0.49506723813505099</v>
      </c>
      <c r="AH553" s="11">
        <v>0.49372919541311999</v>
      </c>
      <c r="AI553" s="11">
        <v>0.50139077486761396</v>
      </c>
      <c r="AJ553" s="11"/>
      <c r="AK553" s="11">
        <v>0.53107689813082604</v>
      </c>
      <c r="AL553" s="11">
        <v>0.529033959564704</v>
      </c>
      <c r="AM553" s="11">
        <v>0.55206621682715296</v>
      </c>
      <c r="AN553" s="11">
        <v>0.52936017313205097</v>
      </c>
      <c r="AO553" s="11">
        <v>0.50823021694431902</v>
      </c>
      <c r="AP553" s="11">
        <v>0.56774490074841399</v>
      </c>
      <c r="AQ553" s="11"/>
      <c r="AR553" s="11">
        <v>0.569708853527642</v>
      </c>
      <c r="AS553" s="11">
        <v>0.49370449502258901</v>
      </c>
      <c r="AT553" s="11">
        <v>0.48663042257147598</v>
      </c>
      <c r="AU553" s="11"/>
      <c r="AV553" s="11">
        <v>0.56046258933349402</v>
      </c>
      <c r="AW553" s="11">
        <v>0.52987313417923998</v>
      </c>
      <c r="AX553" s="11">
        <v>0.456978843844348</v>
      </c>
      <c r="AY553" s="11">
        <v>0.65051040608233601</v>
      </c>
      <c r="AZ553" s="11">
        <v>0.51281184398636004</v>
      </c>
      <c r="BA553" s="11"/>
      <c r="BB553" s="11">
        <v>0.572619060926846</v>
      </c>
      <c r="BC553" s="11">
        <v>0.52029454735577996</v>
      </c>
      <c r="BD553" s="11">
        <v>0.49200078552420201</v>
      </c>
      <c r="BE553" s="11"/>
      <c r="BF553" s="11">
        <v>0.57938646851819398</v>
      </c>
      <c r="BG553" s="11">
        <v>0.50603706862069697</v>
      </c>
      <c r="BH553" s="11">
        <v>0.52926755427705297</v>
      </c>
      <c r="BI553" s="11">
        <v>0.52504653456696804</v>
      </c>
      <c r="BJ553" s="11">
        <v>0.50264787498890195</v>
      </c>
      <c r="BK553" s="11">
        <v>0.53466955058900401</v>
      </c>
    </row>
    <row r="554" spans="2:63" x14ac:dyDescent="0.35">
      <c r="B554" t="s">
        <v>259</v>
      </c>
      <c r="C554" s="11">
        <v>0.16247695447404059</v>
      </c>
      <c r="D554" s="11">
        <v>0.17543109096558751</v>
      </c>
      <c r="E554" s="11">
        <v>0.14986636098934542</v>
      </c>
      <c r="F554" s="11"/>
      <c r="G554" s="11">
        <v>0.16423881386393252</v>
      </c>
      <c r="H554" s="11">
        <v>0.17814859516865592</v>
      </c>
      <c r="I554" s="11">
        <v>0.1759286296381507</v>
      </c>
      <c r="J554" s="11">
        <v>0.16521003502365811</v>
      </c>
      <c r="K554" s="11">
        <v>0.1714838611724521</v>
      </c>
      <c r="L554" s="11">
        <v>0.12920204209013092</v>
      </c>
      <c r="M554" s="11"/>
      <c r="N554" s="11">
        <v>0.13758564833131789</v>
      </c>
      <c r="O554" s="11">
        <v>0.15057905282960088</v>
      </c>
      <c r="P554" s="11">
        <v>0.15969512390447979</v>
      </c>
      <c r="Q554" s="11">
        <v>0.18785107428300241</v>
      </c>
      <c r="R554" s="11">
        <v>0.15486427506649131</v>
      </c>
      <c r="S554" s="11">
        <v>0.15419775208048989</v>
      </c>
      <c r="T554" s="11">
        <v>0.1854932637319969</v>
      </c>
      <c r="U554" s="11">
        <v>0.17298306374748879</v>
      </c>
      <c r="V554" s="11">
        <v>0.17119485311912361</v>
      </c>
      <c r="W554" s="11">
        <v>0.17098058549050421</v>
      </c>
      <c r="X554" s="11">
        <v>0.16776022464413198</v>
      </c>
      <c r="Y554" s="11"/>
      <c r="Z554" s="11">
        <v>0.1946875940021667</v>
      </c>
      <c r="AA554" s="11">
        <v>0.15419957581254129</v>
      </c>
      <c r="AB554" s="11">
        <v>0.16783210572491691</v>
      </c>
      <c r="AC554" s="11">
        <v>0.1308441493621845</v>
      </c>
      <c r="AD554" s="11"/>
      <c r="AE554" s="11">
        <v>0.1209079588503684</v>
      </c>
      <c r="AF554" s="11">
        <v>0.14955692351782471</v>
      </c>
      <c r="AG554" s="11">
        <v>0.2051260261209816</v>
      </c>
      <c r="AH554" s="11">
        <v>0.20177345106543329</v>
      </c>
      <c r="AI554" s="11">
        <v>0.16698507409232399</v>
      </c>
      <c r="AJ554" s="11"/>
      <c r="AK554" s="11">
        <v>0.14477728805071241</v>
      </c>
      <c r="AL554" s="11">
        <v>0.18084585029744191</v>
      </c>
      <c r="AM554" s="11">
        <v>0.15535047139691099</v>
      </c>
      <c r="AN554" s="11">
        <v>0.1260594315682903</v>
      </c>
      <c r="AO554" s="11">
        <v>0.19140656794926669</v>
      </c>
      <c r="AP554" s="11">
        <v>0.17453479999331623</v>
      </c>
      <c r="AQ554" s="11"/>
      <c r="AR554" s="11">
        <v>0.1418998830465476</v>
      </c>
      <c r="AS554" s="11">
        <v>0.1936829684251562</v>
      </c>
      <c r="AT554" s="11">
        <v>0.14085449271109121</v>
      </c>
      <c r="AU554" s="11"/>
      <c r="AV554" s="11">
        <v>0.13611259233025819</v>
      </c>
      <c r="AW554" s="11">
        <v>0.18851840992246041</v>
      </c>
      <c r="AX554" s="11">
        <v>0.20805795573823421</v>
      </c>
      <c r="AY554" s="11">
        <v>0.1366431652539456</v>
      </c>
      <c r="AZ554" s="11">
        <v>0.13557966827535339</v>
      </c>
      <c r="BA554" s="11"/>
      <c r="BB554" s="11">
        <v>0.13876663961622748</v>
      </c>
      <c r="BC554" s="11">
        <v>0.18403816588278379</v>
      </c>
      <c r="BD554" s="11">
        <v>0.22038743130306698</v>
      </c>
      <c r="BE554" s="11"/>
      <c r="BF554" s="11">
        <v>0.15485058784937569</v>
      </c>
      <c r="BG554" s="11">
        <v>0.17546866484350138</v>
      </c>
      <c r="BH554" s="11">
        <v>0.16985543104715239</v>
      </c>
      <c r="BI554" s="11">
        <v>0.15179537179124991</v>
      </c>
      <c r="BJ554" s="11">
        <v>0.1613836780904275</v>
      </c>
      <c r="BK554" s="11">
        <v>0.14634822355300189</v>
      </c>
    </row>
    <row r="555" spans="2:63" x14ac:dyDescent="0.35">
      <c r="B555" t="s">
        <v>192</v>
      </c>
      <c r="C555" s="11">
        <v>0.36647999471888443</v>
      </c>
      <c r="D555" s="11">
        <v>0.3570149597558725</v>
      </c>
      <c r="E555" s="11">
        <v>0.37486101129596455</v>
      </c>
      <c r="F555" s="11"/>
      <c r="G555" s="11">
        <v>0.45303930755271643</v>
      </c>
      <c r="H555" s="11">
        <v>0.39288424809772116</v>
      </c>
      <c r="I555" s="11">
        <v>0.35913191235239628</v>
      </c>
      <c r="J555" s="11">
        <v>0.28825916938405888</v>
      </c>
      <c r="K555" s="11">
        <v>0.30812993848232495</v>
      </c>
      <c r="L555" s="11">
        <v>0.39508979413291406</v>
      </c>
      <c r="M555" s="11"/>
      <c r="N555" s="11">
        <v>0.44513104188799513</v>
      </c>
      <c r="O555" s="11">
        <v>0.39876618212310416</v>
      </c>
      <c r="P555" s="11">
        <v>0.36869943890149615</v>
      </c>
      <c r="Q555" s="11">
        <v>0.31918309805464162</v>
      </c>
      <c r="R555" s="11">
        <v>0.37804639643786969</v>
      </c>
      <c r="S555" s="11">
        <v>0.37287816940622209</v>
      </c>
      <c r="T555" s="11">
        <v>0.32975464648494313</v>
      </c>
      <c r="U555" s="11">
        <v>0.34315425724770726</v>
      </c>
      <c r="V555" s="11">
        <v>0.33197799181826038</v>
      </c>
      <c r="W555" s="11">
        <v>0.32971172077055177</v>
      </c>
      <c r="X555" s="11">
        <v>0.33559686135829203</v>
      </c>
      <c r="Y555" s="11"/>
      <c r="Z555" s="11">
        <v>0.29068850237214328</v>
      </c>
      <c r="AA555" s="11">
        <v>0.37251471975938066</v>
      </c>
      <c r="AB555" s="11">
        <v>0.39336135922564308</v>
      </c>
      <c r="AC555" s="11">
        <v>0.42193176265556254</v>
      </c>
      <c r="AD555" s="11"/>
      <c r="AE555" s="11">
        <v>0.42063196888916055</v>
      </c>
      <c r="AF555" s="11">
        <v>0.41878549928568731</v>
      </c>
      <c r="AG555" s="11">
        <v>0.28994121201406942</v>
      </c>
      <c r="AH555" s="11">
        <v>0.29195574434768667</v>
      </c>
      <c r="AI555" s="11">
        <v>0.33440570077528997</v>
      </c>
      <c r="AJ555" s="11"/>
      <c r="AK555" s="11">
        <v>0.3862996100801136</v>
      </c>
      <c r="AL555" s="11">
        <v>0.34818810926726207</v>
      </c>
      <c r="AM555" s="11">
        <v>0.39671574543024196</v>
      </c>
      <c r="AN555" s="11">
        <v>0.40330074156376067</v>
      </c>
      <c r="AO555" s="11">
        <v>0.31682364899505233</v>
      </c>
      <c r="AP555" s="11">
        <v>0.39321010075509777</v>
      </c>
      <c r="AQ555" s="11"/>
      <c r="AR555" s="11">
        <v>0.4278089704810944</v>
      </c>
      <c r="AS555" s="11">
        <v>0.30002152659743281</v>
      </c>
      <c r="AT555" s="11">
        <v>0.34577592986038475</v>
      </c>
      <c r="AU555" s="11"/>
      <c r="AV555" s="11">
        <v>0.42434999700323583</v>
      </c>
      <c r="AW555" s="11">
        <v>0.3413547242567796</v>
      </c>
      <c r="AX555" s="11">
        <v>0.24892088810611379</v>
      </c>
      <c r="AY555" s="11">
        <v>0.51386724082839041</v>
      </c>
      <c r="AZ555" s="11">
        <v>0.37723217571100665</v>
      </c>
      <c r="BA555" s="11"/>
      <c r="BB555" s="11">
        <v>0.43385242131061852</v>
      </c>
      <c r="BC555" s="11">
        <v>0.33625638147299619</v>
      </c>
      <c r="BD555" s="11">
        <v>0.27161335422113503</v>
      </c>
      <c r="BE555" s="11"/>
      <c r="BF555" s="11">
        <v>0.42453588066881831</v>
      </c>
      <c r="BG555" s="11">
        <v>0.3305684037771956</v>
      </c>
      <c r="BH555" s="11">
        <v>0.35941212322990057</v>
      </c>
      <c r="BI555" s="11">
        <v>0.37325116277571813</v>
      </c>
      <c r="BJ555" s="11">
        <v>0.34126419689847443</v>
      </c>
      <c r="BK555" s="11">
        <v>0.38832132703600208</v>
      </c>
    </row>
    <row r="556" spans="2:63" x14ac:dyDescent="0.35">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c r="AY556" s="11"/>
      <c r="AZ556" s="11"/>
      <c r="BA556" s="11"/>
      <c r="BB556" s="11"/>
      <c r="BC556" s="11"/>
      <c r="BD556" s="11"/>
      <c r="BE556" s="11"/>
      <c r="BF556" s="11"/>
      <c r="BG556" s="11"/>
      <c r="BH556" s="11"/>
      <c r="BI556" s="11"/>
      <c r="BJ556" s="11"/>
      <c r="BK556" s="11"/>
    </row>
    <row r="557" spans="2:63" x14ac:dyDescent="0.35">
      <c r="B557" s="2" t="s">
        <v>300</v>
      </c>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c r="BK557" s="11"/>
    </row>
    <row r="558" spans="2:63" x14ac:dyDescent="0.35">
      <c r="B558" s="20" t="s">
        <v>67</v>
      </c>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c r="BK558" s="11"/>
    </row>
    <row r="559" spans="2:63" x14ac:dyDescent="0.35">
      <c r="B559" t="s">
        <v>253</v>
      </c>
      <c r="C559" s="11">
        <v>0.15629947457399801</v>
      </c>
      <c r="D559" s="11">
        <v>0.19434362668647101</v>
      </c>
      <c r="E559" s="11">
        <v>0.120251932392317</v>
      </c>
      <c r="F559" s="11"/>
      <c r="G559" s="11">
        <v>0.17826893950001099</v>
      </c>
      <c r="H559" s="11">
        <v>0.21704166828742</v>
      </c>
      <c r="I559" s="11">
        <v>0.165339259785868</v>
      </c>
      <c r="J559" s="11">
        <v>0.12937821530041901</v>
      </c>
      <c r="K559" s="11">
        <v>0.104410050146882</v>
      </c>
      <c r="L559" s="11">
        <v>0.14118478826254599</v>
      </c>
      <c r="M559" s="11"/>
      <c r="N559" s="11">
        <v>0.20684244094488299</v>
      </c>
      <c r="O559" s="11">
        <v>0.129654221950843</v>
      </c>
      <c r="P559" s="11">
        <v>0.13114357753492401</v>
      </c>
      <c r="Q559" s="11">
        <v>0.136295645753438</v>
      </c>
      <c r="R559" s="11">
        <v>0.12837473043463801</v>
      </c>
      <c r="S559" s="11">
        <v>0.15099571202573001</v>
      </c>
      <c r="T559" s="11">
        <v>0.157706148084269</v>
      </c>
      <c r="U559" s="11">
        <v>0.168423842457887</v>
      </c>
      <c r="V559" s="11">
        <v>0.159322474122604</v>
      </c>
      <c r="W559" s="11">
        <v>0.17117034779181101</v>
      </c>
      <c r="X559" s="11">
        <v>0.16347916900757201</v>
      </c>
      <c r="Y559" s="11"/>
      <c r="Z559" s="11">
        <v>0.14080100320115499</v>
      </c>
      <c r="AA559" s="11">
        <v>0.125137105672155</v>
      </c>
      <c r="AB559" s="11">
        <v>0.153123298076634</v>
      </c>
      <c r="AC559" s="11">
        <v>0.21000674109161999</v>
      </c>
      <c r="AD559" s="11"/>
      <c r="AE559" s="11">
        <v>0.15065298474876401</v>
      </c>
      <c r="AF559" s="11">
        <v>0.158381179185378</v>
      </c>
      <c r="AG559" s="11">
        <v>0.13553730740182299</v>
      </c>
      <c r="AH559" s="11">
        <v>0.18625549654495099</v>
      </c>
      <c r="AI559" s="11">
        <v>0.31789242208315099</v>
      </c>
      <c r="AJ559" s="11"/>
      <c r="AK559" s="11">
        <v>0.16793675545560299</v>
      </c>
      <c r="AL559" s="11">
        <v>0.15059132151887999</v>
      </c>
      <c r="AM559" s="11">
        <v>0.172225995620403</v>
      </c>
      <c r="AN559" s="11">
        <v>0.18973914406286399</v>
      </c>
      <c r="AO559" s="11">
        <v>0.12393722215833999</v>
      </c>
      <c r="AP559" s="11">
        <v>0.132339958241384</v>
      </c>
      <c r="AQ559" s="11"/>
      <c r="AR559" s="11">
        <v>0.18605706850164799</v>
      </c>
      <c r="AS559" s="11">
        <v>0.143246298247131</v>
      </c>
      <c r="AT559" s="11">
        <v>0.12542981456819399</v>
      </c>
      <c r="AU559" s="11"/>
      <c r="AV559" s="11">
        <v>0.17924681427394901</v>
      </c>
      <c r="AW559" s="11">
        <v>0.14911036473650099</v>
      </c>
      <c r="AX559" s="11">
        <v>0.11266647624361199</v>
      </c>
      <c r="AY559" s="11">
        <v>0.33757717900547601</v>
      </c>
      <c r="AZ559" s="11">
        <v>0.13340341197399599</v>
      </c>
      <c r="BA559" s="11"/>
      <c r="BB559" s="11">
        <v>0.163430861368493</v>
      </c>
      <c r="BC559" s="11">
        <v>0.15225535766479001</v>
      </c>
      <c r="BD559" s="11">
        <v>0.128976260389431</v>
      </c>
      <c r="BE559" s="11"/>
      <c r="BF559" s="11">
        <v>0.23419817141771801</v>
      </c>
      <c r="BG559" s="11">
        <v>0.14168294216947599</v>
      </c>
      <c r="BH559" s="11">
        <v>0.14632681929014599</v>
      </c>
      <c r="BI559" s="11">
        <v>0.13244097146540401</v>
      </c>
      <c r="BJ559" s="11">
        <v>0.118905285717116</v>
      </c>
      <c r="BK559" s="11">
        <v>0.13509122239153001</v>
      </c>
    </row>
    <row r="560" spans="2:63" x14ac:dyDescent="0.35">
      <c r="B560" t="s">
        <v>254</v>
      </c>
      <c r="C560" s="11">
        <v>0.22286145980852401</v>
      </c>
      <c r="D560" s="11">
        <v>0.234987023980511</v>
      </c>
      <c r="E560" s="11">
        <v>0.212302959252507</v>
      </c>
      <c r="F560" s="11"/>
      <c r="G560" s="11">
        <v>0.24028044911795299</v>
      </c>
      <c r="H560" s="11">
        <v>0.20726807731796301</v>
      </c>
      <c r="I560" s="11">
        <v>0.23204442422935501</v>
      </c>
      <c r="J560" s="11">
        <v>0.19904218875149901</v>
      </c>
      <c r="K560" s="11">
        <v>0.203228658790647</v>
      </c>
      <c r="L560" s="11">
        <v>0.24896538114960601</v>
      </c>
      <c r="M560" s="11"/>
      <c r="N560" s="11">
        <v>0.25960621854409099</v>
      </c>
      <c r="O560" s="11">
        <v>0.204854282192273</v>
      </c>
      <c r="P560" s="11">
        <v>0.224306658295026</v>
      </c>
      <c r="Q560" s="11">
        <v>0.21732457377395201</v>
      </c>
      <c r="R560" s="11">
        <v>0.206067706474583</v>
      </c>
      <c r="S560" s="11">
        <v>0.24605096428737799</v>
      </c>
      <c r="T560" s="11">
        <v>0.200989137511213</v>
      </c>
      <c r="U560" s="11">
        <v>0.19586030967874801</v>
      </c>
      <c r="V560" s="11">
        <v>0.222575282839203</v>
      </c>
      <c r="W560" s="11">
        <v>0.21413107021449099</v>
      </c>
      <c r="X560" s="11">
        <v>0.229087807337159</v>
      </c>
      <c r="Y560" s="11"/>
      <c r="Z560" s="11">
        <v>0.23048390721888301</v>
      </c>
      <c r="AA560" s="11">
        <v>0.22883406435716699</v>
      </c>
      <c r="AB560" s="11">
        <v>0.23778924815432401</v>
      </c>
      <c r="AC560" s="11">
        <v>0.19866566093976501</v>
      </c>
      <c r="AD560" s="11"/>
      <c r="AE560" s="11">
        <v>0.21915641715908499</v>
      </c>
      <c r="AF560" s="11">
        <v>0.22376396349175201</v>
      </c>
      <c r="AG560" s="11">
        <v>0.227052810828096</v>
      </c>
      <c r="AH560" s="11">
        <v>0.22045325525930501</v>
      </c>
      <c r="AI560" s="11">
        <v>0.15216133035733101</v>
      </c>
      <c r="AJ560" s="11"/>
      <c r="AK560" s="11">
        <v>0.23630550534804101</v>
      </c>
      <c r="AL560" s="11">
        <v>0.22250222909074899</v>
      </c>
      <c r="AM560" s="11">
        <v>0.185397435661452</v>
      </c>
      <c r="AN560" s="11">
        <v>0.23804007825655299</v>
      </c>
      <c r="AO560" s="11">
        <v>0.21064904397071099</v>
      </c>
      <c r="AP560" s="11">
        <v>0.21602919956965699</v>
      </c>
      <c r="AQ560" s="11"/>
      <c r="AR560" s="11">
        <v>0.27318304880630501</v>
      </c>
      <c r="AS560" s="11">
        <v>0.187272301328894</v>
      </c>
      <c r="AT560" s="11">
        <v>0.21553642636721301</v>
      </c>
      <c r="AU560" s="11"/>
      <c r="AV560" s="11">
        <v>0.25911777944141401</v>
      </c>
      <c r="AW560" s="11">
        <v>0.204195627442708</v>
      </c>
      <c r="AX560" s="11">
        <v>0.20681385455026799</v>
      </c>
      <c r="AY560" s="11">
        <v>0.29598689818170498</v>
      </c>
      <c r="AZ560" s="11">
        <v>0.19520137719116301</v>
      </c>
      <c r="BA560" s="11"/>
      <c r="BB560" s="11">
        <v>0.27187152678847698</v>
      </c>
      <c r="BC560" s="11">
        <v>0.20653663123742799</v>
      </c>
      <c r="BD560" s="11">
        <v>0.19338666368496499</v>
      </c>
      <c r="BE560" s="11"/>
      <c r="BF560" s="11">
        <v>0.20318566888957601</v>
      </c>
      <c r="BG560" s="11">
        <v>0.22117798652000001</v>
      </c>
      <c r="BH560" s="11">
        <v>0.224341962410571</v>
      </c>
      <c r="BI560" s="11">
        <v>0.247022045869917</v>
      </c>
      <c r="BJ560" s="11">
        <v>0.22089819049471099</v>
      </c>
      <c r="BK560" s="11">
        <v>0.20616327169466001</v>
      </c>
    </row>
    <row r="561" spans="2:63" x14ac:dyDescent="0.35">
      <c r="B561" t="s">
        <v>255</v>
      </c>
      <c r="C561" s="11">
        <v>0.35607391235880997</v>
      </c>
      <c r="D561" s="11">
        <v>0.31740092781960999</v>
      </c>
      <c r="E561" s="11">
        <v>0.39240585070147499</v>
      </c>
      <c r="F561" s="11"/>
      <c r="G561" s="11">
        <v>0.299005580381633</v>
      </c>
      <c r="H561" s="11">
        <v>0.27881887876003703</v>
      </c>
      <c r="I561" s="11">
        <v>0.34576990908062999</v>
      </c>
      <c r="J561" s="11">
        <v>0.41626485101649002</v>
      </c>
      <c r="K561" s="11">
        <v>0.40971747906156097</v>
      </c>
      <c r="L561" s="11">
        <v>0.38130447063684503</v>
      </c>
      <c r="M561" s="11"/>
      <c r="N561" s="11">
        <v>0.298950167244873</v>
      </c>
      <c r="O561" s="11">
        <v>0.35732838790878102</v>
      </c>
      <c r="P561" s="11">
        <v>0.36223464144931</v>
      </c>
      <c r="Q561" s="11">
        <v>0.39467733548594103</v>
      </c>
      <c r="R561" s="11">
        <v>0.38145519778013698</v>
      </c>
      <c r="S561" s="11">
        <v>0.34495472655429799</v>
      </c>
      <c r="T561" s="11">
        <v>0.36838107289644001</v>
      </c>
      <c r="U561" s="11">
        <v>0.32885177349237499</v>
      </c>
      <c r="V561" s="11">
        <v>0.36946030380177802</v>
      </c>
      <c r="W561" s="11">
        <v>0.36992354613440998</v>
      </c>
      <c r="X561" s="11">
        <v>0.36573262852566002</v>
      </c>
      <c r="Y561" s="11"/>
      <c r="Z561" s="11">
        <v>0.33761297696658399</v>
      </c>
      <c r="AA561" s="11">
        <v>0.35434026002074498</v>
      </c>
      <c r="AB561" s="11">
        <v>0.34729174116476602</v>
      </c>
      <c r="AC561" s="11">
        <v>0.38520849412882602</v>
      </c>
      <c r="AD561" s="11"/>
      <c r="AE561" s="11">
        <v>0.41846702156827598</v>
      </c>
      <c r="AF561" s="11">
        <v>0.35293873724870101</v>
      </c>
      <c r="AG561" s="11">
        <v>0.33366891020407602</v>
      </c>
      <c r="AH561" s="11">
        <v>0.27001278723570299</v>
      </c>
      <c r="AI561" s="11">
        <v>0.28349315971435701</v>
      </c>
      <c r="AJ561" s="11"/>
      <c r="AK561" s="11">
        <v>0.35397274780161703</v>
      </c>
      <c r="AL561" s="11">
        <v>0.34738359535930602</v>
      </c>
      <c r="AM561" s="11">
        <v>0.39808180057129799</v>
      </c>
      <c r="AN561" s="11">
        <v>0.352731630508344</v>
      </c>
      <c r="AO561" s="11">
        <v>0.34735939274541699</v>
      </c>
      <c r="AP561" s="11">
        <v>0.32862485944613501</v>
      </c>
      <c r="AQ561" s="11"/>
      <c r="AR561" s="11">
        <v>0.34113402068023102</v>
      </c>
      <c r="AS561" s="11">
        <v>0.34139468554220698</v>
      </c>
      <c r="AT561" s="11">
        <v>0.42507181099014701</v>
      </c>
      <c r="AU561" s="11"/>
      <c r="AV561" s="11">
        <v>0.34662375070877499</v>
      </c>
      <c r="AW561" s="11">
        <v>0.33496518058725799</v>
      </c>
      <c r="AX561" s="11">
        <v>0.34301694913747399</v>
      </c>
      <c r="AY561" s="11">
        <v>0.210182290089898</v>
      </c>
      <c r="AZ561" s="11">
        <v>0.43455014158691901</v>
      </c>
      <c r="BA561" s="11"/>
      <c r="BB561" s="11">
        <v>0.33922372827449898</v>
      </c>
      <c r="BC561" s="11">
        <v>0.32581404468589498</v>
      </c>
      <c r="BD561" s="11">
        <v>0.35920023340250101</v>
      </c>
      <c r="BE561" s="11"/>
      <c r="BF561" s="11">
        <v>0.32440053263441698</v>
      </c>
      <c r="BG561" s="11">
        <v>0.37127125694227903</v>
      </c>
      <c r="BH561" s="11">
        <v>0.34977149207586</v>
      </c>
      <c r="BI561" s="11">
        <v>0.35318661233778498</v>
      </c>
      <c r="BJ561" s="11">
        <v>0.38537080282164499</v>
      </c>
      <c r="BK561" s="11">
        <v>0.368170497687689</v>
      </c>
    </row>
    <row r="562" spans="2:63" x14ac:dyDescent="0.35">
      <c r="B562" t="s">
        <v>256</v>
      </c>
      <c r="C562" s="11">
        <v>0.188625348566622</v>
      </c>
      <c r="D562" s="11">
        <v>0.182507783737825</v>
      </c>
      <c r="E562" s="11">
        <v>0.19323770851036101</v>
      </c>
      <c r="F562" s="11"/>
      <c r="G562" s="11">
        <v>0.20743188429505899</v>
      </c>
      <c r="H562" s="11">
        <v>0.206044758847436</v>
      </c>
      <c r="I562" s="11">
        <v>0.18689119894217401</v>
      </c>
      <c r="J562" s="11">
        <v>0.163177666422506</v>
      </c>
      <c r="K562" s="11">
        <v>0.202897788465842</v>
      </c>
      <c r="L562" s="11">
        <v>0.17409282527844999</v>
      </c>
      <c r="M562" s="11"/>
      <c r="N562" s="11">
        <v>0.14846197450815299</v>
      </c>
      <c r="O562" s="11">
        <v>0.21108140238515599</v>
      </c>
      <c r="P562" s="11">
        <v>0.17829593512099701</v>
      </c>
      <c r="Q562" s="11">
        <v>0.197677986234645</v>
      </c>
      <c r="R562" s="11">
        <v>0.20810744247019</v>
      </c>
      <c r="S562" s="11">
        <v>0.21702794413314899</v>
      </c>
      <c r="T562" s="11">
        <v>0.18676021998880901</v>
      </c>
      <c r="U562" s="11">
        <v>0.239755797296515</v>
      </c>
      <c r="V562" s="11">
        <v>0.17431449223275799</v>
      </c>
      <c r="W562" s="11">
        <v>0.181425903280682</v>
      </c>
      <c r="X562" s="11">
        <v>0.170924408759275</v>
      </c>
      <c r="Y562" s="11"/>
      <c r="Z562" s="11">
        <v>0.20067578779697401</v>
      </c>
      <c r="AA562" s="11">
        <v>0.21174005087798101</v>
      </c>
      <c r="AB562" s="11">
        <v>0.18888810090885799</v>
      </c>
      <c r="AC562" s="11">
        <v>0.14653324914676499</v>
      </c>
      <c r="AD562" s="11"/>
      <c r="AE562" s="11">
        <v>0.162486893992391</v>
      </c>
      <c r="AF562" s="11">
        <v>0.197698635276609</v>
      </c>
      <c r="AG562" s="11">
        <v>0.20887740145991299</v>
      </c>
      <c r="AH562" s="11">
        <v>0.208654665547815</v>
      </c>
      <c r="AI562" s="11">
        <v>0.163659156018994</v>
      </c>
      <c r="AJ562" s="11"/>
      <c r="AK562" s="11">
        <v>0.17645203490278399</v>
      </c>
      <c r="AL562" s="11">
        <v>0.19913920399054</v>
      </c>
      <c r="AM562" s="11">
        <v>0.16901526873200801</v>
      </c>
      <c r="AN562" s="11">
        <v>0.14370708765103499</v>
      </c>
      <c r="AO562" s="11">
        <v>0.23108449476137</v>
      </c>
      <c r="AP562" s="11">
        <v>0.22608505997689399</v>
      </c>
      <c r="AQ562" s="11"/>
      <c r="AR562" s="11">
        <v>0.14091753745077601</v>
      </c>
      <c r="AS562" s="11">
        <v>0.22678410231298299</v>
      </c>
      <c r="AT562" s="11">
        <v>0.179868716374393</v>
      </c>
      <c r="AU562" s="11"/>
      <c r="AV562" s="11">
        <v>0.159813309605494</v>
      </c>
      <c r="AW562" s="11">
        <v>0.21874273296975</v>
      </c>
      <c r="AX562" s="11">
        <v>0.23461463107948799</v>
      </c>
      <c r="AY562" s="11">
        <v>8.9941587565120898E-2</v>
      </c>
      <c r="AZ562" s="11">
        <v>0.17343935384495199</v>
      </c>
      <c r="BA562" s="11"/>
      <c r="BB562" s="11">
        <v>0.170782131644996</v>
      </c>
      <c r="BC562" s="11">
        <v>0.217777334649671</v>
      </c>
      <c r="BD562" s="11">
        <v>0.19800785699164</v>
      </c>
      <c r="BE562" s="11"/>
      <c r="BF562" s="11">
        <v>0.16637952299443101</v>
      </c>
      <c r="BG562" s="11">
        <v>0.19416464699109601</v>
      </c>
      <c r="BH562" s="11">
        <v>0.18857540678308099</v>
      </c>
      <c r="BI562" s="11">
        <v>0.20313276488642601</v>
      </c>
      <c r="BJ562" s="11">
        <v>0.18449324817990301</v>
      </c>
      <c r="BK562" s="11">
        <v>0.199271557287307</v>
      </c>
    </row>
    <row r="563" spans="2:63" x14ac:dyDescent="0.35">
      <c r="B563" t="s">
        <v>257</v>
      </c>
      <c r="C563" s="11">
        <v>7.6139804692045801E-2</v>
      </c>
      <c r="D563" s="11">
        <v>7.0760637775584001E-2</v>
      </c>
      <c r="E563" s="11">
        <v>8.1801549143339494E-2</v>
      </c>
      <c r="F563" s="11"/>
      <c r="G563" s="11">
        <v>7.5013146705343398E-2</v>
      </c>
      <c r="H563" s="11">
        <v>9.0826616787144293E-2</v>
      </c>
      <c r="I563" s="11">
        <v>6.9955207961974006E-2</v>
      </c>
      <c r="J563" s="11">
        <v>9.2137078509085604E-2</v>
      </c>
      <c r="K563" s="11">
        <v>7.9746023535067795E-2</v>
      </c>
      <c r="L563" s="11">
        <v>5.4452534672552802E-2</v>
      </c>
      <c r="M563" s="11"/>
      <c r="N563" s="11">
        <v>8.6139198758000995E-2</v>
      </c>
      <c r="O563" s="11">
        <v>9.7081705562947304E-2</v>
      </c>
      <c r="P563" s="11">
        <v>0.104019187599743</v>
      </c>
      <c r="Q563" s="11">
        <v>5.4024458752023802E-2</v>
      </c>
      <c r="R563" s="11">
        <v>7.5994922840453297E-2</v>
      </c>
      <c r="S563" s="11">
        <v>4.09706529994458E-2</v>
      </c>
      <c r="T563" s="11">
        <v>8.6163421519268896E-2</v>
      </c>
      <c r="U563" s="11">
        <v>6.7108277074474199E-2</v>
      </c>
      <c r="V563" s="11">
        <v>7.4327447003657204E-2</v>
      </c>
      <c r="W563" s="11">
        <v>6.3349132578605596E-2</v>
      </c>
      <c r="X563" s="11">
        <v>7.0775986370333402E-2</v>
      </c>
      <c r="Y563" s="11"/>
      <c r="Z563" s="11">
        <v>9.0426324816404002E-2</v>
      </c>
      <c r="AA563" s="11">
        <v>7.9948519071951094E-2</v>
      </c>
      <c r="AB563" s="11">
        <v>7.2907611695417901E-2</v>
      </c>
      <c r="AC563" s="11">
        <v>5.9585854693025297E-2</v>
      </c>
      <c r="AD563" s="11"/>
      <c r="AE563" s="11">
        <v>4.9236682531483E-2</v>
      </c>
      <c r="AF563" s="11">
        <v>6.7217484797560206E-2</v>
      </c>
      <c r="AG563" s="11">
        <v>9.4863570106092504E-2</v>
      </c>
      <c r="AH563" s="11">
        <v>0.114623795412226</v>
      </c>
      <c r="AI563" s="11">
        <v>8.2793931826166095E-2</v>
      </c>
      <c r="AJ563" s="11"/>
      <c r="AK563" s="11">
        <v>6.5332956491954502E-2</v>
      </c>
      <c r="AL563" s="11">
        <v>8.0383650040524404E-2</v>
      </c>
      <c r="AM563" s="11">
        <v>7.5279499414838705E-2</v>
      </c>
      <c r="AN563" s="11">
        <v>7.5782059521204204E-2</v>
      </c>
      <c r="AO563" s="11">
        <v>8.6969846364163494E-2</v>
      </c>
      <c r="AP563" s="11">
        <v>9.6920922765929493E-2</v>
      </c>
      <c r="AQ563" s="11"/>
      <c r="AR563" s="11">
        <v>5.8708324561039603E-2</v>
      </c>
      <c r="AS563" s="11">
        <v>0.10130261256878401</v>
      </c>
      <c r="AT563" s="11">
        <v>5.4093231700052001E-2</v>
      </c>
      <c r="AU563" s="11"/>
      <c r="AV563" s="11">
        <v>5.5198345970367997E-2</v>
      </c>
      <c r="AW563" s="11">
        <v>9.2986094263783903E-2</v>
      </c>
      <c r="AX563" s="11">
        <v>0.10288808898915799</v>
      </c>
      <c r="AY563" s="11">
        <v>6.6312045157800495E-2</v>
      </c>
      <c r="AZ563" s="11">
        <v>6.3405715402969506E-2</v>
      </c>
      <c r="BA563" s="11"/>
      <c r="BB563" s="11">
        <v>5.4691751923533899E-2</v>
      </c>
      <c r="BC563" s="11">
        <v>9.7616631762217396E-2</v>
      </c>
      <c r="BD563" s="11">
        <v>0.120428985531463</v>
      </c>
      <c r="BE563" s="11"/>
      <c r="BF563" s="11">
        <v>7.1836104063857598E-2</v>
      </c>
      <c r="BG563" s="11">
        <v>7.1703167377149907E-2</v>
      </c>
      <c r="BH563" s="11">
        <v>9.0984319440342007E-2</v>
      </c>
      <c r="BI563" s="11">
        <v>6.4217605440467798E-2</v>
      </c>
      <c r="BJ563" s="11">
        <v>9.0332472786625304E-2</v>
      </c>
      <c r="BK563" s="11">
        <v>9.1303450938814396E-2</v>
      </c>
    </row>
    <row r="564" spans="2:63" x14ac:dyDescent="0.35">
      <c r="B564" t="s">
        <v>258</v>
      </c>
      <c r="C564" s="11">
        <v>0.37916093438252202</v>
      </c>
      <c r="D564" s="11">
        <v>0.42933065066698201</v>
      </c>
      <c r="E564" s="11">
        <v>0.33255489164482499</v>
      </c>
      <c r="F564" s="11"/>
      <c r="G564" s="11">
        <v>0.41854938861796398</v>
      </c>
      <c r="H564" s="11">
        <v>0.42430974560538298</v>
      </c>
      <c r="I564" s="11">
        <v>0.39738368401522201</v>
      </c>
      <c r="J564" s="11">
        <v>0.32842040405191802</v>
      </c>
      <c r="K564" s="11">
        <v>0.30763870893752898</v>
      </c>
      <c r="L564" s="11">
        <v>0.39015016941215203</v>
      </c>
      <c r="M564" s="11"/>
      <c r="N564" s="11">
        <v>0.46644865948897302</v>
      </c>
      <c r="O564" s="11">
        <v>0.334508504143116</v>
      </c>
      <c r="P564" s="11">
        <v>0.35545023582995</v>
      </c>
      <c r="Q564" s="11">
        <v>0.35362021952738998</v>
      </c>
      <c r="R564" s="11">
        <v>0.33444243690922099</v>
      </c>
      <c r="S564" s="11">
        <v>0.39704667631310703</v>
      </c>
      <c r="T564" s="11">
        <v>0.35869528559548203</v>
      </c>
      <c r="U564" s="11">
        <v>0.36428415213663501</v>
      </c>
      <c r="V564" s="11">
        <v>0.381897756961807</v>
      </c>
      <c r="W564" s="11">
        <v>0.38530141800630302</v>
      </c>
      <c r="X564" s="11">
        <v>0.39256697634473098</v>
      </c>
      <c r="Y564" s="11"/>
      <c r="Z564" s="11">
        <v>0.37128491042003797</v>
      </c>
      <c r="AA564" s="11">
        <v>0.35397117002932199</v>
      </c>
      <c r="AB564" s="11">
        <v>0.390912546230958</v>
      </c>
      <c r="AC564" s="11">
        <v>0.408672402031384</v>
      </c>
      <c r="AD564" s="11"/>
      <c r="AE564" s="11">
        <v>0.369809401907849</v>
      </c>
      <c r="AF564" s="11">
        <v>0.38214514267713001</v>
      </c>
      <c r="AG564" s="11">
        <v>0.36259011822991899</v>
      </c>
      <c r="AH564" s="11">
        <v>0.40670875180425597</v>
      </c>
      <c r="AI564" s="11">
        <v>0.47005375244048198</v>
      </c>
      <c r="AJ564" s="11"/>
      <c r="AK564" s="11">
        <v>0.404242260803644</v>
      </c>
      <c r="AL564" s="11">
        <v>0.37309355060963001</v>
      </c>
      <c r="AM564" s="11">
        <v>0.35762343128185498</v>
      </c>
      <c r="AN564" s="11">
        <v>0.42777922231941701</v>
      </c>
      <c r="AO564" s="11">
        <v>0.33458626612905001</v>
      </c>
      <c r="AP564" s="11">
        <v>0.348369157811041</v>
      </c>
      <c r="AQ564" s="11"/>
      <c r="AR564" s="11">
        <v>0.459240117307954</v>
      </c>
      <c r="AS564" s="11">
        <v>0.33051859957602597</v>
      </c>
      <c r="AT564" s="11">
        <v>0.34096624093540701</v>
      </c>
      <c r="AU564" s="11"/>
      <c r="AV564" s="11">
        <v>0.43836459371536302</v>
      </c>
      <c r="AW564" s="11">
        <v>0.35330599217920799</v>
      </c>
      <c r="AX564" s="11">
        <v>0.31948033079388</v>
      </c>
      <c r="AY564" s="11">
        <v>0.633564077187181</v>
      </c>
      <c r="AZ564" s="11">
        <v>0.32860478916515901</v>
      </c>
      <c r="BA564" s="11"/>
      <c r="BB564" s="11">
        <v>0.43530238815697098</v>
      </c>
      <c r="BC564" s="11">
        <v>0.35879198890221697</v>
      </c>
      <c r="BD564" s="11">
        <v>0.32236292407439499</v>
      </c>
      <c r="BE564" s="11"/>
      <c r="BF564" s="11">
        <v>0.43738384030729499</v>
      </c>
      <c r="BG564" s="11">
        <v>0.362860928689475</v>
      </c>
      <c r="BH564" s="11">
        <v>0.37066878170071599</v>
      </c>
      <c r="BI564" s="11">
        <v>0.37946301733532101</v>
      </c>
      <c r="BJ564" s="11">
        <v>0.33980347621182699</v>
      </c>
      <c r="BK564" s="11">
        <v>0.34125449408618902</v>
      </c>
    </row>
    <row r="565" spans="2:63" x14ac:dyDescent="0.35">
      <c r="B565" t="s">
        <v>259</v>
      </c>
      <c r="C565" s="11">
        <v>0.26476515325866778</v>
      </c>
      <c r="D565" s="11">
        <v>0.253268421513409</v>
      </c>
      <c r="E565" s="11">
        <v>0.27503925765370052</v>
      </c>
      <c r="F565" s="11"/>
      <c r="G565" s="11">
        <v>0.28244503100040241</v>
      </c>
      <c r="H565" s="11">
        <v>0.29687137563458033</v>
      </c>
      <c r="I565" s="11">
        <v>0.25684640690414801</v>
      </c>
      <c r="J565" s="11">
        <v>0.25531474493159162</v>
      </c>
      <c r="K565" s="11">
        <v>0.28264381200090982</v>
      </c>
      <c r="L565" s="11">
        <v>0.22854535995100278</v>
      </c>
      <c r="M565" s="11"/>
      <c r="N565" s="11">
        <v>0.23460117326615398</v>
      </c>
      <c r="O565" s="11">
        <v>0.30816310794810331</v>
      </c>
      <c r="P565" s="11">
        <v>0.28231512272074</v>
      </c>
      <c r="Q565" s="11">
        <v>0.25170244498666883</v>
      </c>
      <c r="R565" s="11">
        <v>0.28410236531064331</v>
      </c>
      <c r="S565" s="11">
        <v>0.25799859713259476</v>
      </c>
      <c r="T565" s="11">
        <v>0.27292364150807791</v>
      </c>
      <c r="U565" s="11">
        <v>0.30686407437098917</v>
      </c>
      <c r="V565" s="11">
        <v>0.2486419392364152</v>
      </c>
      <c r="W565" s="11">
        <v>0.24477503585928762</v>
      </c>
      <c r="X565" s="11">
        <v>0.24170039512960839</v>
      </c>
      <c r="Y565" s="11"/>
      <c r="Z565" s="11">
        <v>0.29110211261337804</v>
      </c>
      <c r="AA565" s="11">
        <v>0.29168856994993209</v>
      </c>
      <c r="AB565" s="11">
        <v>0.26179571260427592</v>
      </c>
      <c r="AC565" s="11">
        <v>0.20611910383979029</v>
      </c>
      <c r="AD565" s="11"/>
      <c r="AE565" s="11">
        <v>0.211723576523874</v>
      </c>
      <c r="AF565" s="11">
        <v>0.2649161200741692</v>
      </c>
      <c r="AG565" s="11">
        <v>0.30374097156600549</v>
      </c>
      <c r="AH565" s="11">
        <v>0.32327846096004098</v>
      </c>
      <c r="AI565" s="11">
        <v>0.2464530878451601</v>
      </c>
      <c r="AJ565" s="11"/>
      <c r="AK565" s="11">
        <v>0.2417849913947385</v>
      </c>
      <c r="AL565" s="11">
        <v>0.27952285403106442</v>
      </c>
      <c r="AM565" s="11">
        <v>0.2442947681468467</v>
      </c>
      <c r="AN565" s="11">
        <v>0.21948914717223919</v>
      </c>
      <c r="AO565" s="11">
        <v>0.31805434112553349</v>
      </c>
      <c r="AP565" s="11">
        <v>0.32300598274282349</v>
      </c>
      <c r="AQ565" s="11"/>
      <c r="AR565" s="11">
        <v>0.19962586201181562</v>
      </c>
      <c r="AS565" s="11">
        <v>0.32808671488176699</v>
      </c>
      <c r="AT565" s="11">
        <v>0.23396194807444501</v>
      </c>
      <c r="AU565" s="11"/>
      <c r="AV565" s="11">
        <v>0.21501165557586199</v>
      </c>
      <c r="AW565" s="11">
        <v>0.3117288272335339</v>
      </c>
      <c r="AX565" s="11">
        <v>0.33750272006864601</v>
      </c>
      <c r="AY565" s="11">
        <v>0.15625363272292139</v>
      </c>
      <c r="AZ565" s="11">
        <v>0.23684506924792148</v>
      </c>
      <c r="BA565" s="11"/>
      <c r="BB565" s="11">
        <v>0.2254738835685299</v>
      </c>
      <c r="BC565" s="11">
        <v>0.31539396641188838</v>
      </c>
      <c r="BD565" s="11">
        <v>0.318436842523103</v>
      </c>
      <c r="BE565" s="11"/>
      <c r="BF565" s="11">
        <v>0.23821562705828861</v>
      </c>
      <c r="BG565" s="11">
        <v>0.26586781436824591</v>
      </c>
      <c r="BH565" s="11">
        <v>0.27955972622342301</v>
      </c>
      <c r="BI565" s="11">
        <v>0.26735037032689379</v>
      </c>
      <c r="BJ565" s="11">
        <v>0.2748257209665283</v>
      </c>
      <c r="BK565" s="11">
        <v>0.29057500822612137</v>
      </c>
    </row>
    <row r="566" spans="2:63" x14ac:dyDescent="0.35">
      <c r="B566" t="s">
        <v>192</v>
      </c>
      <c r="C566" s="11">
        <v>0.11439578112385423</v>
      </c>
      <c r="D566" s="11">
        <v>0.176062229153573</v>
      </c>
      <c r="E566" s="11">
        <v>5.7515633991124471E-2</v>
      </c>
      <c r="F566" s="11"/>
      <c r="G566" s="11">
        <v>0.13610435761756157</v>
      </c>
      <c r="H566" s="11">
        <v>0.12743836997080266</v>
      </c>
      <c r="I566" s="11">
        <v>0.140537277111074</v>
      </c>
      <c r="J566" s="11">
        <v>7.3105659120326405E-2</v>
      </c>
      <c r="K566" s="11">
        <v>2.499489693661916E-2</v>
      </c>
      <c r="L566" s="11">
        <v>0.16160480946114925</v>
      </c>
      <c r="M566" s="11"/>
      <c r="N566" s="11">
        <v>0.23184748622281903</v>
      </c>
      <c r="O566" s="11">
        <v>2.6345396195012694E-2</v>
      </c>
      <c r="P566" s="11">
        <v>7.3135113109210004E-2</v>
      </c>
      <c r="Q566" s="11">
        <v>0.10191777454072115</v>
      </c>
      <c r="R566" s="11">
        <v>5.0340071598577674E-2</v>
      </c>
      <c r="S566" s="11">
        <v>0.13904807918051226</v>
      </c>
      <c r="T566" s="11">
        <v>8.577164408740412E-2</v>
      </c>
      <c r="U566" s="11">
        <v>5.7420077765645838E-2</v>
      </c>
      <c r="V566" s="11">
        <v>0.1332558177253918</v>
      </c>
      <c r="W566" s="11">
        <v>0.14052638214701541</v>
      </c>
      <c r="X566" s="11">
        <v>0.15086658121512259</v>
      </c>
      <c r="Y566" s="11"/>
      <c r="Z566" s="11">
        <v>8.0182797806659933E-2</v>
      </c>
      <c r="AA566" s="11">
        <v>6.2282600079389905E-2</v>
      </c>
      <c r="AB566" s="11">
        <v>0.12911683362668208</v>
      </c>
      <c r="AC566" s="11">
        <v>0.20255329819159371</v>
      </c>
      <c r="AD566" s="11"/>
      <c r="AE566" s="11">
        <v>0.158085825383975</v>
      </c>
      <c r="AF566" s="11">
        <v>0.11722902260296081</v>
      </c>
      <c r="AG566" s="11">
        <v>5.8849146663913499E-2</v>
      </c>
      <c r="AH566" s="11">
        <v>8.3430290844214994E-2</v>
      </c>
      <c r="AI566" s="11">
        <v>0.22360066459532188</v>
      </c>
      <c r="AJ566" s="11"/>
      <c r="AK566" s="11">
        <v>0.16245726940890551</v>
      </c>
      <c r="AL566" s="11">
        <v>9.3570696578565593E-2</v>
      </c>
      <c r="AM566" s="11">
        <v>0.11332866313500828</v>
      </c>
      <c r="AN566" s="11">
        <v>0.20829007514717782</v>
      </c>
      <c r="AO566" s="11">
        <v>1.6531925003516523E-2</v>
      </c>
      <c r="AP566" s="11">
        <v>2.5363175068217503E-2</v>
      </c>
      <c r="AQ566" s="11"/>
      <c r="AR566" s="11">
        <v>0.25961425529613835</v>
      </c>
      <c r="AS566" s="11">
        <v>2.4318846942589789E-3</v>
      </c>
      <c r="AT566" s="11">
        <v>0.107004292860962</v>
      </c>
      <c r="AU566" s="11"/>
      <c r="AV566" s="11">
        <v>0.22335293813950102</v>
      </c>
      <c r="AW566" s="11">
        <v>4.1577164945674094E-2</v>
      </c>
      <c r="AX566" s="11">
        <v>-1.8022389274766015E-2</v>
      </c>
      <c r="AY566" s="11">
        <v>0.47731044446425963</v>
      </c>
      <c r="AZ566" s="11">
        <v>9.1759719917237526E-2</v>
      </c>
      <c r="BA566" s="11"/>
      <c r="BB566" s="11">
        <v>0.20982850458844107</v>
      </c>
      <c r="BC566" s="11">
        <v>4.3398022490328592E-2</v>
      </c>
      <c r="BD566" s="11">
        <v>3.9260815512919822E-3</v>
      </c>
      <c r="BE566" s="11"/>
      <c r="BF566" s="11">
        <v>0.19916821324900638</v>
      </c>
      <c r="BG566" s="11">
        <v>9.699311432122909E-2</v>
      </c>
      <c r="BH566" s="11">
        <v>9.1109055477292977E-2</v>
      </c>
      <c r="BI566" s="11">
        <v>0.11211264700842721</v>
      </c>
      <c r="BJ566" s="11">
        <v>6.4977755245298696E-2</v>
      </c>
      <c r="BK566" s="11">
        <v>5.0679485860067652E-2</v>
      </c>
    </row>
    <row r="567" spans="2:63" x14ac:dyDescent="0.35">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c r="BG567" s="11"/>
      <c r="BH567" s="11"/>
      <c r="BI567" s="11"/>
      <c r="BJ567" s="11"/>
      <c r="BK567" s="11"/>
    </row>
    <row r="568" spans="2:63" x14ac:dyDescent="0.35">
      <c r="B568" s="2" t="s">
        <v>301</v>
      </c>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c r="BG568" s="11"/>
      <c r="BH568" s="11"/>
      <c r="BI568" s="11"/>
      <c r="BJ568" s="11"/>
      <c r="BK568" s="11"/>
    </row>
    <row r="569" spans="2:63" x14ac:dyDescent="0.35">
      <c r="B569" s="20" t="s">
        <v>67</v>
      </c>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c r="BK569" s="11"/>
    </row>
    <row r="570" spans="2:63" x14ac:dyDescent="0.35">
      <c r="B570" t="s">
        <v>253</v>
      </c>
      <c r="C570" s="11">
        <v>0.38264439246499798</v>
      </c>
      <c r="D570" s="11">
        <v>0.38806296661001199</v>
      </c>
      <c r="E570" s="11">
        <v>0.37520465565964101</v>
      </c>
      <c r="F570" s="11"/>
      <c r="G570" s="11">
        <v>0.45217356868932301</v>
      </c>
      <c r="H570" s="11">
        <v>0.459028563574226</v>
      </c>
      <c r="I570" s="11">
        <v>0.39459445070050497</v>
      </c>
      <c r="J570" s="11">
        <v>0.34027419019115501</v>
      </c>
      <c r="K570" s="11">
        <v>0.34984668373559302</v>
      </c>
      <c r="L570" s="11">
        <v>0.31976346129746303</v>
      </c>
      <c r="M570" s="11"/>
      <c r="N570" s="11">
        <v>0.40337716541900498</v>
      </c>
      <c r="O570" s="11">
        <v>0.38260687222349099</v>
      </c>
      <c r="P570" s="11">
        <v>0.39087532534909297</v>
      </c>
      <c r="Q570" s="11">
        <v>0.35951406586218199</v>
      </c>
      <c r="R570" s="11">
        <v>0.35828717472502197</v>
      </c>
      <c r="S570" s="11">
        <v>0.37644511510063799</v>
      </c>
      <c r="T570" s="11">
        <v>0.36012218674794799</v>
      </c>
      <c r="U570" s="11">
        <v>0.43090579961502901</v>
      </c>
      <c r="V570" s="11">
        <v>0.39812392663428198</v>
      </c>
      <c r="W570" s="11">
        <v>0.36442765489294199</v>
      </c>
      <c r="X570" s="11">
        <v>0.39457216629855302</v>
      </c>
      <c r="Y570" s="11"/>
      <c r="Z570" s="11">
        <v>0.38119920391829198</v>
      </c>
      <c r="AA570" s="11">
        <v>0.37391489150447799</v>
      </c>
      <c r="AB570" s="11">
        <v>0.39933448785617498</v>
      </c>
      <c r="AC570" s="11">
        <v>0.38001509864981198</v>
      </c>
      <c r="AD570" s="11"/>
      <c r="AE570" s="11">
        <v>0.371545310942549</v>
      </c>
      <c r="AF570" s="11">
        <v>0.39790233063255898</v>
      </c>
      <c r="AG570" s="11">
        <v>0.40057572896267202</v>
      </c>
      <c r="AH570" s="11">
        <v>0.38435715503707701</v>
      </c>
      <c r="AI570" s="11">
        <v>0.34060783354953</v>
      </c>
      <c r="AJ570" s="11"/>
      <c r="AK570" s="11">
        <v>0.36677071913061499</v>
      </c>
      <c r="AL570" s="11">
        <v>0.40062549260497499</v>
      </c>
      <c r="AM570" s="11">
        <v>0.40122834899344101</v>
      </c>
      <c r="AN570" s="11">
        <v>0.40208627292924398</v>
      </c>
      <c r="AO570" s="11">
        <v>0.37948601090102002</v>
      </c>
      <c r="AP570" s="11">
        <v>0.36913938379071298</v>
      </c>
      <c r="AQ570" s="11"/>
      <c r="AR570" s="11">
        <v>0.37230207917619901</v>
      </c>
      <c r="AS570" s="11">
        <v>0.40122039413167399</v>
      </c>
      <c r="AT570" s="11">
        <v>0.34506317068015901</v>
      </c>
      <c r="AU570" s="11"/>
      <c r="AV570" s="11">
        <v>0.361331535583923</v>
      </c>
      <c r="AW570" s="11">
        <v>0.419647024347304</v>
      </c>
      <c r="AX570" s="11">
        <v>0.33116532788258701</v>
      </c>
      <c r="AY570" s="11">
        <v>0.43849727715525699</v>
      </c>
      <c r="AZ570" s="11">
        <v>0.38501618659051101</v>
      </c>
      <c r="BA570" s="11"/>
      <c r="BB570" s="11">
        <v>0.36162366655400102</v>
      </c>
      <c r="BC570" s="11">
        <v>0.42771164868684403</v>
      </c>
      <c r="BD570" s="11">
        <v>0.34860613405136998</v>
      </c>
      <c r="BE570" s="11"/>
      <c r="BF570" s="11">
        <v>0.42829524075872899</v>
      </c>
      <c r="BG570" s="11">
        <v>0.36964555153326001</v>
      </c>
      <c r="BH570" s="11">
        <v>0.40678210576171298</v>
      </c>
      <c r="BI570" s="11">
        <v>0.3639256249476</v>
      </c>
      <c r="BJ570" s="11">
        <v>0.37068406098359102</v>
      </c>
      <c r="BK570" s="11">
        <v>0.32343123935808199</v>
      </c>
    </row>
    <row r="571" spans="2:63" x14ac:dyDescent="0.35">
      <c r="B571" t="s">
        <v>254</v>
      </c>
      <c r="C571" s="11">
        <v>0.39443357515104299</v>
      </c>
      <c r="D571" s="11">
        <v>0.37815944459090001</v>
      </c>
      <c r="E571" s="11">
        <v>0.41186908602529398</v>
      </c>
      <c r="F571" s="11"/>
      <c r="G571" s="11">
        <v>0.33592317437952302</v>
      </c>
      <c r="H571" s="11">
        <v>0.34179142709335403</v>
      </c>
      <c r="I571" s="11">
        <v>0.39589282697206502</v>
      </c>
      <c r="J571" s="11">
        <v>0.40629480377410698</v>
      </c>
      <c r="K571" s="11">
        <v>0.40642604657370401</v>
      </c>
      <c r="L571" s="11">
        <v>0.458344095635763</v>
      </c>
      <c r="M571" s="11"/>
      <c r="N571" s="11">
        <v>0.36708618914255903</v>
      </c>
      <c r="O571" s="11">
        <v>0.42316904652941101</v>
      </c>
      <c r="P571" s="11">
        <v>0.36088032325453301</v>
      </c>
      <c r="Q571" s="11">
        <v>0.43107875232780302</v>
      </c>
      <c r="R571" s="11">
        <v>0.42576339700689098</v>
      </c>
      <c r="S571" s="11">
        <v>0.40366810079492099</v>
      </c>
      <c r="T571" s="11">
        <v>0.40935528098503998</v>
      </c>
      <c r="U571" s="11">
        <v>0.33931900397935999</v>
      </c>
      <c r="V571" s="11">
        <v>0.37061608818285202</v>
      </c>
      <c r="W571" s="11">
        <v>0.395704987329277</v>
      </c>
      <c r="X571" s="11">
        <v>0.39386210464903598</v>
      </c>
      <c r="Y571" s="11"/>
      <c r="Z571" s="11">
        <v>0.40434414430155702</v>
      </c>
      <c r="AA571" s="11">
        <v>0.41930101567662698</v>
      </c>
      <c r="AB571" s="11">
        <v>0.37487560584311402</v>
      </c>
      <c r="AC571" s="11">
        <v>0.37448653699215101</v>
      </c>
      <c r="AD571" s="11"/>
      <c r="AE571" s="11">
        <v>0.38495236721884002</v>
      </c>
      <c r="AF571" s="11">
        <v>0.401029758004879</v>
      </c>
      <c r="AG571" s="11">
        <v>0.392155963433716</v>
      </c>
      <c r="AH571" s="11">
        <v>0.38782962271699101</v>
      </c>
      <c r="AI571" s="11">
        <v>0.43765346638085001</v>
      </c>
      <c r="AJ571" s="11"/>
      <c r="AK571" s="11">
        <v>0.42776255089187198</v>
      </c>
      <c r="AL571" s="11">
        <v>0.39017345357105598</v>
      </c>
      <c r="AM571" s="11">
        <v>0.355774651673054</v>
      </c>
      <c r="AN571" s="11">
        <v>0.34287471346658999</v>
      </c>
      <c r="AO571" s="11">
        <v>0.38493854955365098</v>
      </c>
      <c r="AP571" s="11">
        <v>0.37527218474176999</v>
      </c>
      <c r="AQ571" s="11"/>
      <c r="AR571" s="11">
        <v>0.40940007552680402</v>
      </c>
      <c r="AS571" s="11">
        <v>0.39326705829555503</v>
      </c>
      <c r="AT571" s="11">
        <v>0.369893879297092</v>
      </c>
      <c r="AU571" s="11"/>
      <c r="AV571" s="11">
        <v>0.426577017772237</v>
      </c>
      <c r="AW571" s="11">
        <v>0.36636172102228998</v>
      </c>
      <c r="AX571" s="11">
        <v>0.44305961401735899</v>
      </c>
      <c r="AY571" s="11">
        <v>0.335946676679856</v>
      </c>
      <c r="AZ571" s="11">
        <v>0.35804789613562399</v>
      </c>
      <c r="BA571" s="11"/>
      <c r="BB571" s="11">
        <v>0.43844821825687103</v>
      </c>
      <c r="BC571" s="11">
        <v>0.36505993610744503</v>
      </c>
      <c r="BD571" s="11">
        <v>0.461616950988818</v>
      </c>
      <c r="BE571" s="11"/>
      <c r="BF571" s="11">
        <v>0.35873808540764801</v>
      </c>
      <c r="BG571" s="11">
        <v>0.405211985911277</v>
      </c>
      <c r="BH571" s="11">
        <v>0.37813632166831401</v>
      </c>
      <c r="BI571" s="11">
        <v>0.43033923239224797</v>
      </c>
      <c r="BJ571" s="11">
        <v>0.39540518254554702</v>
      </c>
      <c r="BK571" s="11">
        <v>0.38556857186719801</v>
      </c>
    </row>
    <row r="572" spans="2:63" x14ac:dyDescent="0.35">
      <c r="B572" t="s">
        <v>255</v>
      </c>
      <c r="C572" s="11">
        <v>0.18488904884182999</v>
      </c>
      <c r="D572" s="11">
        <v>0.18938270983293001</v>
      </c>
      <c r="E572" s="11">
        <v>0.181204658626301</v>
      </c>
      <c r="F572" s="11"/>
      <c r="G572" s="11">
        <v>0.15596722810192701</v>
      </c>
      <c r="H572" s="11">
        <v>0.16509371063707901</v>
      </c>
      <c r="I572" s="11">
        <v>0.16495221725915499</v>
      </c>
      <c r="J572" s="11">
        <v>0.21983405502620801</v>
      </c>
      <c r="K572" s="11">
        <v>0.20656984753881899</v>
      </c>
      <c r="L572" s="11">
        <v>0.19389090432765499</v>
      </c>
      <c r="M572" s="11"/>
      <c r="N572" s="11">
        <v>0.188266312034059</v>
      </c>
      <c r="O572" s="11">
        <v>0.165207261198942</v>
      </c>
      <c r="P572" s="11">
        <v>0.21484515193655199</v>
      </c>
      <c r="Q572" s="11">
        <v>0.15288294007166001</v>
      </c>
      <c r="R572" s="11">
        <v>0.194410974281926</v>
      </c>
      <c r="S572" s="11">
        <v>0.17782504462934801</v>
      </c>
      <c r="T572" s="11">
        <v>0.188678291017841</v>
      </c>
      <c r="U572" s="11">
        <v>0.202803144062839</v>
      </c>
      <c r="V572" s="11">
        <v>0.19201656774178599</v>
      </c>
      <c r="W572" s="11">
        <v>0.197257659148349</v>
      </c>
      <c r="X572" s="11">
        <v>0.17735453034077001</v>
      </c>
      <c r="Y572" s="11"/>
      <c r="Z572" s="11">
        <v>0.17985201734610501</v>
      </c>
      <c r="AA572" s="11">
        <v>0.17495796399658101</v>
      </c>
      <c r="AB572" s="11">
        <v>0.17799996814948801</v>
      </c>
      <c r="AC572" s="11">
        <v>0.20605510502216801</v>
      </c>
      <c r="AD572" s="11"/>
      <c r="AE572" s="11">
        <v>0.19791318396764501</v>
      </c>
      <c r="AF572" s="11">
        <v>0.16690358093704</v>
      </c>
      <c r="AG572" s="11">
        <v>0.17569958941757599</v>
      </c>
      <c r="AH572" s="11">
        <v>0.17609452877180101</v>
      </c>
      <c r="AI572" s="11">
        <v>0.20385177936864099</v>
      </c>
      <c r="AJ572" s="11"/>
      <c r="AK572" s="11">
        <v>0.17667486195125001</v>
      </c>
      <c r="AL572" s="11">
        <v>0.17480526584551601</v>
      </c>
      <c r="AM572" s="11">
        <v>0.18780416990183099</v>
      </c>
      <c r="AN572" s="11">
        <v>0.226996112446162</v>
      </c>
      <c r="AO572" s="11">
        <v>0.18493728446923399</v>
      </c>
      <c r="AP572" s="11">
        <v>0.189629798975644</v>
      </c>
      <c r="AQ572" s="11"/>
      <c r="AR572" s="11">
        <v>0.175142282425234</v>
      </c>
      <c r="AS572" s="11">
        <v>0.17418080467451599</v>
      </c>
      <c r="AT572" s="11">
        <v>0.244203365473358</v>
      </c>
      <c r="AU572" s="11"/>
      <c r="AV572" s="11">
        <v>0.17926573038695001</v>
      </c>
      <c r="AW572" s="11">
        <v>0.17100597036920301</v>
      </c>
      <c r="AX572" s="11">
        <v>0.18754939613756599</v>
      </c>
      <c r="AY572" s="11">
        <v>0.183912842611726</v>
      </c>
      <c r="AZ572" s="11">
        <v>0.21741607022005499</v>
      </c>
      <c r="BA572" s="11"/>
      <c r="BB572" s="11">
        <v>0.171553082880295</v>
      </c>
      <c r="BC572" s="11">
        <v>0.16468125008096501</v>
      </c>
      <c r="BD572" s="11">
        <v>0.15130355983575799</v>
      </c>
      <c r="BE572" s="11"/>
      <c r="BF572" s="11">
        <v>0.17766982858027</v>
      </c>
      <c r="BG572" s="11">
        <v>0.191110737634827</v>
      </c>
      <c r="BH572" s="11">
        <v>0.17567611471186501</v>
      </c>
      <c r="BI572" s="11">
        <v>0.16159027354302499</v>
      </c>
      <c r="BJ572" s="11">
        <v>0.19768893695649301</v>
      </c>
      <c r="BK572" s="11">
        <v>0.24464549966947499</v>
      </c>
    </row>
    <row r="573" spans="2:63" x14ac:dyDescent="0.35">
      <c r="B573" t="s">
        <v>256</v>
      </c>
      <c r="C573" s="11">
        <v>2.2862961143535501E-2</v>
      </c>
      <c r="D573" s="11">
        <v>2.49207170468429E-2</v>
      </c>
      <c r="E573" s="11">
        <v>2.05526738991723E-2</v>
      </c>
      <c r="F573" s="11"/>
      <c r="G573" s="11">
        <v>4.11202060039325E-2</v>
      </c>
      <c r="H573" s="11">
        <v>1.9360629565030599E-2</v>
      </c>
      <c r="I573" s="11">
        <v>2.5489800770150398E-2</v>
      </c>
      <c r="J573" s="11">
        <v>1.59264107813844E-2</v>
      </c>
      <c r="K573" s="11">
        <v>2.9564382837890601E-2</v>
      </c>
      <c r="L573" s="11">
        <v>1.23269636022922E-2</v>
      </c>
      <c r="M573" s="11"/>
      <c r="N573" s="11">
        <v>2.54560737622395E-2</v>
      </c>
      <c r="O573" s="11">
        <v>1.38931387521904E-2</v>
      </c>
      <c r="P573" s="11">
        <v>2.1343022649095302E-2</v>
      </c>
      <c r="Q573" s="11">
        <v>3.3598447793032601E-2</v>
      </c>
      <c r="R573" s="11">
        <v>1.3342482413064899E-2</v>
      </c>
      <c r="S573" s="11">
        <v>3.0198869626658201E-2</v>
      </c>
      <c r="T573" s="11">
        <v>2.75217231918495E-2</v>
      </c>
      <c r="U573" s="11">
        <v>1.2119378563481499E-2</v>
      </c>
      <c r="V573" s="11">
        <v>2.0780656311261698E-2</v>
      </c>
      <c r="W573" s="11">
        <v>3.2215394386964302E-2</v>
      </c>
      <c r="X573" s="11">
        <v>1.1010236521530801E-2</v>
      </c>
      <c r="Y573" s="11"/>
      <c r="Z573" s="11">
        <v>2.34017408144526E-2</v>
      </c>
      <c r="AA573" s="11">
        <v>1.7978266643103001E-2</v>
      </c>
      <c r="AB573" s="11">
        <v>3.1716257527367397E-2</v>
      </c>
      <c r="AC573" s="11">
        <v>2.01155061744938E-2</v>
      </c>
      <c r="AD573" s="11"/>
      <c r="AE573" s="11">
        <v>2.3703890300763902E-2</v>
      </c>
      <c r="AF573" s="11">
        <v>2.15485804421294E-2</v>
      </c>
      <c r="AG573" s="11">
        <v>1.9043718355238801E-2</v>
      </c>
      <c r="AH573" s="11">
        <v>3.89934607399198E-2</v>
      </c>
      <c r="AI573" s="11">
        <v>0</v>
      </c>
      <c r="AJ573" s="11"/>
      <c r="AK573" s="11">
        <v>1.6575532818320499E-2</v>
      </c>
      <c r="AL573" s="11">
        <v>2.7276098345783002E-2</v>
      </c>
      <c r="AM573" s="11">
        <v>2.3155256745472499E-2</v>
      </c>
      <c r="AN573" s="11">
        <v>9.2088251396715594E-3</v>
      </c>
      <c r="AO573" s="11">
        <v>3.0140105812175699E-2</v>
      </c>
      <c r="AP573" s="11">
        <v>4.5221699347180497E-2</v>
      </c>
      <c r="AQ573" s="11"/>
      <c r="AR573" s="11">
        <v>2.2284341980753099E-2</v>
      </c>
      <c r="AS573" s="11">
        <v>2.1034230731987999E-2</v>
      </c>
      <c r="AT573" s="11">
        <v>2.82207364371998E-2</v>
      </c>
      <c r="AU573" s="11"/>
      <c r="AV573" s="11">
        <v>2.1257153625785299E-2</v>
      </c>
      <c r="AW573" s="11">
        <v>2.3838798685632202E-2</v>
      </c>
      <c r="AX573" s="11">
        <v>2.74476832792242E-2</v>
      </c>
      <c r="AY573" s="11">
        <v>1.0750605201364E-2</v>
      </c>
      <c r="AZ573" s="11">
        <v>1.48050593480945E-2</v>
      </c>
      <c r="BA573" s="11"/>
      <c r="BB573" s="11">
        <v>2.19742879759511E-2</v>
      </c>
      <c r="BC573" s="11">
        <v>2.7515119952965301E-2</v>
      </c>
      <c r="BD573" s="11">
        <v>2.3233606663039801E-2</v>
      </c>
      <c r="BE573" s="11"/>
      <c r="BF573" s="11">
        <v>2.7835696708674001E-2</v>
      </c>
      <c r="BG573" s="11">
        <v>2.0915683475426199E-2</v>
      </c>
      <c r="BH573" s="11">
        <v>2.4669693152176399E-2</v>
      </c>
      <c r="BI573" s="11">
        <v>2.1311073862719899E-2</v>
      </c>
      <c r="BJ573" s="11">
        <v>1.60927671038925E-2</v>
      </c>
      <c r="BK573" s="11">
        <v>3.0926500536971199E-2</v>
      </c>
    </row>
    <row r="574" spans="2:63" x14ac:dyDescent="0.35">
      <c r="B574" t="s">
        <v>257</v>
      </c>
      <c r="C574" s="11">
        <v>1.51700223985932E-2</v>
      </c>
      <c r="D574" s="11">
        <v>1.9474161919314701E-2</v>
      </c>
      <c r="E574" s="11">
        <v>1.11689257895919E-2</v>
      </c>
      <c r="F574" s="11"/>
      <c r="G574" s="11">
        <v>1.4815822825293701E-2</v>
      </c>
      <c r="H574" s="11">
        <v>1.47256691303112E-2</v>
      </c>
      <c r="I574" s="11">
        <v>1.90707042981248E-2</v>
      </c>
      <c r="J574" s="11">
        <v>1.7670540227145801E-2</v>
      </c>
      <c r="K574" s="11">
        <v>7.5930393139930904E-3</v>
      </c>
      <c r="L574" s="11">
        <v>1.5674575136827001E-2</v>
      </c>
      <c r="M574" s="11"/>
      <c r="N574" s="11">
        <v>1.5814259642137798E-2</v>
      </c>
      <c r="O574" s="11">
        <v>1.5123681295965599E-2</v>
      </c>
      <c r="P574" s="11">
        <v>1.2056176810726099E-2</v>
      </c>
      <c r="Q574" s="11">
        <v>2.2925793945322299E-2</v>
      </c>
      <c r="R574" s="11">
        <v>8.1959715730959993E-3</v>
      </c>
      <c r="S574" s="11">
        <v>1.1862869848434401E-2</v>
      </c>
      <c r="T574" s="11">
        <v>1.43225180573214E-2</v>
      </c>
      <c r="U574" s="11">
        <v>1.48526737792902E-2</v>
      </c>
      <c r="V574" s="11">
        <v>1.8462761129819101E-2</v>
      </c>
      <c r="W574" s="11">
        <v>1.03943042424673E-2</v>
      </c>
      <c r="X574" s="11">
        <v>2.3200962190110301E-2</v>
      </c>
      <c r="Y574" s="11"/>
      <c r="Z574" s="11">
        <v>1.12028936195926E-2</v>
      </c>
      <c r="AA574" s="11">
        <v>1.38478621792112E-2</v>
      </c>
      <c r="AB574" s="11">
        <v>1.6073680623856001E-2</v>
      </c>
      <c r="AC574" s="11">
        <v>1.9327753161376599E-2</v>
      </c>
      <c r="AD574" s="11"/>
      <c r="AE574" s="11">
        <v>2.18852475702025E-2</v>
      </c>
      <c r="AF574" s="11">
        <v>1.26157499833922E-2</v>
      </c>
      <c r="AG574" s="11">
        <v>1.25249998307969E-2</v>
      </c>
      <c r="AH574" s="11">
        <v>1.2725232734210499E-2</v>
      </c>
      <c r="AI574" s="11">
        <v>1.78869207009794E-2</v>
      </c>
      <c r="AJ574" s="11"/>
      <c r="AK574" s="11">
        <v>1.2216335207942E-2</v>
      </c>
      <c r="AL574" s="11">
        <v>7.1196896326693303E-3</v>
      </c>
      <c r="AM574" s="11">
        <v>3.2037572686201603E-2</v>
      </c>
      <c r="AN574" s="11">
        <v>1.8834076018332799E-2</v>
      </c>
      <c r="AO574" s="11">
        <v>2.04980492639193E-2</v>
      </c>
      <c r="AP574" s="11">
        <v>2.0736933144692601E-2</v>
      </c>
      <c r="AQ574" s="11"/>
      <c r="AR574" s="11">
        <v>2.0871220891010098E-2</v>
      </c>
      <c r="AS574" s="11">
        <v>1.02975121662679E-2</v>
      </c>
      <c r="AT574" s="11">
        <v>1.2618848112191E-2</v>
      </c>
      <c r="AU574" s="11"/>
      <c r="AV574" s="11">
        <v>1.15685626311048E-2</v>
      </c>
      <c r="AW574" s="11">
        <v>1.91464855755712E-2</v>
      </c>
      <c r="AX574" s="11">
        <v>1.07779786832634E-2</v>
      </c>
      <c r="AY574" s="11">
        <v>3.0892598351796401E-2</v>
      </c>
      <c r="AZ574" s="11">
        <v>2.47147877057147E-2</v>
      </c>
      <c r="BA574" s="11"/>
      <c r="BB574" s="11">
        <v>6.4007443328811201E-3</v>
      </c>
      <c r="BC574" s="11">
        <v>1.5032045171781E-2</v>
      </c>
      <c r="BD574" s="11">
        <v>1.52397484610147E-2</v>
      </c>
      <c r="BE574" s="11"/>
      <c r="BF574" s="11">
        <v>7.4611485446784004E-3</v>
      </c>
      <c r="BG574" s="11">
        <v>1.31160414452098E-2</v>
      </c>
      <c r="BH574" s="11">
        <v>1.47357647059314E-2</v>
      </c>
      <c r="BI574" s="11">
        <v>2.2833795254406201E-2</v>
      </c>
      <c r="BJ574" s="11">
        <v>2.0129052410476501E-2</v>
      </c>
      <c r="BK574" s="11">
        <v>1.54281885682737E-2</v>
      </c>
    </row>
    <row r="575" spans="2:63" x14ac:dyDescent="0.35">
      <c r="B575" t="s">
        <v>258</v>
      </c>
      <c r="C575" s="11">
        <v>0.77707796761604098</v>
      </c>
      <c r="D575" s="11">
        <v>0.76622241120091195</v>
      </c>
      <c r="E575" s="11">
        <v>0.78707374168493505</v>
      </c>
      <c r="F575" s="11"/>
      <c r="G575" s="11">
        <v>0.78809674306884603</v>
      </c>
      <c r="H575" s="11">
        <v>0.80081999066757903</v>
      </c>
      <c r="I575" s="11">
        <v>0.79048727767256999</v>
      </c>
      <c r="J575" s="11">
        <v>0.746568993965262</v>
      </c>
      <c r="K575" s="11">
        <v>0.75627273030929698</v>
      </c>
      <c r="L575" s="11">
        <v>0.77810755693322498</v>
      </c>
      <c r="M575" s="11"/>
      <c r="N575" s="11">
        <v>0.77046335456156401</v>
      </c>
      <c r="O575" s="11">
        <v>0.805775918752902</v>
      </c>
      <c r="P575" s="11">
        <v>0.75175564860362598</v>
      </c>
      <c r="Q575" s="11">
        <v>0.79059281818998495</v>
      </c>
      <c r="R575" s="11">
        <v>0.78405057173191295</v>
      </c>
      <c r="S575" s="11">
        <v>0.78011321589555904</v>
      </c>
      <c r="T575" s="11">
        <v>0.76947746773298797</v>
      </c>
      <c r="U575" s="11">
        <v>0.77022480359438905</v>
      </c>
      <c r="V575" s="11">
        <v>0.76874001481713305</v>
      </c>
      <c r="W575" s="11">
        <v>0.76013264222221899</v>
      </c>
      <c r="X575" s="11">
        <v>0.788434270947589</v>
      </c>
      <c r="Y575" s="11"/>
      <c r="Z575" s="11">
        <v>0.78554334821984995</v>
      </c>
      <c r="AA575" s="11">
        <v>0.79321590718110402</v>
      </c>
      <c r="AB575" s="11">
        <v>0.77421009369928895</v>
      </c>
      <c r="AC575" s="11">
        <v>0.75450163564196204</v>
      </c>
      <c r="AD575" s="11"/>
      <c r="AE575" s="11">
        <v>0.75649767816138902</v>
      </c>
      <c r="AF575" s="11">
        <v>0.79893208863743803</v>
      </c>
      <c r="AG575" s="11">
        <v>0.79273169239638797</v>
      </c>
      <c r="AH575" s="11">
        <v>0.77218677775406797</v>
      </c>
      <c r="AI575" s="11">
        <v>0.77826129993037996</v>
      </c>
      <c r="AJ575" s="11"/>
      <c r="AK575" s="11">
        <v>0.79453327002248697</v>
      </c>
      <c r="AL575" s="11">
        <v>0.79079894617603097</v>
      </c>
      <c r="AM575" s="11">
        <v>0.75700300066649495</v>
      </c>
      <c r="AN575" s="11">
        <v>0.74496098639583397</v>
      </c>
      <c r="AO575" s="11">
        <v>0.764424560454671</v>
      </c>
      <c r="AP575" s="11">
        <v>0.74441156853248303</v>
      </c>
      <c r="AQ575" s="11"/>
      <c r="AR575" s="11">
        <v>0.78170215470300297</v>
      </c>
      <c r="AS575" s="11">
        <v>0.79448745242722796</v>
      </c>
      <c r="AT575" s="11">
        <v>0.71495704997725196</v>
      </c>
      <c r="AU575" s="11"/>
      <c r="AV575" s="11">
        <v>0.78790855335615995</v>
      </c>
      <c r="AW575" s="11">
        <v>0.78600874536959398</v>
      </c>
      <c r="AX575" s="11">
        <v>0.77422494189994695</v>
      </c>
      <c r="AY575" s="11">
        <v>0.774443953835113</v>
      </c>
      <c r="AZ575" s="11">
        <v>0.743064082726136</v>
      </c>
      <c r="BA575" s="11"/>
      <c r="BB575" s="11">
        <v>0.80007188481087299</v>
      </c>
      <c r="BC575" s="11">
        <v>0.792771584794289</v>
      </c>
      <c r="BD575" s="11">
        <v>0.81022308504018803</v>
      </c>
      <c r="BE575" s="11"/>
      <c r="BF575" s="11">
        <v>0.787033326166378</v>
      </c>
      <c r="BG575" s="11">
        <v>0.774857537444537</v>
      </c>
      <c r="BH575" s="11">
        <v>0.78491842743002704</v>
      </c>
      <c r="BI575" s="11">
        <v>0.79426485733984897</v>
      </c>
      <c r="BJ575" s="11">
        <v>0.76608924352913799</v>
      </c>
      <c r="BK575" s="11">
        <v>0.70899981122528</v>
      </c>
    </row>
    <row r="576" spans="2:63" x14ac:dyDescent="0.35">
      <c r="B576" t="s">
        <v>259</v>
      </c>
      <c r="C576" s="11">
        <v>3.8032983542128702E-2</v>
      </c>
      <c r="D576" s="11">
        <v>4.4394878966157597E-2</v>
      </c>
      <c r="E576" s="11">
        <v>3.1721599688764202E-2</v>
      </c>
      <c r="F576" s="11"/>
      <c r="G576" s="11">
        <v>5.59360288292262E-2</v>
      </c>
      <c r="H576" s="11">
        <v>3.4086298695341799E-2</v>
      </c>
      <c r="I576" s="11">
        <v>4.4560505068275198E-2</v>
      </c>
      <c r="J576" s="11">
        <v>3.3596951008530204E-2</v>
      </c>
      <c r="K576" s="11">
        <v>3.7157422151883689E-2</v>
      </c>
      <c r="L576" s="11">
        <v>2.8001538739119203E-2</v>
      </c>
      <c r="M576" s="11"/>
      <c r="N576" s="11">
        <v>4.1270333404377302E-2</v>
      </c>
      <c r="O576" s="11">
        <v>2.9016820048155999E-2</v>
      </c>
      <c r="P576" s="11">
        <v>3.3399199459821401E-2</v>
      </c>
      <c r="Q576" s="11">
        <v>5.6524241738354901E-2</v>
      </c>
      <c r="R576" s="11">
        <v>2.1538453986160899E-2</v>
      </c>
      <c r="S576" s="11">
        <v>4.2061739475092605E-2</v>
      </c>
      <c r="T576" s="11">
        <v>4.1844241249170896E-2</v>
      </c>
      <c r="U576" s="11">
        <v>2.69720523427717E-2</v>
      </c>
      <c r="V576" s="11">
        <v>3.92434174410808E-2</v>
      </c>
      <c r="W576" s="11">
        <v>4.2609698629431605E-2</v>
      </c>
      <c r="X576" s="11">
        <v>3.4211198711641105E-2</v>
      </c>
      <c r="Y576" s="11"/>
      <c r="Z576" s="11">
        <v>3.4604634434045198E-2</v>
      </c>
      <c r="AA576" s="11">
        <v>3.1826128822314198E-2</v>
      </c>
      <c r="AB576" s="11">
        <v>4.7789938151223399E-2</v>
      </c>
      <c r="AC576" s="11">
        <v>3.9443259335870395E-2</v>
      </c>
      <c r="AD576" s="11"/>
      <c r="AE576" s="11">
        <v>4.5589137870966398E-2</v>
      </c>
      <c r="AF576" s="11">
        <v>3.4164330425521597E-2</v>
      </c>
      <c r="AG576" s="11">
        <v>3.1568718186035703E-2</v>
      </c>
      <c r="AH576" s="11">
        <v>5.1718693474130301E-2</v>
      </c>
      <c r="AI576" s="11">
        <v>1.78869207009794E-2</v>
      </c>
      <c r="AJ576" s="11"/>
      <c r="AK576" s="11">
        <v>2.8791868026262497E-2</v>
      </c>
      <c r="AL576" s="11">
        <v>3.439578797845233E-2</v>
      </c>
      <c r="AM576" s="11">
        <v>5.5192829431674098E-2</v>
      </c>
      <c r="AN576" s="11">
        <v>2.8042901158004358E-2</v>
      </c>
      <c r="AO576" s="11">
        <v>5.0638155076094996E-2</v>
      </c>
      <c r="AP576" s="11">
        <v>6.5958632491873101E-2</v>
      </c>
      <c r="AQ576" s="11"/>
      <c r="AR576" s="11">
        <v>4.3155562871763198E-2</v>
      </c>
      <c r="AS576" s="11">
        <v>3.1331742898255896E-2</v>
      </c>
      <c r="AT576" s="11">
        <v>4.0839584549390802E-2</v>
      </c>
      <c r="AU576" s="11"/>
      <c r="AV576" s="11">
        <v>3.2825716256890097E-2</v>
      </c>
      <c r="AW576" s="11">
        <v>4.2985284261203405E-2</v>
      </c>
      <c r="AX576" s="11">
        <v>3.8225661962487598E-2</v>
      </c>
      <c r="AY576" s="11">
        <v>4.1643203553160403E-2</v>
      </c>
      <c r="AZ576" s="11">
        <v>3.9519847053809204E-2</v>
      </c>
      <c r="BA576" s="11"/>
      <c r="BB576" s="11">
        <v>2.8375032308832218E-2</v>
      </c>
      <c r="BC576" s="11">
        <v>4.2547165124746301E-2</v>
      </c>
      <c r="BD576" s="11">
        <v>3.8473355124054504E-2</v>
      </c>
      <c r="BE576" s="11"/>
      <c r="BF576" s="11">
        <v>3.5296845253352402E-2</v>
      </c>
      <c r="BG576" s="11">
        <v>3.4031724920635997E-2</v>
      </c>
      <c r="BH576" s="11">
        <v>3.9405457858107798E-2</v>
      </c>
      <c r="BI576" s="11">
        <v>4.4144869117126104E-2</v>
      </c>
      <c r="BJ576" s="11">
        <v>3.6221819514369001E-2</v>
      </c>
      <c r="BK576" s="11">
        <v>4.6354689105244901E-2</v>
      </c>
    </row>
    <row r="577" spans="2:63" x14ac:dyDescent="0.35">
      <c r="B577" t="s">
        <v>192</v>
      </c>
      <c r="C577" s="11">
        <v>0.73904498407391228</v>
      </c>
      <c r="D577" s="11">
        <v>0.72182753223475438</v>
      </c>
      <c r="E577" s="11">
        <v>0.75535214199617084</v>
      </c>
      <c r="F577" s="11"/>
      <c r="G577" s="11">
        <v>0.73216071423961981</v>
      </c>
      <c r="H577" s="11">
        <v>0.76673369197223717</v>
      </c>
      <c r="I577" s="11">
        <v>0.74592677260429474</v>
      </c>
      <c r="J577" s="11">
        <v>0.71297204295673178</v>
      </c>
      <c r="K577" s="11">
        <v>0.71911530815741331</v>
      </c>
      <c r="L577" s="11">
        <v>0.75010601819410572</v>
      </c>
      <c r="M577" s="11"/>
      <c r="N577" s="11">
        <v>0.72919302115718665</v>
      </c>
      <c r="O577" s="11">
        <v>0.77675909870474602</v>
      </c>
      <c r="P577" s="11">
        <v>0.71835644914380459</v>
      </c>
      <c r="Q577" s="11">
        <v>0.73406857645163004</v>
      </c>
      <c r="R577" s="11">
        <v>0.762512117745752</v>
      </c>
      <c r="S577" s="11">
        <v>0.73805147642046642</v>
      </c>
      <c r="T577" s="11">
        <v>0.72763322648381712</v>
      </c>
      <c r="U577" s="11">
        <v>0.74325275125161738</v>
      </c>
      <c r="V577" s="11">
        <v>0.72949659737605221</v>
      </c>
      <c r="W577" s="11">
        <v>0.71752294359278734</v>
      </c>
      <c r="X577" s="11">
        <v>0.75422307223594787</v>
      </c>
      <c r="Y577" s="11"/>
      <c r="Z577" s="11">
        <v>0.75093871378580479</v>
      </c>
      <c r="AA577" s="11">
        <v>0.76138977835878985</v>
      </c>
      <c r="AB577" s="11">
        <v>0.7264201555480656</v>
      </c>
      <c r="AC577" s="11">
        <v>0.71505837630609159</v>
      </c>
      <c r="AD577" s="11"/>
      <c r="AE577" s="11">
        <v>0.71090854029042261</v>
      </c>
      <c r="AF577" s="11">
        <v>0.76476775821191645</v>
      </c>
      <c r="AG577" s="11">
        <v>0.76116297421035228</v>
      </c>
      <c r="AH577" s="11">
        <v>0.72046808427993769</v>
      </c>
      <c r="AI577" s="11">
        <v>0.76037437922940054</v>
      </c>
      <c r="AJ577" s="11"/>
      <c r="AK577" s="11">
        <v>0.76574140199622442</v>
      </c>
      <c r="AL577" s="11">
        <v>0.75640315819757864</v>
      </c>
      <c r="AM577" s="11">
        <v>0.70181017123482081</v>
      </c>
      <c r="AN577" s="11">
        <v>0.71691808523782963</v>
      </c>
      <c r="AO577" s="11">
        <v>0.71378640537857596</v>
      </c>
      <c r="AP577" s="11">
        <v>0.67845293604060997</v>
      </c>
      <c r="AQ577" s="11"/>
      <c r="AR577" s="11">
        <v>0.73854659183123972</v>
      </c>
      <c r="AS577" s="11">
        <v>0.76315570952897205</v>
      </c>
      <c r="AT577" s="11">
        <v>0.67411746542786111</v>
      </c>
      <c r="AU577" s="11"/>
      <c r="AV577" s="11">
        <v>0.75508283709926982</v>
      </c>
      <c r="AW577" s="11">
        <v>0.74302346110839057</v>
      </c>
      <c r="AX577" s="11">
        <v>0.73599927993745939</v>
      </c>
      <c r="AY577" s="11">
        <v>0.73280075028195257</v>
      </c>
      <c r="AZ577" s="11">
        <v>0.70354423567232682</v>
      </c>
      <c r="BA577" s="11"/>
      <c r="BB577" s="11">
        <v>0.77169685250204079</v>
      </c>
      <c r="BC577" s="11">
        <v>0.75022441966954267</v>
      </c>
      <c r="BD577" s="11">
        <v>0.77174972991613355</v>
      </c>
      <c r="BE577" s="11"/>
      <c r="BF577" s="11">
        <v>0.75173648091302558</v>
      </c>
      <c r="BG577" s="11">
        <v>0.74082581252390101</v>
      </c>
      <c r="BH577" s="11">
        <v>0.74551296957191926</v>
      </c>
      <c r="BI577" s="11">
        <v>0.75011998822272286</v>
      </c>
      <c r="BJ577" s="11">
        <v>0.72986742401476901</v>
      </c>
      <c r="BK577" s="11">
        <v>0.66264512212003512</v>
      </c>
    </row>
    <row r="578" spans="2:63" x14ac:dyDescent="0.35">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c r="BG578" s="11"/>
      <c r="BH578" s="11"/>
      <c r="BI578" s="11"/>
      <c r="BJ578" s="11"/>
      <c r="BK578" s="11"/>
    </row>
    <row r="579" spans="2:63" x14ac:dyDescent="0.35">
      <c r="B579" s="2" t="s">
        <v>302</v>
      </c>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c r="BG579" s="11"/>
      <c r="BH579" s="11"/>
      <c r="BI579" s="11"/>
      <c r="BJ579" s="11"/>
      <c r="BK579" s="11"/>
    </row>
    <row r="580" spans="2:63" x14ac:dyDescent="0.35">
      <c r="B580" s="20" t="s">
        <v>67</v>
      </c>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c r="BK580" s="11"/>
    </row>
    <row r="581" spans="2:63" x14ac:dyDescent="0.35">
      <c r="B581" t="s">
        <v>253</v>
      </c>
      <c r="C581" s="11">
        <v>0.170702950901991</v>
      </c>
      <c r="D581" s="11">
        <v>0.19258789652306299</v>
      </c>
      <c r="E581" s="11">
        <v>0.149301709951602</v>
      </c>
      <c r="F581" s="11"/>
      <c r="G581" s="11">
        <v>0.25596232429495702</v>
      </c>
      <c r="H581" s="11">
        <v>0.238455238798921</v>
      </c>
      <c r="I581" s="11">
        <v>0.17428279468958099</v>
      </c>
      <c r="J581" s="11">
        <v>0.14949335362469299</v>
      </c>
      <c r="K581" s="11">
        <v>0.12988150574723201</v>
      </c>
      <c r="L581" s="11">
        <v>9.9206602537529096E-2</v>
      </c>
      <c r="M581" s="11"/>
      <c r="N581" s="11">
        <v>0.239662411865082</v>
      </c>
      <c r="O581" s="11">
        <v>0.14110834597996599</v>
      </c>
      <c r="P581" s="11">
        <v>0.15329369316275199</v>
      </c>
      <c r="Q581" s="11">
        <v>0.121417547667922</v>
      </c>
      <c r="R581" s="11">
        <v>0.169121331634107</v>
      </c>
      <c r="S581" s="11">
        <v>0.18446111603042301</v>
      </c>
      <c r="T581" s="11">
        <v>0.162340906808353</v>
      </c>
      <c r="U581" s="11">
        <v>0.194323395092658</v>
      </c>
      <c r="V581" s="11">
        <v>0.18331024521844999</v>
      </c>
      <c r="W581" s="11">
        <v>0.13844039817286399</v>
      </c>
      <c r="X581" s="11">
        <v>0.17329673998478201</v>
      </c>
      <c r="Y581" s="11"/>
      <c r="Z581" s="11">
        <v>0.18836917430789801</v>
      </c>
      <c r="AA581" s="11">
        <v>0.123630072741706</v>
      </c>
      <c r="AB581" s="11">
        <v>0.190481646005453</v>
      </c>
      <c r="AC581" s="11">
        <v>0.184612874317548</v>
      </c>
      <c r="AD581" s="11"/>
      <c r="AE581" s="11">
        <v>0.135635807450633</v>
      </c>
      <c r="AF581" s="11">
        <v>0.18094742984543599</v>
      </c>
      <c r="AG581" s="11">
        <v>0.17535256400263199</v>
      </c>
      <c r="AH581" s="11">
        <v>0.20100670842308599</v>
      </c>
      <c r="AI581" s="11">
        <v>0.27335708877053799</v>
      </c>
      <c r="AJ581" s="11"/>
      <c r="AK581" s="11">
        <v>0.16815797650547701</v>
      </c>
      <c r="AL581" s="11">
        <v>0.17748765029310001</v>
      </c>
      <c r="AM581" s="11">
        <v>0.189752435307635</v>
      </c>
      <c r="AN581" s="11">
        <v>0.19111916373412899</v>
      </c>
      <c r="AO581" s="11">
        <v>0.14779081141890299</v>
      </c>
      <c r="AP581" s="11">
        <v>0.14340607188345</v>
      </c>
      <c r="AQ581" s="11"/>
      <c r="AR581" s="11">
        <v>0.16606929494691</v>
      </c>
      <c r="AS581" s="11">
        <v>0.183542600558292</v>
      </c>
      <c r="AT581" s="11">
        <v>0.14234632298775601</v>
      </c>
      <c r="AU581" s="11"/>
      <c r="AV581" s="11">
        <v>0.16147414271167501</v>
      </c>
      <c r="AW581" s="11">
        <v>0.208758176412883</v>
      </c>
      <c r="AX581" s="11">
        <v>0.148745705189052</v>
      </c>
      <c r="AY581" s="11">
        <v>0.227691654186711</v>
      </c>
      <c r="AZ581" s="11">
        <v>0.13251517549087299</v>
      </c>
      <c r="BA581" s="11"/>
      <c r="BB581" s="11">
        <v>0.166346762811027</v>
      </c>
      <c r="BC581" s="11">
        <v>0.210196583750725</v>
      </c>
      <c r="BD581" s="11">
        <v>0.15897326191816699</v>
      </c>
      <c r="BE581" s="11"/>
      <c r="BF581" s="11">
        <v>0.26233970797626599</v>
      </c>
      <c r="BG581" s="11">
        <v>0.14915493684634701</v>
      </c>
      <c r="BH581" s="11">
        <v>0.1730196033693</v>
      </c>
      <c r="BI581" s="11">
        <v>0.13825871639461301</v>
      </c>
      <c r="BJ581" s="11">
        <v>0.137161135560841</v>
      </c>
      <c r="BK581" s="11">
        <v>0.118015851671917</v>
      </c>
    </row>
    <row r="582" spans="2:63" x14ac:dyDescent="0.35">
      <c r="B582" t="s">
        <v>254</v>
      </c>
      <c r="C582" s="11">
        <v>0.39465491337034497</v>
      </c>
      <c r="D582" s="11">
        <v>0.38176621245583098</v>
      </c>
      <c r="E582" s="11">
        <v>0.40854781792245598</v>
      </c>
      <c r="F582" s="11"/>
      <c r="G582" s="11">
        <v>0.34331332159301697</v>
      </c>
      <c r="H582" s="11">
        <v>0.394287464637046</v>
      </c>
      <c r="I582" s="11">
        <v>0.44324598414199401</v>
      </c>
      <c r="J582" s="11">
        <v>0.38251623394838302</v>
      </c>
      <c r="K582" s="11">
        <v>0.39442300057215002</v>
      </c>
      <c r="L582" s="11">
        <v>0.40031718748563799</v>
      </c>
      <c r="M582" s="11"/>
      <c r="N582" s="11">
        <v>0.383218162099008</v>
      </c>
      <c r="O582" s="11">
        <v>0.41371979062028302</v>
      </c>
      <c r="P582" s="11">
        <v>0.38584255177917098</v>
      </c>
      <c r="Q582" s="11">
        <v>0.44163933673401501</v>
      </c>
      <c r="R582" s="11">
        <v>0.35573677797359399</v>
      </c>
      <c r="S582" s="11">
        <v>0.37787979384461001</v>
      </c>
      <c r="T582" s="11">
        <v>0.37198679029299597</v>
      </c>
      <c r="U582" s="11">
        <v>0.40264908675974098</v>
      </c>
      <c r="V582" s="11">
        <v>0.39514974856041402</v>
      </c>
      <c r="W582" s="11">
        <v>0.43015914570060498</v>
      </c>
      <c r="X582" s="11">
        <v>0.35614487452982502</v>
      </c>
      <c r="Y582" s="11"/>
      <c r="Z582" s="11">
        <v>0.43474040064199398</v>
      </c>
      <c r="AA582" s="11">
        <v>0.41910884721687303</v>
      </c>
      <c r="AB582" s="11">
        <v>0.37985576518409098</v>
      </c>
      <c r="AC582" s="11">
        <v>0.340105556453974</v>
      </c>
      <c r="AD582" s="11"/>
      <c r="AE582" s="11">
        <v>0.36341332931278703</v>
      </c>
      <c r="AF582" s="11">
        <v>0.40174799054900001</v>
      </c>
      <c r="AG582" s="11">
        <v>0.42444856575533002</v>
      </c>
      <c r="AH582" s="11">
        <v>0.42338959373401203</v>
      </c>
      <c r="AI582" s="11">
        <v>0.32122400570429799</v>
      </c>
      <c r="AJ582" s="11"/>
      <c r="AK582" s="11">
        <v>0.41667223446521201</v>
      </c>
      <c r="AL582" s="11">
        <v>0.41666474607945703</v>
      </c>
      <c r="AM582" s="11">
        <v>0.32034116730475498</v>
      </c>
      <c r="AN582" s="11">
        <v>0.32623647423102498</v>
      </c>
      <c r="AO582" s="11">
        <v>0.39327463395488099</v>
      </c>
      <c r="AP582" s="11">
        <v>0.39762456580385103</v>
      </c>
      <c r="AQ582" s="11"/>
      <c r="AR582" s="11">
        <v>0.39945773124462203</v>
      </c>
      <c r="AS582" s="11">
        <v>0.41060383770194803</v>
      </c>
      <c r="AT582" s="11">
        <v>0.32947840266450301</v>
      </c>
      <c r="AU582" s="11"/>
      <c r="AV582" s="11">
        <v>0.42763939629431202</v>
      </c>
      <c r="AW582" s="11">
        <v>0.381320353627146</v>
      </c>
      <c r="AX582" s="11">
        <v>0.37853301950117901</v>
      </c>
      <c r="AY582" s="11">
        <v>0.29794159463777398</v>
      </c>
      <c r="AZ582" s="11">
        <v>0.35596790284186602</v>
      </c>
      <c r="BA582" s="11"/>
      <c r="BB582" s="11">
        <v>0.43547216274655998</v>
      </c>
      <c r="BC582" s="11">
        <v>0.36433762475713799</v>
      </c>
      <c r="BD582" s="11">
        <v>0.42335858320692199</v>
      </c>
      <c r="BE582" s="11"/>
      <c r="BF582" s="11">
        <v>0.37186232743563202</v>
      </c>
      <c r="BG582" s="11">
        <v>0.41361258941865903</v>
      </c>
      <c r="BH582" s="11">
        <v>0.39726833380853899</v>
      </c>
      <c r="BI582" s="11">
        <v>0.41825588098556099</v>
      </c>
      <c r="BJ582" s="11">
        <v>0.36647262270553399</v>
      </c>
      <c r="BK582" s="11">
        <v>0.367703878351203</v>
      </c>
    </row>
    <row r="583" spans="2:63" x14ac:dyDescent="0.35">
      <c r="B583" t="s">
        <v>255</v>
      </c>
      <c r="C583" s="11">
        <v>0.34291790970702002</v>
      </c>
      <c r="D583" s="11">
        <v>0.32859749231860902</v>
      </c>
      <c r="E583" s="11">
        <v>0.35651081148095998</v>
      </c>
      <c r="F583" s="11"/>
      <c r="G583" s="11">
        <v>0.28385701533159802</v>
      </c>
      <c r="H583" s="11">
        <v>0.26868216030780701</v>
      </c>
      <c r="I583" s="11">
        <v>0.29118261912780802</v>
      </c>
      <c r="J583" s="11">
        <v>0.377650131522764</v>
      </c>
      <c r="K583" s="11">
        <v>0.39061590853842298</v>
      </c>
      <c r="L583" s="11">
        <v>0.42547176560500999</v>
      </c>
      <c r="M583" s="11"/>
      <c r="N583" s="11">
        <v>0.27924026374152899</v>
      </c>
      <c r="O583" s="11">
        <v>0.347491408882597</v>
      </c>
      <c r="P583" s="11">
        <v>0.34441027813721098</v>
      </c>
      <c r="Q583" s="11">
        <v>0.34147884461699302</v>
      </c>
      <c r="R583" s="11">
        <v>0.41339896070506899</v>
      </c>
      <c r="S583" s="11">
        <v>0.35202450288593301</v>
      </c>
      <c r="T583" s="11">
        <v>0.39232642146522001</v>
      </c>
      <c r="U583" s="11">
        <v>0.30989095533394101</v>
      </c>
      <c r="V583" s="11">
        <v>0.33111419100247602</v>
      </c>
      <c r="W583" s="11">
        <v>0.339339059851403</v>
      </c>
      <c r="X583" s="11">
        <v>0.37436389024481098</v>
      </c>
      <c r="Y583" s="11"/>
      <c r="Z583" s="11">
        <v>0.29472428071830098</v>
      </c>
      <c r="AA583" s="11">
        <v>0.36073924653869799</v>
      </c>
      <c r="AB583" s="11">
        <v>0.33692729363041202</v>
      </c>
      <c r="AC583" s="11">
        <v>0.37970772835989702</v>
      </c>
      <c r="AD583" s="11"/>
      <c r="AE583" s="11">
        <v>0.39910263806164997</v>
      </c>
      <c r="AF583" s="11">
        <v>0.33085768331597298</v>
      </c>
      <c r="AG583" s="11">
        <v>0.309718718791539</v>
      </c>
      <c r="AH583" s="11">
        <v>0.28572156085580003</v>
      </c>
      <c r="AI583" s="11">
        <v>0.31127848370426903</v>
      </c>
      <c r="AJ583" s="11"/>
      <c r="AK583" s="11">
        <v>0.34039439496699497</v>
      </c>
      <c r="AL583" s="11">
        <v>0.31624127575018202</v>
      </c>
      <c r="AM583" s="11">
        <v>0.36033686117722002</v>
      </c>
      <c r="AN583" s="11">
        <v>0.38018692628788298</v>
      </c>
      <c r="AO583" s="11">
        <v>0.35322217907599002</v>
      </c>
      <c r="AP583" s="11">
        <v>0.35811751242475598</v>
      </c>
      <c r="AQ583" s="11"/>
      <c r="AR583" s="11">
        <v>0.33645253719240198</v>
      </c>
      <c r="AS583" s="11">
        <v>0.32281739702707701</v>
      </c>
      <c r="AT583" s="11">
        <v>0.44075511289888802</v>
      </c>
      <c r="AU583" s="11"/>
      <c r="AV583" s="11">
        <v>0.33266897330783501</v>
      </c>
      <c r="AW583" s="11">
        <v>0.30956587674875102</v>
      </c>
      <c r="AX583" s="11">
        <v>0.35128175612783402</v>
      </c>
      <c r="AY583" s="11">
        <v>0.36560182346744402</v>
      </c>
      <c r="AZ583" s="11">
        <v>0.42015699886396302</v>
      </c>
      <c r="BA583" s="11"/>
      <c r="BB583" s="11">
        <v>0.32713881454388499</v>
      </c>
      <c r="BC583" s="11">
        <v>0.32137290560145398</v>
      </c>
      <c r="BD583" s="11">
        <v>0.30463508760855501</v>
      </c>
      <c r="BE583" s="11"/>
      <c r="BF583" s="11">
        <v>0.28339180248824902</v>
      </c>
      <c r="BG583" s="11">
        <v>0.34765912167345597</v>
      </c>
      <c r="BH583" s="11">
        <v>0.30999846065359099</v>
      </c>
      <c r="BI583" s="11">
        <v>0.35714229466380498</v>
      </c>
      <c r="BJ583" s="11">
        <v>0.400658859307431</v>
      </c>
      <c r="BK583" s="11">
        <v>0.42976439021874502</v>
      </c>
    </row>
    <row r="584" spans="2:63" x14ac:dyDescent="0.35">
      <c r="B584" t="s">
        <v>256</v>
      </c>
      <c r="C584" s="11">
        <v>6.2304106863876302E-2</v>
      </c>
      <c r="D584" s="11">
        <v>6.1489383790796298E-2</v>
      </c>
      <c r="E584" s="11">
        <v>6.2782677828703101E-2</v>
      </c>
      <c r="F584" s="11"/>
      <c r="G584" s="11">
        <v>8.7995548974657306E-2</v>
      </c>
      <c r="H584" s="11">
        <v>6.7826408037191005E-2</v>
      </c>
      <c r="I584" s="11">
        <v>6.2378710488421203E-2</v>
      </c>
      <c r="J584" s="11">
        <v>5.1297449446540903E-2</v>
      </c>
      <c r="K584" s="11">
        <v>6.5747401344803502E-2</v>
      </c>
      <c r="L584" s="11">
        <v>4.6916191899578401E-2</v>
      </c>
      <c r="M584" s="11"/>
      <c r="N584" s="11">
        <v>6.0715075353945998E-2</v>
      </c>
      <c r="O584" s="11">
        <v>7.0827817507578106E-2</v>
      </c>
      <c r="P584" s="11">
        <v>8.0566946367891398E-2</v>
      </c>
      <c r="Q584" s="11">
        <v>6.7487649289669993E-2</v>
      </c>
      <c r="R584" s="11">
        <v>3.2046882589239101E-2</v>
      </c>
      <c r="S584" s="11">
        <v>5.9544187902496402E-2</v>
      </c>
      <c r="T584" s="11">
        <v>4.13657175767543E-2</v>
      </c>
      <c r="U584" s="11">
        <v>6.6174371711124905E-2</v>
      </c>
      <c r="V584" s="11">
        <v>5.4395921847502297E-2</v>
      </c>
      <c r="W584" s="11">
        <v>7.9638096368944394E-2</v>
      </c>
      <c r="X584" s="11">
        <v>6.9955514618149695E-2</v>
      </c>
      <c r="Y584" s="11"/>
      <c r="Z584" s="11">
        <v>5.8580922824023697E-2</v>
      </c>
      <c r="AA584" s="11">
        <v>6.7281277392155697E-2</v>
      </c>
      <c r="AB584" s="11">
        <v>7.2614553529133805E-2</v>
      </c>
      <c r="AC584" s="11">
        <v>5.2743079539728101E-2</v>
      </c>
      <c r="AD584" s="11"/>
      <c r="AE584" s="11">
        <v>6.4251778423310396E-2</v>
      </c>
      <c r="AF584" s="11">
        <v>6.0886727062235697E-2</v>
      </c>
      <c r="AG584" s="11">
        <v>6.4172976537270499E-2</v>
      </c>
      <c r="AH584" s="11">
        <v>6.7364704912042106E-2</v>
      </c>
      <c r="AI584" s="11">
        <v>5.2710755943790599E-2</v>
      </c>
      <c r="AJ584" s="11"/>
      <c r="AK584" s="11">
        <v>5.1465081396973401E-2</v>
      </c>
      <c r="AL584" s="11">
        <v>6.91361516251464E-2</v>
      </c>
      <c r="AM584" s="11">
        <v>7.3954932631725701E-2</v>
      </c>
      <c r="AN584" s="11">
        <v>5.0896222330710499E-2</v>
      </c>
      <c r="AO584" s="11">
        <v>7.7468676754562593E-2</v>
      </c>
      <c r="AP584" s="11">
        <v>7.6180449180329193E-2</v>
      </c>
      <c r="AQ584" s="11"/>
      <c r="AR584" s="11">
        <v>5.9501702292969298E-2</v>
      </c>
      <c r="AS584" s="11">
        <v>6.1863360514975103E-2</v>
      </c>
      <c r="AT584" s="11">
        <v>6.0391506672197497E-2</v>
      </c>
      <c r="AU584" s="11"/>
      <c r="AV584" s="11">
        <v>5.5066229790730101E-2</v>
      </c>
      <c r="AW584" s="11">
        <v>6.9531993059301495E-2</v>
      </c>
      <c r="AX584" s="11">
        <v>9.0492543424499403E-2</v>
      </c>
      <c r="AY584" s="11">
        <v>5.2717161320474798E-2</v>
      </c>
      <c r="AZ584" s="11">
        <v>5.0958988731172897E-2</v>
      </c>
      <c r="BA584" s="11"/>
      <c r="BB584" s="11">
        <v>5.4520933479590999E-2</v>
      </c>
      <c r="BC584" s="11">
        <v>7.3672044204963094E-2</v>
      </c>
      <c r="BD584" s="11">
        <v>8.2318990478278703E-2</v>
      </c>
      <c r="BE584" s="11"/>
      <c r="BF584" s="11">
        <v>6.3126707046667299E-2</v>
      </c>
      <c r="BG584" s="11">
        <v>6.0763264171818203E-2</v>
      </c>
      <c r="BH584" s="11">
        <v>7.7266117808893503E-2</v>
      </c>
      <c r="BI584" s="11">
        <v>5.6879443846380502E-2</v>
      </c>
      <c r="BJ584" s="11">
        <v>5.7805036724487398E-2</v>
      </c>
      <c r="BK584" s="11">
        <v>6.3434586317907105E-2</v>
      </c>
    </row>
    <row r="585" spans="2:63" x14ac:dyDescent="0.35">
      <c r="B585" t="s">
        <v>257</v>
      </c>
      <c r="C585" s="11">
        <v>2.9420119156768201E-2</v>
      </c>
      <c r="D585" s="11">
        <v>3.5559014911700798E-2</v>
      </c>
      <c r="E585" s="11">
        <v>2.2856982816278799E-2</v>
      </c>
      <c r="F585" s="11"/>
      <c r="G585" s="11">
        <v>2.8871789805770098E-2</v>
      </c>
      <c r="H585" s="11">
        <v>3.07487282190353E-2</v>
      </c>
      <c r="I585" s="11">
        <v>2.8909891552196299E-2</v>
      </c>
      <c r="J585" s="11">
        <v>3.9042831457619297E-2</v>
      </c>
      <c r="K585" s="11">
        <v>1.93321837973921E-2</v>
      </c>
      <c r="L585" s="11">
        <v>2.8088252472243998E-2</v>
      </c>
      <c r="M585" s="11"/>
      <c r="N585" s="11">
        <v>3.7164086940434903E-2</v>
      </c>
      <c r="O585" s="11">
        <v>2.6852637009575599E-2</v>
      </c>
      <c r="P585" s="11">
        <v>3.5886530552975401E-2</v>
      </c>
      <c r="Q585" s="11">
        <v>2.7976621691400302E-2</v>
      </c>
      <c r="R585" s="11">
        <v>2.9696047097991701E-2</v>
      </c>
      <c r="S585" s="11">
        <v>2.6090399336537999E-2</v>
      </c>
      <c r="T585" s="11">
        <v>3.19801638566765E-2</v>
      </c>
      <c r="U585" s="11">
        <v>2.69621911025348E-2</v>
      </c>
      <c r="V585" s="11">
        <v>3.6029893371157799E-2</v>
      </c>
      <c r="W585" s="11">
        <v>1.24232999061837E-2</v>
      </c>
      <c r="X585" s="11">
        <v>2.6238980622433301E-2</v>
      </c>
      <c r="Y585" s="11"/>
      <c r="Z585" s="11">
        <v>2.35852215077831E-2</v>
      </c>
      <c r="AA585" s="11">
        <v>2.9240556110567702E-2</v>
      </c>
      <c r="AB585" s="11">
        <v>2.0120741650909602E-2</v>
      </c>
      <c r="AC585" s="11">
        <v>4.2830761328853703E-2</v>
      </c>
      <c r="AD585" s="11"/>
      <c r="AE585" s="11">
        <v>3.75964467516198E-2</v>
      </c>
      <c r="AF585" s="11">
        <v>2.5560169227355201E-2</v>
      </c>
      <c r="AG585" s="11">
        <v>2.6307174913228301E-2</v>
      </c>
      <c r="AH585" s="11">
        <v>2.2517432075060399E-2</v>
      </c>
      <c r="AI585" s="11">
        <v>4.1429665877103998E-2</v>
      </c>
      <c r="AJ585" s="11"/>
      <c r="AK585" s="11">
        <v>2.33103126653426E-2</v>
      </c>
      <c r="AL585" s="11">
        <v>2.0470176252113802E-2</v>
      </c>
      <c r="AM585" s="11">
        <v>5.5614603578664101E-2</v>
      </c>
      <c r="AN585" s="11">
        <v>5.1561213416252298E-2</v>
      </c>
      <c r="AO585" s="11">
        <v>2.82436987956639E-2</v>
      </c>
      <c r="AP585" s="11">
        <v>2.46714007076143E-2</v>
      </c>
      <c r="AQ585" s="11"/>
      <c r="AR585" s="11">
        <v>3.8518734323096597E-2</v>
      </c>
      <c r="AS585" s="11">
        <v>2.1172804197707999E-2</v>
      </c>
      <c r="AT585" s="11">
        <v>2.7028654776654601E-2</v>
      </c>
      <c r="AU585" s="11"/>
      <c r="AV585" s="11">
        <v>2.3151257895446999E-2</v>
      </c>
      <c r="AW585" s="11">
        <v>3.0823600151918699E-2</v>
      </c>
      <c r="AX585" s="11">
        <v>3.0946975757434499E-2</v>
      </c>
      <c r="AY585" s="11">
        <v>5.60477663875966E-2</v>
      </c>
      <c r="AZ585" s="11">
        <v>4.0400934072125201E-2</v>
      </c>
      <c r="BA585" s="11"/>
      <c r="BB585" s="11">
        <v>1.6521326418936201E-2</v>
      </c>
      <c r="BC585" s="11">
        <v>3.0420841685719398E-2</v>
      </c>
      <c r="BD585" s="11">
        <v>3.0714076788076899E-2</v>
      </c>
      <c r="BE585" s="11"/>
      <c r="BF585" s="11">
        <v>1.92794550531852E-2</v>
      </c>
      <c r="BG585" s="11">
        <v>2.8810087889720101E-2</v>
      </c>
      <c r="BH585" s="11">
        <v>4.2447484359676498E-2</v>
      </c>
      <c r="BI585" s="11">
        <v>2.9463664109639801E-2</v>
      </c>
      <c r="BJ585" s="11">
        <v>3.7902345701706197E-2</v>
      </c>
      <c r="BK585" s="11">
        <v>2.1081293440227699E-2</v>
      </c>
    </row>
    <row r="586" spans="2:63" x14ac:dyDescent="0.35">
      <c r="B586" t="s">
        <v>258</v>
      </c>
      <c r="C586" s="11">
        <v>0.56535786427233503</v>
      </c>
      <c r="D586" s="11">
        <v>0.57435410897889405</v>
      </c>
      <c r="E586" s="11">
        <v>0.55784952787405795</v>
      </c>
      <c r="F586" s="11"/>
      <c r="G586" s="11">
        <v>0.599275645887974</v>
      </c>
      <c r="H586" s="11">
        <v>0.63274270343596695</v>
      </c>
      <c r="I586" s="11">
        <v>0.61752877883157498</v>
      </c>
      <c r="J586" s="11">
        <v>0.53200958757307504</v>
      </c>
      <c r="K586" s="11">
        <v>0.52430450631938197</v>
      </c>
      <c r="L586" s="11">
        <v>0.49952379002316699</v>
      </c>
      <c r="M586" s="11"/>
      <c r="N586" s="11">
        <v>0.62288057396409002</v>
      </c>
      <c r="O586" s="11">
        <v>0.55482813660024899</v>
      </c>
      <c r="P586" s="11">
        <v>0.53913624494192303</v>
      </c>
      <c r="Q586" s="11">
        <v>0.56305688440193702</v>
      </c>
      <c r="R586" s="11">
        <v>0.52485810960770096</v>
      </c>
      <c r="S586" s="11">
        <v>0.56234090987503305</v>
      </c>
      <c r="T586" s="11">
        <v>0.53432769710134997</v>
      </c>
      <c r="U586" s="11">
        <v>0.59697248185239904</v>
      </c>
      <c r="V586" s="11">
        <v>0.57845999377886403</v>
      </c>
      <c r="W586" s="11">
        <v>0.568599543873469</v>
      </c>
      <c r="X586" s="11">
        <v>0.52944161451460603</v>
      </c>
      <c r="Y586" s="11"/>
      <c r="Z586" s="11">
        <v>0.62310957494989205</v>
      </c>
      <c r="AA586" s="11">
        <v>0.54273891995857904</v>
      </c>
      <c r="AB586" s="11">
        <v>0.57033741118954395</v>
      </c>
      <c r="AC586" s="11">
        <v>0.52471843077152103</v>
      </c>
      <c r="AD586" s="11"/>
      <c r="AE586" s="11">
        <v>0.49904913676342</v>
      </c>
      <c r="AF586" s="11">
        <v>0.582695420394436</v>
      </c>
      <c r="AG586" s="11">
        <v>0.59980112975796196</v>
      </c>
      <c r="AH586" s="11">
        <v>0.62439630215709796</v>
      </c>
      <c r="AI586" s="11">
        <v>0.59458109447483598</v>
      </c>
      <c r="AJ586" s="11"/>
      <c r="AK586" s="11">
        <v>0.58483021097068899</v>
      </c>
      <c r="AL586" s="11">
        <v>0.59415239637255801</v>
      </c>
      <c r="AM586" s="11">
        <v>0.51009360261239001</v>
      </c>
      <c r="AN586" s="11">
        <v>0.51735563796515405</v>
      </c>
      <c r="AO586" s="11">
        <v>0.54106544537378398</v>
      </c>
      <c r="AP586" s="11">
        <v>0.54103063768729998</v>
      </c>
      <c r="AQ586" s="11"/>
      <c r="AR586" s="11">
        <v>0.56552702619153195</v>
      </c>
      <c r="AS586" s="11">
        <v>0.59414643826024005</v>
      </c>
      <c r="AT586" s="11">
        <v>0.47182472565226002</v>
      </c>
      <c r="AU586" s="11"/>
      <c r="AV586" s="11">
        <v>0.58911353900598795</v>
      </c>
      <c r="AW586" s="11">
        <v>0.59007853004002897</v>
      </c>
      <c r="AX586" s="11">
        <v>0.52727872469023196</v>
      </c>
      <c r="AY586" s="11">
        <v>0.52563324882448503</v>
      </c>
      <c r="AZ586" s="11">
        <v>0.48848307833273902</v>
      </c>
      <c r="BA586" s="11"/>
      <c r="BB586" s="11">
        <v>0.60181892555758798</v>
      </c>
      <c r="BC586" s="11">
        <v>0.57453420850786396</v>
      </c>
      <c r="BD586" s="11">
        <v>0.58233184512508995</v>
      </c>
      <c r="BE586" s="11"/>
      <c r="BF586" s="11">
        <v>0.63420203541189901</v>
      </c>
      <c r="BG586" s="11">
        <v>0.56276752626500604</v>
      </c>
      <c r="BH586" s="11">
        <v>0.57028793717783899</v>
      </c>
      <c r="BI586" s="11">
        <v>0.55651459738017495</v>
      </c>
      <c r="BJ586" s="11">
        <v>0.50363375826637602</v>
      </c>
      <c r="BK586" s="11">
        <v>0.48571973002312002</v>
      </c>
    </row>
    <row r="587" spans="2:63" x14ac:dyDescent="0.35">
      <c r="B587" t="s">
        <v>259</v>
      </c>
      <c r="C587" s="11">
        <v>9.1724226020644506E-2</v>
      </c>
      <c r="D587" s="11">
        <v>9.7048398702497096E-2</v>
      </c>
      <c r="E587" s="11">
        <v>8.5639660644981908E-2</v>
      </c>
      <c r="F587" s="11"/>
      <c r="G587" s="11">
        <v>0.1168673387804274</v>
      </c>
      <c r="H587" s="11">
        <v>9.8575136256226298E-2</v>
      </c>
      <c r="I587" s="11">
        <v>9.1288602040617506E-2</v>
      </c>
      <c r="J587" s="11">
        <v>9.03402809041602E-2</v>
      </c>
      <c r="K587" s="11">
        <v>8.5079585142195602E-2</v>
      </c>
      <c r="L587" s="11">
        <v>7.5004444371822396E-2</v>
      </c>
      <c r="M587" s="11"/>
      <c r="N587" s="11">
        <v>9.78791622943809E-2</v>
      </c>
      <c r="O587" s="11">
        <v>9.7680454517153709E-2</v>
      </c>
      <c r="P587" s="11">
        <v>0.1164534769208668</v>
      </c>
      <c r="Q587" s="11">
        <v>9.5464270981070298E-2</v>
      </c>
      <c r="R587" s="11">
        <v>6.1742929687230802E-2</v>
      </c>
      <c r="S587" s="11">
        <v>8.5634587239034402E-2</v>
      </c>
      <c r="T587" s="11">
        <v>7.3345881433430793E-2</v>
      </c>
      <c r="U587" s="11">
        <v>9.3136562813659701E-2</v>
      </c>
      <c r="V587" s="11">
        <v>9.0425815218660097E-2</v>
      </c>
      <c r="W587" s="11">
        <v>9.2061396275128091E-2</v>
      </c>
      <c r="X587" s="11">
        <v>9.6194495240582989E-2</v>
      </c>
      <c r="Y587" s="11"/>
      <c r="Z587" s="11">
        <v>8.2166144331806801E-2</v>
      </c>
      <c r="AA587" s="11">
        <v>9.6521833502723392E-2</v>
      </c>
      <c r="AB587" s="11">
        <v>9.2735295180043406E-2</v>
      </c>
      <c r="AC587" s="11">
        <v>9.5573840868581811E-2</v>
      </c>
      <c r="AD587" s="11"/>
      <c r="AE587" s="11">
        <v>0.1018482251749302</v>
      </c>
      <c r="AF587" s="11">
        <v>8.6446896289590902E-2</v>
      </c>
      <c r="AG587" s="11">
        <v>9.04801514504988E-2</v>
      </c>
      <c r="AH587" s="11">
        <v>8.9882136987102512E-2</v>
      </c>
      <c r="AI587" s="11">
        <v>9.4140421820894604E-2</v>
      </c>
      <c r="AJ587" s="11"/>
      <c r="AK587" s="11">
        <v>7.4775394062316008E-2</v>
      </c>
      <c r="AL587" s="11">
        <v>8.9606327877260195E-2</v>
      </c>
      <c r="AM587" s="11">
        <v>0.1295695362103898</v>
      </c>
      <c r="AN587" s="11">
        <v>0.1024574357469628</v>
      </c>
      <c r="AO587" s="11">
        <v>0.1057123755502265</v>
      </c>
      <c r="AP587" s="11">
        <v>0.10085184988794349</v>
      </c>
      <c r="AQ587" s="11"/>
      <c r="AR587" s="11">
        <v>9.8020436616065895E-2</v>
      </c>
      <c r="AS587" s="11">
        <v>8.3036164712683103E-2</v>
      </c>
      <c r="AT587" s="11">
        <v>8.7420161448852091E-2</v>
      </c>
      <c r="AU587" s="11"/>
      <c r="AV587" s="11">
        <v>7.8217487686177103E-2</v>
      </c>
      <c r="AW587" s="11">
        <v>0.1003555932112202</v>
      </c>
      <c r="AX587" s="11">
        <v>0.12143951918193391</v>
      </c>
      <c r="AY587" s="11">
        <v>0.10876492770807139</v>
      </c>
      <c r="AZ587" s="11">
        <v>9.1359922803298105E-2</v>
      </c>
      <c r="BA587" s="11"/>
      <c r="BB587" s="11">
        <v>7.1042259898527194E-2</v>
      </c>
      <c r="BC587" s="11">
        <v>0.1040928858906825</v>
      </c>
      <c r="BD587" s="11">
        <v>0.11303306726635561</v>
      </c>
      <c r="BE587" s="11"/>
      <c r="BF587" s="11">
        <v>8.2406162099852492E-2</v>
      </c>
      <c r="BG587" s="11">
        <v>8.9573352061538297E-2</v>
      </c>
      <c r="BH587" s="11">
        <v>0.11971360216856999</v>
      </c>
      <c r="BI587" s="11">
        <v>8.6343107956020307E-2</v>
      </c>
      <c r="BJ587" s="11">
        <v>9.5707382426193588E-2</v>
      </c>
      <c r="BK587" s="11">
        <v>8.4515879758134807E-2</v>
      </c>
    </row>
    <row r="588" spans="2:63" x14ac:dyDescent="0.35">
      <c r="B588" t="s">
        <v>192</v>
      </c>
      <c r="C588" s="11">
        <v>0.47363363825169053</v>
      </c>
      <c r="D588" s="11">
        <v>0.47730571027639696</v>
      </c>
      <c r="E588" s="11">
        <v>0.47220986722907604</v>
      </c>
      <c r="F588" s="11"/>
      <c r="G588" s="11">
        <v>0.48240830710754656</v>
      </c>
      <c r="H588" s="11">
        <v>0.53416756717974068</v>
      </c>
      <c r="I588" s="11">
        <v>0.52624017679095747</v>
      </c>
      <c r="J588" s="11">
        <v>0.44166930666891485</v>
      </c>
      <c r="K588" s="11">
        <v>0.43922492117718637</v>
      </c>
      <c r="L588" s="11">
        <v>0.42451934565134458</v>
      </c>
      <c r="M588" s="11"/>
      <c r="N588" s="11">
        <v>0.52500141166970915</v>
      </c>
      <c r="O588" s="11">
        <v>0.45714768208309531</v>
      </c>
      <c r="P588" s="11">
        <v>0.4226827680210562</v>
      </c>
      <c r="Q588" s="11">
        <v>0.46759261342086672</v>
      </c>
      <c r="R588" s="11">
        <v>0.46311517992047013</v>
      </c>
      <c r="S588" s="11">
        <v>0.47670632263599866</v>
      </c>
      <c r="T588" s="11">
        <v>0.46098181566791918</v>
      </c>
      <c r="U588" s="11">
        <v>0.50383591903873937</v>
      </c>
      <c r="V588" s="11">
        <v>0.48803417856020392</v>
      </c>
      <c r="W588" s="11">
        <v>0.4765381475983409</v>
      </c>
      <c r="X588" s="11">
        <v>0.43324711927402304</v>
      </c>
      <c r="Y588" s="11"/>
      <c r="Z588" s="11">
        <v>0.54094343061808525</v>
      </c>
      <c r="AA588" s="11">
        <v>0.44621708645585567</v>
      </c>
      <c r="AB588" s="11">
        <v>0.47760211600950053</v>
      </c>
      <c r="AC588" s="11">
        <v>0.42914458990293924</v>
      </c>
      <c r="AD588" s="11"/>
      <c r="AE588" s="11">
        <v>0.3972009115884898</v>
      </c>
      <c r="AF588" s="11">
        <v>0.4962485241048451</v>
      </c>
      <c r="AG588" s="11">
        <v>0.50932097830746315</v>
      </c>
      <c r="AH588" s="11">
        <v>0.53451416516999539</v>
      </c>
      <c r="AI588" s="11">
        <v>0.50044067265394143</v>
      </c>
      <c r="AJ588" s="11"/>
      <c r="AK588" s="11">
        <v>0.51005481690837295</v>
      </c>
      <c r="AL588" s="11">
        <v>0.50454606849529782</v>
      </c>
      <c r="AM588" s="11">
        <v>0.38052406640200021</v>
      </c>
      <c r="AN588" s="11">
        <v>0.41489820221819124</v>
      </c>
      <c r="AO588" s="11">
        <v>0.43535306982355748</v>
      </c>
      <c r="AP588" s="11">
        <v>0.44017878779935649</v>
      </c>
      <c r="AQ588" s="11"/>
      <c r="AR588" s="11">
        <v>0.46750658957546604</v>
      </c>
      <c r="AS588" s="11">
        <v>0.511110273547557</v>
      </c>
      <c r="AT588" s="11">
        <v>0.38440456420340796</v>
      </c>
      <c r="AU588" s="11"/>
      <c r="AV588" s="11">
        <v>0.51089605131981086</v>
      </c>
      <c r="AW588" s="11">
        <v>0.48972293682880874</v>
      </c>
      <c r="AX588" s="11">
        <v>0.40583920550829805</v>
      </c>
      <c r="AY588" s="11">
        <v>0.41686832111641364</v>
      </c>
      <c r="AZ588" s="11">
        <v>0.39712315552944089</v>
      </c>
      <c r="BA588" s="11"/>
      <c r="BB588" s="11">
        <v>0.53077666565906079</v>
      </c>
      <c r="BC588" s="11">
        <v>0.47044132261718147</v>
      </c>
      <c r="BD588" s="11">
        <v>0.46929877785873436</v>
      </c>
      <c r="BE588" s="11"/>
      <c r="BF588" s="11">
        <v>0.55179587331204649</v>
      </c>
      <c r="BG588" s="11">
        <v>0.47319417420346777</v>
      </c>
      <c r="BH588" s="11">
        <v>0.45057433500926902</v>
      </c>
      <c r="BI588" s="11">
        <v>0.47017148942415465</v>
      </c>
      <c r="BJ588" s="11">
        <v>0.40792637584018243</v>
      </c>
      <c r="BK588" s="11">
        <v>0.40120385026498523</v>
      </c>
    </row>
    <row r="589" spans="2:63" x14ac:dyDescent="0.35">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c r="BG589" s="11"/>
      <c r="BH589" s="11"/>
      <c r="BI589" s="11"/>
      <c r="BJ589" s="11"/>
      <c r="BK589" s="11"/>
    </row>
    <row r="590" spans="2:63" x14ac:dyDescent="0.35">
      <c r="B590" s="2" t="s">
        <v>303</v>
      </c>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c r="BG590" s="11"/>
      <c r="BH590" s="11"/>
      <c r="BI590" s="11"/>
      <c r="BJ590" s="11"/>
      <c r="BK590" s="11"/>
    </row>
    <row r="591" spans="2:63" x14ac:dyDescent="0.35">
      <c r="B591" s="20" t="s">
        <v>67</v>
      </c>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c r="AY591" s="11"/>
      <c r="AZ591" s="11"/>
      <c r="BA591" s="11"/>
      <c r="BB591" s="11"/>
      <c r="BC591" s="11"/>
      <c r="BD591" s="11"/>
      <c r="BE591" s="11"/>
      <c r="BF591" s="11"/>
      <c r="BG591" s="11"/>
      <c r="BH591" s="11"/>
      <c r="BI591" s="11"/>
      <c r="BJ591" s="11"/>
      <c r="BK591" s="11"/>
    </row>
    <row r="592" spans="2:63" x14ac:dyDescent="0.35">
      <c r="B592" t="s">
        <v>253</v>
      </c>
      <c r="C592" s="11">
        <v>0.13224563670905101</v>
      </c>
      <c r="D592" s="11">
        <v>0.156302601543447</v>
      </c>
      <c r="E592" s="11">
        <v>0.10688114487926501</v>
      </c>
      <c r="F592" s="11"/>
      <c r="G592" s="11">
        <v>0.24717083046458399</v>
      </c>
      <c r="H592" s="11">
        <v>0.20731476645034</v>
      </c>
      <c r="I592" s="11">
        <v>0.150308108818172</v>
      </c>
      <c r="J592" s="11">
        <v>8.14579625813035E-2</v>
      </c>
      <c r="K592" s="11">
        <v>6.1422927263327397E-2</v>
      </c>
      <c r="L592" s="11">
        <v>6.7141987871205802E-2</v>
      </c>
      <c r="M592" s="11"/>
      <c r="N592" s="11">
        <v>0.208204684878525</v>
      </c>
      <c r="O592" s="11">
        <v>0.12891651302579199</v>
      </c>
      <c r="P592" s="11">
        <v>0.110473208939707</v>
      </c>
      <c r="Q592" s="11">
        <v>7.4355063659415702E-2</v>
      </c>
      <c r="R592" s="11">
        <v>0.136084617850214</v>
      </c>
      <c r="S592" s="11">
        <v>0.110900929967037</v>
      </c>
      <c r="T592" s="11">
        <v>0.14300278270022901</v>
      </c>
      <c r="U592" s="11">
        <v>0.16040746358470001</v>
      </c>
      <c r="V592" s="11">
        <v>0.14408484590019499</v>
      </c>
      <c r="W592" s="11">
        <v>9.2694520839962699E-2</v>
      </c>
      <c r="X592" s="11">
        <v>0.10571603144929401</v>
      </c>
      <c r="Y592" s="11"/>
      <c r="Z592" s="11">
        <v>0.13050670609155701</v>
      </c>
      <c r="AA592" s="11">
        <v>8.93980534538764E-2</v>
      </c>
      <c r="AB592" s="11">
        <v>0.13252423206667999</v>
      </c>
      <c r="AC592" s="11">
        <v>0.17894339412725699</v>
      </c>
      <c r="AD592" s="11"/>
      <c r="AE592" s="11">
        <v>0.118845075321658</v>
      </c>
      <c r="AF592" s="11">
        <v>0.11927473434732699</v>
      </c>
      <c r="AG592" s="11">
        <v>0.124747024893912</v>
      </c>
      <c r="AH592" s="11">
        <v>0.181069691085636</v>
      </c>
      <c r="AI592" s="11">
        <v>0.28508114972513998</v>
      </c>
      <c r="AJ592" s="11"/>
      <c r="AK592" s="11">
        <v>0.125327333700614</v>
      </c>
      <c r="AL592" s="11">
        <v>0.12962431991520601</v>
      </c>
      <c r="AM592" s="11">
        <v>0.15737694306118399</v>
      </c>
      <c r="AN592" s="11">
        <v>0.13868311666154501</v>
      </c>
      <c r="AO592" s="11">
        <v>0.12257913211166099</v>
      </c>
      <c r="AP592" s="11">
        <v>0.140074368007919</v>
      </c>
      <c r="AQ592" s="11"/>
      <c r="AR592" s="11">
        <v>0.123841118801729</v>
      </c>
      <c r="AS592" s="11">
        <v>0.13937497130153001</v>
      </c>
      <c r="AT592" s="11">
        <v>0.10934997313978199</v>
      </c>
      <c r="AU592" s="11"/>
      <c r="AV592" s="11">
        <v>0.123374351563867</v>
      </c>
      <c r="AW592" s="11">
        <v>0.16697072372191299</v>
      </c>
      <c r="AX592" s="11">
        <v>0.109334685618306</v>
      </c>
      <c r="AY592" s="11">
        <v>0.26050699886408302</v>
      </c>
      <c r="AZ592" s="11">
        <v>0.100586837769761</v>
      </c>
      <c r="BA592" s="11"/>
      <c r="BB592" s="11">
        <v>0.123915047795737</v>
      </c>
      <c r="BC592" s="11">
        <v>0.16240616424353199</v>
      </c>
      <c r="BD592" s="11">
        <v>0.145647249126763</v>
      </c>
      <c r="BE592" s="11"/>
      <c r="BF592" s="11">
        <v>0.22462613052945499</v>
      </c>
      <c r="BG592" s="11">
        <v>0.107374389747559</v>
      </c>
      <c r="BH592" s="11">
        <v>0.14805308382255</v>
      </c>
      <c r="BI592" s="11">
        <v>8.8792611584615294E-2</v>
      </c>
      <c r="BJ592" s="11">
        <v>9.4483766867864805E-2</v>
      </c>
      <c r="BK592" s="11">
        <v>0.117745514902993</v>
      </c>
    </row>
    <row r="593" spans="2:63" x14ac:dyDescent="0.35">
      <c r="B593" t="s">
        <v>254</v>
      </c>
      <c r="C593" s="11">
        <v>0.27236965976136002</v>
      </c>
      <c r="D593" s="11">
        <v>0.27885807152407699</v>
      </c>
      <c r="E593" s="11">
        <v>0.26677510412349698</v>
      </c>
      <c r="F593" s="11"/>
      <c r="G593" s="11">
        <v>0.35421087338429103</v>
      </c>
      <c r="H593" s="11">
        <v>0.30330574790628101</v>
      </c>
      <c r="I593" s="11">
        <v>0.27765420820118297</v>
      </c>
      <c r="J593" s="11">
        <v>0.25017206273731402</v>
      </c>
      <c r="K593" s="11">
        <v>0.23680261750534801</v>
      </c>
      <c r="L593" s="11">
        <v>0.22922236616650801</v>
      </c>
      <c r="M593" s="11"/>
      <c r="N593" s="11">
        <v>0.31903239499926</v>
      </c>
      <c r="O593" s="11">
        <v>0.272610522208447</v>
      </c>
      <c r="P593" s="11">
        <v>0.233099189037861</v>
      </c>
      <c r="Q593" s="11">
        <v>0.277321589018373</v>
      </c>
      <c r="R593" s="11">
        <v>0.286232215249974</v>
      </c>
      <c r="S593" s="11">
        <v>0.26959270168738397</v>
      </c>
      <c r="T593" s="11">
        <v>0.241737982866912</v>
      </c>
      <c r="U593" s="11">
        <v>0.32933873270011998</v>
      </c>
      <c r="V593" s="11">
        <v>0.25931761551179</v>
      </c>
      <c r="W593" s="11">
        <v>0.23466313592765001</v>
      </c>
      <c r="X593" s="11">
        <v>0.28035846250295199</v>
      </c>
      <c r="Y593" s="11"/>
      <c r="Z593" s="11">
        <v>0.28224355829227499</v>
      </c>
      <c r="AA593" s="11">
        <v>0.28994595989119298</v>
      </c>
      <c r="AB593" s="11">
        <v>0.26339407101697898</v>
      </c>
      <c r="AC593" s="11">
        <v>0.25277137162760099</v>
      </c>
      <c r="AD593" s="11"/>
      <c r="AE593" s="11">
        <v>0.248296955258869</v>
      </c>
      <c r="AF593" s="11">
        <v>0.28515604238395498</v>
      </c>
      <c r="AG593" s="11">
        <v>0.27449169926029698</v>
      </c>
      <c r="AH593" s="11">
        <v>0.30943210184001302</v>
      </c>
      <c r="AI593" s="11">
        <v>0.27102274499251799</v>
      </c>
      <c r="AJ593" s="11"/>
      <c r="AK593" s="11">
        <v>0.26003743694991699</v>
      </c>
      <c r="AL593" s="11">
        <v>0.30937235561950299</v>
      </c>
      <c r="AM593" s="11">
        <v>0.247698362997017</v>
      </c>
      <c r="AN593" s="11">
        <v>0.26603170563867501</v>
      </c>
      <c r="AO593" s="11">
        <v>0.25576643440323299</v>
      </c>
      <c r="AP593" s="11">
        <v>0.27360067319998199</v>
      </c>
      <c r="AQ593" s="11"/>
      <c r="AR593" s="11">
        <v>0.260047192871042</v>
      </c>
      <c r="AS593" s="11">
        <v>0.27203421553411899</v>
      </c>
      <c r="AT593" s="11">
        <v>0.260123430929668</v>
      </c>
      <c r="AU593" s="11"/>
      <c r="AV593" s="11">
        <v>0.28919305280018498</v>
      </c>
      <c r="AW593" s="11">
        <v>0.28347273815504798</v>
      </c>
      <c r="AX593" s="11">
        <v>0.22076309756426901</v>
      </c>
      <c r="AY593" s="11">
        <v>0.16206508153308199</v>
      </c>
      <c r="AZ593" s="11">
        <v>0.226464948571278</v>
      </c>
      <c r="BA593" s="11"/>
      <c r="BB593" s="11">
        <v>0.30632523939324502</v>
      </c>
      <c r="BC593" s="11">
        <v>0.28394686263665703</v>
      </c>
      <c r="BD593" s="11">
        <v>0.23824853819776101</v>
      </c>
      <c r="BE593" s="11"/>
      <c r="BF593" s="11">
        <v>0.30295221038102499</v>
      </c>
      <c r="BG593" s="11">
        <v>0.26341921608164498</v>
      </c>
      <c r="BH593" s="11">
        <v>0.284159176246217</v>
      </c>
      <c r="BI593" s="11">
        <v>0.26864706233594099</v>
      </c>
      <c r="BJ593" s="11">
        <v>0.237164401007083</v>
      </c>
      <c r="BK593" s="11">
        <v>0.273739928026839</v>
      </c>
    </row>
    <row r="594" spans="2:63" x14ac:dyDescent="0.35">
      <c r="B594" t="s">
        <v>255</v>
      </c>
      <c r="C594" s="11">
        <v>0.39477172356310802</v>
      </c>
      <c r="D594" s="11">
        <v>0.36623423650056203</v>
      </c>
      <c r="E594" s="11">
        <v>0.42343324378411301</v>
      </c>
      <c r="F594" s="11"/>
      <c r="G594" s="11">
        <v>0.241226359556208</v>
      </c>
      <c r="H594" s="11">
        <v>0.30824912601892002</v>
      </c>
      <c r="I594" s="11">
        <v>0.377798954634049</v>
      </c>
      <c r="J594" s="11">
        <v>0.46129376012937801</v>
      </c>
      <c r="K594" s="11">
        <v>0.47339493190042198</v>
      </c>
      <c r="L594" s="11">
        <v>0.476520819272232</v>
      </c>
      <c r="M594" s="11"/>
      <c r="N594" s="11">
        <v>0.31205628543103597</v>
      </c>
      <c r="O594" s="11">
        <v>0.429181322248955</v>
      </c>
      <c r="P594" s="11">
        <v>0.400999826460814</v>
      </c>
      <c r="Q594" s="11">
        <v>0.43496885431244797</v>
      </c>
      <c r="R594" s="11">
        <v>0.399588499131456</v>
      </c>
      <c r="S594" s="11">
        <v>0.38827232300881698</v>
      </c>
      <c r="T594" s="11">
        <v>0.43074096412885099</v>
      </c>
      <c r="U594" s="11">
        <v>0.39662500078926399</v>
      </c>
      <c r="V594" s="11">
        <v>0.36100558016376699</v>
      </c>
      <c r="W594" s="11">
        <v>0.430787551717705</v>
      </c>
      <c r="X594" s="11">
        <v>0.410013001210354</v>
      </c>
      <c r="Y594" s="11"/>
      <c r="Z594" s="11">
        <v>0.37376571641997802</v>
      </c>
      <c r="AA594" s="11">
        <v>0.41394235744083202</v>
      </c>
      <c r="AB594" s="11">
        <v>0.40037956830560001</v>
      </c>
      <c r="AC594" s="11">
        <v>0.39295099685175</v>
      </c>
      <c r="AD594" s="11"/>
      <c r="AE594" s="11">
        <v>0.446007148675023</v>
      </c>
      <c r="AF594" s="11">
        <v>0.391420888398749</v>
      </c>
      <c r="AG594" s="11">
        <v>0.37094536808369599</v>
      </c>
      <c r="AH594" s="11">
        <v>0.33902071339280199</v>
      </c>
      <c r="AI594" s="11">
        <v>0.26563115506771401</v>
      </c>
      <c r="AJ594" s="11"/>
      <c r="AK594" s="11">
        <v>0.41926923964226998</v>
      </c>
      <c r="AL594" s="11">
        <v>0.36905051241999598</v>
      </c>
      <c r="AM594" s="11">
        <v>0.39313089069801299</v>
      </c>
      <c r="AN594" s="11">
        <v>0.39201522424660601</v>
      </c>
      <c r="AO594" s="11">
        <v>0.396947110702491</v>
      </c>
      <c r="AP594" s="11">
        <v>0.33785878240928902</v>
      </c>
      <c r="AQ594" s="11"/>
      <c r="AR594" s="11">
        <v>0.40571921605031502</v>
      </c>
      <c r="AS594" s="11">
        <v>0.38625230267462002</v>
      </c>
      <c r="AT594" s="11">
        <v>0.43403370213384601</v>
      </c>
      <c r="AU594" s="11"/>
      <c r="AV594" s="11">
        <v>0.40296717139251098</v>
      </c>
      <c r="AW594" s="11">
        <v>0.352108173924014</v>
      </c>
      <c r="AX594" s="11">
        <v>0.44321347548196199</v>
      </c>
      <c r="AY594" s="11">
        <v>0.32879839832375901</v>
      </c>
      <c r="AZ594" s="11">
        <v>0.44695766781267199</v>
      </c>
      <c r="BA594" s="11"/>
      <c r="BB594" s="11">
        <v>0.39482126956623897</v>
      </c>
      <c r="BC594" s="11">
        <v>0.35826992576772998</v>
      </c>
      <c r="BD594" s="11">
        <v>0.40451810342140199</v>
      </c>
      <c r="BE594" s="11"/>
      <c r="BF594" s="11">
        <v>0.31482019262507499</v>
      </c>
      <c r="BG594" s="11">
        <v>0.42702467718042902</v>
      </c>
      <c r="BH594" s="11">
        <v>0.38935950163316302</v>
      </c>
      <c r="BI594" s="11">
        <v>0.42136846175934201</v>
      </c>
      <c r="BJ594" s="11">
        <v>0.42120586754828798</v>
      </c>
      <c r="BK594" s="11">
        <v>0.38185350871062101</v>
      </c>
    </row>
    <row r="595" spans="2:63" x14ac:dyDescent="0.35">
      <c r="B595" t="s">
        <v>256</v>
      </c>
      <c r="C595" s="11">
        <v>0.13091391867677599</v>
      </c>
      <c r="D595" s="11">
        <v>0.118724512014683</v>
      </c>
      <c r="E595" s="11">
        <v>0.14315257916100699</v>
      </c>
      <c r="F595" s="11"/>
      <c r="G595" s="11">
        <v>0.111652400804352</v>
      </c>
      <c r="H595" s="11">
        <v>0.12193024187554</v>
      </c>
      <c r="I595" s="11">
        <v>0.124224743046552</v>
      </c>
      <c r="J595" s="11">
        <v>0.117763972347078</v>
      </c>
      <c r="K595" s="11">
        <v>0.15817420164063001</v>
      </c>
      <c r="L595" s="11">
        <v>0.14911419188746899</v>
      </c>
      <c r="M595" s="11"/>
      <c r="N595" s="11">
        <v>0.112464414009948</v>
      </c>
      <c r="O595" s="11">
        <v>9.9972121121312499E-2</v>
      </c>
      <c r="P595" s="11">
        <v>0.16196573993780999</v>
      </c>
      <c r="Q595" s="11">
        <v>0.138156893470328</v>
      </c>
      <c r="R595" s="11">
        <v>0.118810199039578</v>
      </c>
      <c r="S595" s="11">
        <v>0.14460071199602501</v>
      </c>
      <c r="T595" s="11">
        <v>0.127868870651034</v>
      </c>
      <c r="U595" s="11">
        <v>7.9089731607193306E-2</v>
      </c>
      <c r="V595" s="11">
        <v>0.147281809991653</v>
      </c>
      <c r="W595" s="11">
        <v>0.18224679877092301</v>
      </c>
      <c r="X595" s="11">
        <v>0.11059519447130201</v>
      </c>
      <c r="Y595" s="11"/>
      <c r="Z595" s="11">
        <v>0.1505056578085</v>
      </c>
      <c r="AA595" s="11">
        <v>0.13921688946708399</v>
      </c>
      <c r="AB595" s="11">
        <v>0.13125750334914801</v>
      </c>
      <c r="AC595" s="11">
        <v>0.10088438744388301</v>
      </c>
      <c r="AD595" s="11"/>
      <c r="AE595" s="11">
        <v>0.103130979436412</v>
      </c>
      <c r="AF595" s="11">
        <v>0.13899667520821901</v>
      </c>
      <c r="AG595" s="11">
        <v>0.15734929264490299</v>
      </c>
      <c r="AH595" s="11">
        <v>0.120399083228584</v>
      </c>
      <c r="AI595" s="11">
        <v>0.12165686822477501</v>
      </c>
      <c r="AJ595" s="11"/>
      <c r="AK595" s="11">
        <v>0.13121983907939899</v>
      </c>
      <c r="AL595" s="11">
        <v>0.126914949544427</v>
      </c>
      <c r="AM595" s="11">
        <v>0.12542219657646</v>
      </c>
      <c r="AN595" s="11">
        <v>0.11034904561066999</v>
      </c>
      <c r="AO595" s="11">
        <v>0.15269060807975099</v>
      </c>
      <c r="AP595" s="11">
        <v>0.15853094902750001</v>
      </c>
      <c r="AQ595" s="11"/>
      <c r="AR595" s="11">
        <v>0.13394213915202799</v>
      </c>
      <c r="AS595" s="11">
        <v>0.136686256929165</v>
      </c>
      <c r="AT595" s="11">
        <v>0.125536926471083</v>
      </c>
      <c r="AU595" s="11"/>
      <c r="AV595" s="11">
        <v>0.118927490130409</v>
      </c>
      <c r="AW595" s="11">
        <v>0.13341607614151799</v>
      </c>
      <c r="AX595" s="11">
        <v>0.17422687072777099</v>
      </c>
      <c r="AY595" s="11">
        <v>9.7209862581868797E-2</v>
      </c>
      <c r="AZ595" s="11">
        <v>0.12770169104870099</v>
      </c>
      <c r="BA595" s="11"/>
      <c r="BB595" s="11">
        <v>0.120398372652306</v>
      </c>
      <c r="BC595" s="11">
        <v>0.12984580068426299</v>
      </c>
      <c r="BD595" s="11">
        <v>0.16303180641703299</v>
      </c>
      <c r="BE595" s="11"/>
      <c r="BF595" s="11">
        <v>0.115353610286599</v>
      </c>
      <c r="BG595" s="11">
        <v>0.13511113576475001</v>
      </c>
      <c r="BH595" s="11">
        <v>0.116890710079348</v>
      </c>
      <c r="BI595" s="11">
        <v>0.14447278602646699</v>
      </c>
      <c r="BJ595" s="11">
        <v>0.14241718485840199</v>
      </c>
      <c r="BK595" s="11">
        <v>0.12842566354646501</v>
      </c>
    </row>
    <row r="596" spans="2:63" x14ac:dyDescent="0.35">
      <c r="B596" t="s">
        <v>257</v>
      </c>
      <c r="C596" s="11">
        <v>6.9699061289704697E-2</v>
      </c>
      <c r="D596" s="11">
        <v>7.9880578417230202E-2</v>
      </c>
      <c r="E596" s="11">
        <v>5.9757928052118499E-2</v>
      </c>
      <c r="F596" s="11"/>
      <c r="G596" s="11">
        <v>4.5739535790563897E-2</v>
      </c>
      <c r="H596" s="11">
        <v>5.9200117748919201E-2</v>
      </c>
      <c r="I596" s="11">
        <v>7.0013985300044795E-2</v>
      </c>
      <c r="J596" s="11">
        <v>8.9312242204926603E-2</v>
      </c>
      <c r="K596" s="11">
        <v>7.0205321690272299E-2</v>
      </c>
      <c r="L596" s="11">
        <v>7.80006348025854E-2</v>
      </c>
      <c r="M596" s="11"/>
      <c r="N596" s="11">
        <v>4.8242220681231601E-2</v>
      </c>
      <c r="O596" s="11">
        <v>6.9319521395493897E-2</v>
      </c>
      <c r="P596" s="11">
        <v>9.3462035623808198E-2</v>
      </c>
      <c r="Q596" s="11">
        <v>7.5197599539434307E-2</v>
      </c>
      <c r="R596" s="11">
        <v>5.9284468728778399E-2</v>
      </c>
      <c r="S596" s="11">
        <v>8.6633333340736807E-2</v>
      </c>
      <c r="T596" s="11">
        <v>5.6649399652974101E-2</v>
      </c>
      <c r="U596" s="11">
        <v>3.45390713187224E-2</v>
      </c>
      <c r="V596" s="11">
        <v>8.8310148432594507E-2</v>
      </c>
      <c r="W596" s="11">
        <v>5.9607992743759601E-2</v>
      </c>
      <c r="X596" s="11">
        <v>9.3317310366098805E-2</v>
      </c>
      <c r="Y596" s="11"/>
      <c r="Z596" s="11">
        <v>6.2978361387690099E-2</v>
      </c>
      <c r="AA596" s="11">
        <v>6.7496739747013701E-2</v>
      </c>
      <c r="AB596" s="11">
        <v>7.2444625261593107E-2</v>
      </c>
      <c r="AC596" s="11">
        <v>7.4449849949509594E-2</v>
      </c>
      <c r="AD596" s="11"/>
      <c r="AE596" s="11">
        <v>8.3719841308038903E-2</v>
      </c>
      <c r="AF596" s="11">
        <v>6.5151659661751099E-2</v>
      </c>
      <c r="AG596" s="11">
        <v>7.2466615117191505E-2</v>
      </c>
      <c r="AH596" s="11">
        <v>5.0078410452965197E-2</v>
      </c>
      <c r="AI596" s="11">
        <v>5.6608081989851698E-2</v>
      </c>
      <c r="AJ596" s="11"/>
      <c r="AK596" s="11">
        <v>6.4146150627800297E-2</v>
      </c>
      <c r="AL596" s="11">
        <v>6.5037862500868002E-2</v>
      </c>
      <c r="AM596" s="11">
        <v>7.6371606667326494E-2</v>
      </c>
      <c r="AN596" s="11">
        <v>9.2920907842504202E-2</v>
      </c>
      <c r="AO596" s="11">
        <v>7.2016714702863596E-2</v>
      </c>
      <c r="AP596" s="11">
        <v>8.9935227355310093E-2</v>
      </c>
      <c r="AQ596" s="11"/>
      <c r="AR596" s="11">
        <v>7.6450333124885597E-2</v>
      </c>
      <c r="AS596" s="11">
        <v>6.5652253560565199E-2</v>
      </c>
      <c r="AT596" s="11">
        <v>7.0955967325622399E-2</v>
      </c>
      <c r="AU596" s="11"/>
      <c r="AV596" s="11">
        <v>6.5537934113027593E-2</v>
      </c>
      <c r="AW596" s="11">
        <v>6.40322880575067E-2</v>
      </c>
      <c r="AX596" s="11">
        <v>5.24618706076918E-2</v>
      </c>
      <c r="AY596" s="11">
        <v>0.151419658697207</v>
      </c>
      <c r="AZ596" s="11">
        <v>9.8288854797588407E-2</v>
      </c>
      <c r="BA596" s="11"/>
      <c r="BB596" s="11">
        <v>5.4540070592473198E-2</v>
      </c>
      <c r="BC596" s="11">
        <v>6.5531246667817095E-2</v>
      </c>
      <c r="BD596" s="11">
        <v>4.85543028370405E-2</v>
      </c>
      <c r="BE596" s="11"/>
      <c r="BF596" s="11">
        <v>4.2247856177846502E-2</v>
      </c>
      <c r="BG596" s="11">
        <v>6.7070581225617307E-2</v>
      </c>
      <c r="BH596" s="11">
        <v>6.1537528218721403E-2</v>
      </c>
      <c r="BI596" s="11">
        <v>7.6719078293635196E-2</v>
      </c>
      <c r="BJ596" s="11">
        <v>0.104728779718362</v>
      </c>
      <c r="BK596" s="11">
        <v>9.8235384813081597E-2</v>
      </c>
    </row>
    <row r="597" spans="2:63" x14ac:dyDescent="0.35">
      <c r="B597" t="s">
        <v>258</v>
      </c>
      <c r="C597" s="11">
        <v>0.404615296470411</v>
      </c>
      <c r="D597" s="11">
        <v>0.43516067306752498</v>
      </c>
      <c r="E597" s="11">
        <v>0.37365624900276201</v>
      </c>
      <c r="F597" s="11"/>
      <c r="G597" s="11">
        <v>0.60138170384887601</v>
      </c>
      <c r="H597" s="11">
        <v>0.51062051435662104</v>
      </c>
      <c r="I597" s="11">
        <v>0.427962317019354</v>
      </c>
      <c r="J597" s="11">
        <v>0.33163002531861702</v>
      </c>
      <c r="K597" s="11">
        <v>0.29822554476867602</v>
      </c>
      <c r="L597" s="11">
        <v>0.296364354037714</v>
      </c>
      <c r="M597" s="11"/>
      <c r="N597" s="11">
        <v>0.52723707987778501</v>
      </c>
      <c r="O597" s="11">
        <v>0.40152703523423899</v>
      </c>
      <c r="P597" s="11">
        <v>0.343572397977569</v>
      </c>
      <c r="Q597" s="11">
        <v>0.35167665267778903</v>
      </c>
      <c r="R597" s="11">
        <v>0.42231683310018803</v>
      </c>
      <c r="S597" s="11">
        <v>0.38049363165442102</v>
      </c>
      <c r="T597" s="11">
        <v>0.38474076556714099</v>
      </c>
      <c r="U597" s="11">
        <v>0.48974619628482102</v>
      </c>
      <c r="V597" s="11">
        <v>0.40340246141198499</v>
      </c>
      <c r="W597" s="11">
        <v>0.32735765676761303</v>
      </c>
      <c r="X597" s="11">
        <v>0.38607449395224502</v>
      </c>
      <c r="Y597" s="11"/>
      <c r="Z597" s="11">
        <v>0.412750264383832</v>
      </c>
      <c r="AA597" s="11">
        <v>0.37934401334507001</v>
      </c>
      <c r="AB597" s="11">
        <v>0.39591830308365999</v>
      </c>
      <c r="AC597" s="11">
        <v>0.43171476575485801</v>
      </c>
      <c r="AD597" s="11"/>
      <c r="AE597" s="11">
        <v>0.36714203058052702</v>
      </c>
      <c r="AF597" s="11">
        <v>0.40443077673128203</v>
      </c>
      <c r="AG597" s="11">
        <v>0.39923872415420902</v>
      </c>
      <c r="AH597" s="11">
        <v>0.49050179292564899</v>
      </c>
      <c r="AI597" s="11">
        <v>0.55610389471765898</v>
      </c>
      <c r="AJ597" s="11"/>
      <c r="AK597" s="11">
        <v>0.38536477065053099</v>
      </c>
      <c r="AL597" s="11">
        <v>0.438996675534709</v>
      </c>
      <c r="AM597" s="11">
        <v>0.40507530605820002</v>
      </c>
      <c r="AN597" s="11">
        <v>0.40471482230021999</v>
      </c>
      <c r="AO597" s="11">
        <v>0.37834556651489398</v>
      </c>
      <c r="AP597" s="11">
        <v>0.413675041207901</v>
      </c>
      <c r="AQ597" s="11"/>
      <c r="AR597" s="11">
        <v>0.38388831167277199</v>
      </c>
      <c r="AS597" s="11">
        <v>0.41140918683564898</v>
      </c>
      <c r="AT597" s="11">
        <v>0.36947340406944901</v>
      </c>
      <c r="AU597" s="11"/>
      <c r="AV597" s="11">
        <v>0.41256740436405198</v>
      </c>
      <c r="AW597" s="11">
        <v>0.45044346187696099</v>
      </c>
      <c r="AX597" s="11">
        <v>0.33009778318257599</v>
      </c>
      <c r="AY597" s="11">
        <v>0.42257208039716498</v>
      </c>
      <c r="AZ597" s="11">
        <v>0.32705178634103899</v>
      </c>
      <c r="BA597" s="11"/>
      <c r="BB597" s="11">
        <v>0.430240287188982</v>
      </c>
      <c r="BC597" s="11">
        <v>0.44635302688018902</v>
      </c>
      <c r="BD597" s="11">
        <v>0.38389578732452401</v>
      </c>
      <c r="BE597" s="11"/>
      <c r="BF597" s="11">
        <v>0.52757834091047995</v>
      </c>
      <c r="BG597" s="11">
        <v>0.37079360582920401</v>
      </c>
      <c r="BH597" s="11">
        <v>0.43221226006876701</v>
      </c>
      <c r="BI597" s="11">
        <v>0.35743967392055698</v>
      </c>
      <c r="BJ597" s="11">
        <v>0.331648167874948</v>
      </c>
      <c r="BK597" s="11">
        <v>0.39148544292983301</v>
      </c>
    </row>
    <row r="598" spans="2:63" x14ac:dyDescent="0.35">
      <c r="B598" t="s">
        <v>259</v>
      </c>
      <c r="C598" s="11">
        <v>0.2006129799664807</v>
      </c>
      <c r="D598" s="11">
        <v>0.19860509043191321</v>
      </c>
      <c r="E598" s="11">
        <v>0.20291050721312548</v>
      </c>
      <c r="F598" s="11"/>
      <c r="G598" s="11">
        <v>0.1573919365949159</v>
      </c>
      <c r="H598" s="11">
        <v>0.1811303596244592</v>
      </c>
      <c r="I598" s="11">
        <v>0.19423872834659678</v>
      </c>
      <c r="J598" s="11">
        <v>0.20707621455200459</v>
      </c>
      <c r="K598" s="11">
        <v>0.22837952333090231</v>
      </c>
      <c r="L598" s="11">
        <v>0.22711482669005439</v>
      </c>
      <c r="M598" s="11"/>
      <c r="N598" s="11">
        <v>0.1607066346911796</v>
      </c>
      <c r="O598" s="11">
        <v>0.1692916425168064</v>
      </c>
      <c r="P598" s="11">
        <v>0.25542777556161822</v>
      </c>
      <c r="Q598" s="11">
        <v>0.21335449300976231</v>
      </c>
      <c r="R598" s="11">
        <v>0.17809466776835639</v>
      </c>
      <c r="S598" s="11">
        <v>0.23123404533676181</v>
      </c>
      <c r="T598" s="11">
        <v>0.18451827030400811</v>
      </c>
      <c r="U598" s="11">
        <v>0.11362880292591571</v>
      </c>
      <c r="V598" s="11">
        <v>0.23559195842424752</v>
      </c>
      <c r="W598" s="11">
        <v>0.24185479151468262</v>
      </c>
      <c r="X598" s="11">
        <v>0.20391250483740081</v>
      </c>
      <c r="Y598" s="11"/>
      <c r="Z598" s="11">
        <v>0.21348401919619009</v>
      </c>
      <c r="AA598" s="11">
        <v>0.20671362921409769</v>
      </c>
      <c r="AB598" s="11">
        <v>0.20370212861074111</v>
      </c>
      <c r="AC598" s="11">
        <v>0.1753342373933926</v>
      </c>
      <c r="AD598" s="11"/>
      <c r="AE598" s="11">
        <v>0.18685082074445092</v>
      </c>
      <c r="AF598" s="11">
        <v>0.20414833486997011</v>
      </c>
      <c r="AG598" s="11">
        <v>0.22981590776209448</v>
      </c>
      <c r="AH598" s="11">
        <v>0.17047749368154919</v>
      </c>
      <c r="AI598" s="11">
        <v>0.17826495021462671</v>
      </c>
      <c r="AJ598" s="11"/>
      <c r="AK598" s="11">
        <v>0.19536598970719929</v>
      </c>
      <c r="AL598" s="11">
        <v>0.19195281204529502</v>
      </c>
      <c r="AM598" s="11">
        <v>0.20179380324378648</v>
      </c>
      <c r="AN598" s="11">
        <v>0.2032699534531742</v>
      </c>
      <c r="AO598" s="11">
        <v>0.22470732278261457</v>
      </c>
      <c r="AP598" s="11">
        <v>0.2484661763828101</v>
      </c>
      <c r="AQ598" s="11"/>
      <c r="AR598" s="11">
        <v>0.2103924722769136</v>
      </c>
      <c r="AS598" s="11">
        <v>0.2023385104897302</v>
      </c>
      <c r="AT598" s="11">
        <v>0.1964928937967054</v>
      </c>
      <c r="AU598" s="11"/>
      <c r="AV598" s="11">
        <v>0.18446542424343659</v>
      </c>
      <c r="AW598" s="11">
        <v>0.19744836419902467</v>
      </c>
      <c r="AX598" s="11">
        <v>0.2266887413354628</v>
      </c>
      <c r="AY598" s="11">
        <v>0.24862952127907578</v>
      </c>
      <c r="AZ598" s="11">
        <v>0.22599054584628941</v>
      </c>
      <c r="BA598" s="11"/>
      <c r="BB598" s="11">
        <v>0.1749384432447792</v>
      </c>
      <c r="BC598" s="11">
        <v>0.19537704735208009</v>
      </c>
      <c r="BD598" s="11">
        <v>0.21158610925407351</v>
      </c>
      <c r="BE598" s="11"/>
      <c r="BF598" s="11">
        <v>0.15760146646444551</v>
      </c>
      <c r="BG598" s="11">
        <v>0.2021817169903673</v>
      </c>
      <c r="BH598" s="11">
        <v>0.17842823829806939</v>
      </c>
      <c r="BI598" s="11">
        <v>0.22119186432010218</v>
      </c>
      <c r="BJ598" s="11">
        <v>0.24714596457676399</v>
      </c>
      <c r="BK598" s="11">
        <v>0.22666104835954659</v>
      </c>
    </row>
    <row r="599" spans="2:63" x14ac:dyDescent="0.35">
      <c r="B599" t="s">
        <v>192</v>
      </c>
      <c r="C599" s="11">
        <v>0.2040023165039303</v>
      </c>
      <c r="D599" s="11">
        <v>0.23655558263561177</v>
      </c>
      <c r="E599" s="11">
        <v>0.17074574178963653</v>
      </c>
      <c r="F599" s="11"/>
      <c r="G599" s="11">
        <v>0.44398976725396011</v>
      </c>
      <c r="H599" s="11">
        <v>0.32949015473216181</v>
      </c>
      <c r="I599" s="11">
        <v>0.23372358867275722</v>
      </c>
      <c r="J599" s="11">
        <v>0.12455381076661243</v>
      </c>
      <c r="K599" s="11">
        <v>6.9846021437773714E-2</v>
      </c>
      <c r="L599" s="11">
        <v>6.9249527347659601E-2</v>
      </c>
      <c r="M599" s="11"/>
      <c r="N599" s="11">
        <v>0.36653044518660538</v>
      </c>
      <c r="O599" s="11">
        <v>0.2322353927174326</v>
      </c>
      <c r="P599" s="11">
        <v>8.814462241595078E-2</v>
      </c>
      <c r="Q599" s="11">
        <v>0.13832215966802672</v>
      </c>
      <c r="R599" s="11">
        <v>0.24422216533183164</v>
      </c>
      <c r="S599" s="11">
        <v>0.1492595863176592</v>
      </c>
      <c r="T599" s="11">
        <v>0.20022249526313288</v>
      </c>
      <c r="U599" s="11">
        <v>0.37611739335890532</v>
      </c>
      <c r="V599" s="11">
        <v>0.16781050298773748</v>
      </c>
      <c r="W599" s="11">
        <v>8.550286525293041E-2</v>
      </c>
      <c r="X599" s="11">
        <v>0.18216198911484421</v>
      </c>
      <c r="Y599" s="11"/>
      <c r="Z599" s="11">
        <v>0.19926624518764191</v>
      </c>
      <c r="AA599" s="11">
        <v>0.17263038413097231</v>
      </c>
      <c r="AB599" s="11">
        <v>0.19221617447291889</v>
      </c>
      <c r="AC599" s="11">
        <v>0.25638052836146541</v>
      </c>
      <c r="AD599" s="11"/>
      <c r="AE599" s="11">
        <v>0.18029120983607611</v>
      </c>
      <c r="AF599" s="11">
        <v>0.20028244186131192</v>
      </c>
      <c r="AG599" s="11">
        <v>0.16942281639211454</v>
      </c>
      <c r="AH599" s="11">
        <v>0.32002429924409981</v>
      </c>
      <c r="AI599" s="11">
        <v>0.37783894450303224</v>
      </c>
      <c r="AJ599" s="11"/>
      <c r="AK599" s="11">
        <v>0.1899987809433317</v>
      </c>
      <c r="AL599" s="11">
        <v>0.24704386348941398</v>
      </c>
      <c r="AM599" s="11">
        <v>0.20328150281441354</v>
      </c>
      <c r="AN599" s="11">
        <v>0.20144486884704579</v>
      </c>
      <c r="AO599" s="11">
        <v>0.15363824373227941</v>
      </c>
      <c r="AP599" s="11">
        <v>0.1652088648250909</v>
      </c>
      <c r="AQ599" s="11"/>
      <c r="AR599" s="11">
        <v>0.17349583939585839</v>
      </c>
      <c r="AS599" s="11">
        <v>0.20907067634591878</v>
      </c>
      <c r="AT599" s="11">
        <v>0.17298051027274361</v>
      </c>
      <c r="AU599" s="11"/>
      <c r="AV599" s="11">
        <v>0.22810198012061539</v>
      </c>
      <c r="AW599" s="11">
        <v>0.25299509767793632</v>
      </c>
      <c r="AX599" s="11">
        <v>0.10340904184711319</v>
      </c>
      <c r="AY599" s="11">
        <v>0.1739425591180892</v>
      </c>
      <c r="AZ599" s="11">
        <v>0.10106124049474957</v>
      </c>
      <c r="BA599" s="11"/>
      <c r="BB599" s="11">
        <v>0.2553018439442028</v>
      </c>
      <c r="BC599" s="11">
        <v>0.25097597952810891</v>
      </c>
      <c r="BD599" s="11">
        <v>0.1723096780704505</v>
      </c>
      <c r="BE599" s="11"/>
      <c r="BF599" s="11">
        <v>0.36997687444603444</v>
      </c>
      <c r="BG599" s="11">
        <v>0.16861188883883671</v>
      </c>
      <c r="BH599" s="11">
        <v>0.25378402177069759</v>
      </c>
      <c r="BI599" s="11">
        <v>0.13624780960045479</v>
      </c>
      <c r="BJ599" s="11">
        <v>8.4502203298184003E-2</v>
      </c>
      <c r="BK599" s="11">
        <v>0.16482439457028641</v>
      </c>
    </row>
    <row r="600" spans="2:63" x14ac:dyDescent="0.35">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c r="BK600" s="11"/>
    </row>
    <row r="601" spans="2:63" x14ac:dyDescent="0.35">
      <c r="B601" s="2" t="s">
        <v>310</v>
      </c>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c r="BK601" s="11"/>
    </row>
    <row r="602" spans="2:63" x14ac:dyDescent="0.35">
      <c r="B602" s="20" t="s">
        <v>67</v>
      </c>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row>
    <row r="603" spans="2:63" x14ac:dyDescent="0.35">
      <c r="B603" t="s">
        <v>253</v>
      </c>
      <c r="C603" s="11">
        <v>0.18607999558498001</v>
      </c>
      <c r="D603" s="11">
        <v>0.23023311641310801</v>
      </c>
      <c r="E603" s="11">
        <v>0.140082272850416</v>
      </c>
      <c r="F603" s="11"/>
      <c r="G603" s="11">
        <v>0.25118356250637502</v>
      </c>
      <c r="H603" s="11">
        <v>0.27167594160432101</v>
      </c>
      <c r="I603" s="11">
        <v>0.20264245256942201</v>
      </c>
      <c r="J603" s="11">
        <v>0.13088053555330001</v>
      </c>
      <c r="K603" s="11">
        <v>0.12971604680442</v>
      </c>
      <c r="L603" s="11">
        <v>0.141241562245672</v>
      </c>
      <c r="M603" s="11"/>
      <c r="N603" s="11">
        <v>0.25751877700430897</v>
      </c>
      <c r="O603" s="11">
        <v>0.12955321063358599</v>
      </c>
      <c r="P603" s="11">
        <v>0.17239561439436801</v>
      </c>
      <c r="Q603" s="11">
        <v>0.15428343608216299</v>
      </c>
      <c r="R603" s="11">
        <v>0.206321321517551</v>
      </c>
      <c r="S603" s="11">
        <v>0.181368734143596</v>
      </c>
      <c r="T603" s="11">
        <v>0.203679215336112</v>
      </c>
      <c r="U603" s="11">
        <v>0.16565733082266201</v>
      </c>
      <c r="V603" s="11">
        <v>0.20982086422995999</v>
      </c>
      <c r="W603" s="11">
        <v>0.175965780651229</v>
      </c>
      <c r="X603" s="11">
        <v>0.14640252937133699</v>
      </c>
      <c r="Y603" s="11"/>
      <c r="Z603" s="11">
        <v>0.187577792844385</v>
      </c>
      <c r="AA603" s="11">
        <v>0.17156168084460899</v>
      </c>
      <c r="AB603" s="11">
        <v>0.18147202300679999</v>
      </c>
      <c r="AC603" s="11">
        <v>0.204349952669936</v>
      </c>
      <c r="AD603" s="11"/>
      <c r="AE603" s="11">
        <v>0.163954830912593</v>
      </c>
      <c r="AF603" s="11">
        <v>0.17969222866130199</v>
      </c>
      <c r="AG603" s="11">
        <v>0.19305769658917299</v>
      </c>
      <c r="AH603" s="11">
        <v>0.22802137306518899</v>
      </c>
      <c r="AI603" s="11">
        <v>0.284929822916965</v>
      </c>
      <c r="AJ603" s="11"/>
      <c r="AK603" s="11">
        <v>0.16862854280196199</v>
      </c>
      <c r="AL603" s="11">
        <v>0.19184369519112801</v>
      </c>
      <c r="AM603" s="11">
        <v>0.19768976711639299</v>
      </c>
      <c r="AN603" s="11">
        <v>0.218457565103053</v>
      </c>
      <c r="AO603" s="11">
        <v>0.17700961645691499</v>
      </c>
      <c r="AP603" s="11">
        <v>0.25821248053927998</v>
      </c>
      <c r="AQ603" s="11"/>
      <c r="AR603" s="11">
        <v>0.16000664990949501</v>
      </c>
      <c r="AS603" s="11">
        <v>0.20863585102288501</v>
      </c>
      <c r="AT603" s="11">
        <v>0.14534186111338199</v>
      </c>
      <c r="AU603" s="11"/>
      <c r="AV603" s="11">
        <v>0.138140724681245</v>
      </c>
      <c r="AW603" s="11">
        <v>0.26234573623622498</v>
      </c>
      <c r="AX603" s="11">
        <v>0.16211617365036701</v>
      </c>
      <c r="AY603" s="11">
        <v>0.32033080159802602</v>
      </c>
      <c r="AZ603" s="11">
        <v>0.161972303390468</v>
      </c>
      <c r="BA603" s="11"/>
      <c r="BB603" s="11">
        <v>0.135881362499886</v>
      </c>
      <c r="BC603" s="11">
        <v>0.25426352577269901</v>
      </c>
      <c r="BD603" s="11">
        <v>0.201900603111202</v>
      </c>
      <c r="BE603" s="11"/>
      <c r="BF603" s="11">
        <v>0.275134526392669</v>
      </c>
      <c r="BG603" s="11">
        <v>0.15791149314276601</v>
      </c>
      <c r="BH603" s="11">
        <v>0.19530249636132899</v>
      </c>
      <c r="BI603" s="11">
        <v>0.163056994560625</v>
      </c>
      <c r="BJ603" s="11">
        <v>0.12708249238856201</v>
      </c>
      <c r="BK603" s="11">
        <v>0.18163691226883399</v>
      </c>
    </row>
    <row r="604" spans="2:63" x14ac:dyDescent="0.35">
      <c r="B604" t="s">
        <v>254</v>
      </c>
      <c r="C604" s="11">
        <v>0.34137723829403999</v>
      </c>
      <c r="D604" s="11">
        <v>0.34289412477154002</v>
      </c>
      <c r="E604" s="11">
        <v>0.34101561010676001</v>
      </c>
      <c r="F604" s="11"/>
      <c r="G604" s="11">
        <v>0.34685499325814501</v>
      </c>
      <c r="H604" s="11">
        <v>0.34530881244267903</v>
      </c>
      <c r="I604" s="11">
        <v>0.359141292082722</v>
      </c>
      <c r="J604" s="11">
        <v>0.35425567078953502</v>
      </c>
      <c r="K604" s="11">
        <v>0.33071783641892399</v>
      </c>
      <c r="L604" s="11">
        <v>0.31668902595507797</v>
      </c>
      <c r="M604" s="11"/>
      <c r="N604" s="11">
        <v>0.35632305267235498</v>
      </c>
      <c r="O604" s="11">
        <v>0.36477397809027001</v>
      </c>
      <c r="P604" s="11">
        <v>0.335678042660217</v>
      </c>
      <c r="Q604" s="11">
        <v>0.320079773657999</v>
      </c>
      <c r="R604" s="11">
        <v>0.31916771439023001</v>
      </c>
      <c r="S604" s="11">
        <v>0.35801520502571799</v>
      </c>
      <c r="T604" s="11">
        <v>0.375055055905825</v>
      </c>
      <c r="U604" s="11">
        <v>0.32796195670720801</v>
      </c>
      <c r="V604" s="11">
        <v>0.32435095192927599</v>
      </c>
      <c r="W604" s="11">
        <v>0.311250825361642</v>
      </c>
      <c r="X604" s="11">
        <v>0.33590669812139701</v>
      </c>
      <c r="Y604" s="11"/>
      <c r="Z604" s="11">
        <v>0.367829009165345</v>
      </c>
      <c r="AA604" s="11">
        <v>0.35531876290033698</v>
      </c>
      <c r="AB604" s="11">
        <v>0.32941223472990899</v>
      </c>
      <c r="AC604" s="11">
        <v>0.31073385128785203</v>
      </c>
      <c r="AD604" s="11"/>
      <c r="AE604" s="11">
        <v>0.31363797604336002</v>
      </c>
      <c r="AF604" s="11">
        <v>0.32564696285306599</v>
      </c>
      <c r="AG604" s="11">
        <v>0.383105494032219</v>
      </c>
      <c r="AH604" s="11">
        <v>0.37422154604841501</v>
      </c>
      <c r="AI604" s="11">
        <v>0.26685122656352001</v>
      </c>
      <c r="AJ604" s="11"/>
      <c r="AK604" s="11">
        <v>0.34335458726761697</v>
      </c>
      <c r="AL604" s="11">
        <v>0.34863357479851598</v>
      </c>
      <c r="AM604" s="11">
        <v>0.35184942779963801</v>
      </c>
      <c r="AN604" s="11">
        <v>0.29059291771281398</v>
      </c>
      <c r="AO604" s="11">
        <v>0.36699551281897802</v>
      </c>
      <c r="AP604" s="11">
        <v>0.32996147773731999</v>
      </c>
      <c r="AQ604" s="11"/>
      <c r="AR604" s="11">
        <v>0.33489494834119399</v>
      </c>
      <c r="AS604" s="11">
        <v>0.36646030966761101</v>
      </c>
      <c r="AT604" s="11">
        <v>0.29357690591269497</v>
      </c>
      <c r="AU604" s="11"/>
      <c r="AV604" s="11">
        <v>0.32502762775079802</v>
      </c>
      <c r="AW604" s="11">
        <v>0.37433162694796301</v>
      </c>
      <c r="AX604" s="11">
        <v>0.38170184639514598</v>
      </c>
      <c r="AY604" s="11">
        <v>0.35393962228609899</v>
      </c>
      <c r="AZ604" s="11">
        <v>0.27653754603296699</v>
      </c>
      <c r="BA604" s="11"/>
      <c r="BB604" s="11">
        <v>0.32244479819718802</v>
      </c>
      <c r="BC604" s="11">
        <v>0.37367947426156101</v>
      </c>
      <c r="BD604" s="11">
        <v>0.39741065565822797</v>
      </c>
      <c r="BE604" s="11"/>
      <c r="BF604" s="11">
        <v>0.351418578390985</v>
      </c>
      <c r="BG604" s="11">
        <v>0.361562131639735</v>
      </c>
      <c r="BH604" s="11">
        <v>0.38045302946013898</v>
      </c>
      <c r="BI604" s="11">
        <v>0.32727800248833999</v>
      </c>
      <c r="BJ604" s="11">
        <v>0.31311837759873301</v>
      </c>
      <c r="BK604" s="11">
        <v>0.24408936439937901</v>
      </c>
    </row>
    <row r="605" spans="2:63" x14ac:dyDescent="0.35">
      <c r="B605" t="s">
        <v>255</v>
      </c>
      <c r="C605" s="11">
        <v>0.31319472312769397</v>
      </c>
      <c r="D605" s="11">
        <v>0.27683070116854902</v>
      </c>
      <c r="E605" s="11">
        <v>0.34845371838665001</v>
      </c>
      <c r="F605" s="11"/>
      <c r="G605" s="11">
        <v>0.26442335197102601</v>
      </c>
      <c r="H605" s="11">
        <v>0.25498802086364297</v>
      </c>
      <c r="I605" s="11">
        <v>0.29536131004467903</v>
      </c>
      <c r="J605" s="11">
        <v>0.36529344774219202</v>
      </c>
      <c r="K605" s="11">
        <v>0.33797433713617397</v>
      </c>
      <c r="L605" s="11">
        <v>0.349368220462138</v>
      </c>
      <c r="M605" s="11"/>
      <c r="N605" s="11">
        <v>0.26376969787927701</v>
      </c>
      <c r="O605" s="11">
        <v>0.33118524399168697</v>
      </c>
      <c r="P605" s="11">
        <v>0.309007861486505</v>
      </c>
      <c r="Q605" s="11">
        <v>0.37058575435400498</v>
      </c>
      <c r="R605" s="11">
        <v>0.35610674965195999</v>
      </c>
      <c r="S605" s="11">
        <v>0.28825263183726002</v>
      </c>
      <c r="T605" s="11">
        <v>0.28248916526697998</v>
      </c>
      <c r="U605" s="11">
        <v>0.27952925839124598</v>
      </c>
      <c r="V605" s="11">
        <v>0.297933585169673</v>
      </c>
      <c r="W605" s="11">
        <v>0.34035942847935602</v>
      </c>
      <c r="X605" s="11">
        <v>0.35374153783818901</v>
      </c>
      <c r="Y605" s="11"/>
      <c r="Z605" s="11">
        <v>0.27650904983365499</v>
      </c>
      <c r="AA605" s="11">
        <v>0.32684045810643497</v>
      </c>
      <c r="AB605" s="11">
        <v>0.309558141794605</v>
      </c>
      <c r="AC605" s="11">
        <v>0.33830188731614602</v>
      </c>
      <c r="AD605" s="11"/>
      <c r="AE605" s="11">
        <v>0.35206994182371998</v>
      </c>
      <c r="AF605" s="11">
        <v>0.32004008701685699</v>
      </c>
      <c r="AG605" s="11">
        <v>0.27731508132317401</v>
      </c>
      <c r="AH605" s="11">
        <v>0.25975121302955201</v>
      </c>
      <c r="AI605" s="11">
        <v>0.32204741097133899</v>
      </c>
      <c r="AJ605" s="11"/>
      <c r="AK605" s="11">
        <v>0.332884562099998</v>
      </c>
      <c r="AL605" s="11">
        <v>0.30990061023483401</v>
      </c>
      <c r="AM605" s="11">
        <v>0.293186400311996</v>
      </c>
      <c r="AN605" s="11">
        <v>0.33625845208427402</v>
      </c>
      <c r="AO605" s="11">
        <v>0.26967264218933101</v>
      </c>
      <c r="AP605" s="11">
        <v>0.25628633560469399</v>
      </c>
      <c r="AQ605" s="11"/>
      <c r="AR605" s="11">
        <v>0.32620948580112002</v>
      </c>
      <c r="AS605" s="11">
        <v>0.27958755442451799</v>
      </c>
      <c r="AT605" s="11">
        <v>0.39637464669251099</v>
      </c>
      <c r="AU605" s="11"/>
      <c r="AV605" s="11">
        <v>0.33899503960739802</v>
      </c>
      <c r="AW605" s="11">
        <v>0.24454029562084401</v>
      </c>
      <c r="AX605" s="11">
        <v>0.29625881899982898</v>
      </c>
      <c r="AY605" s="11">
        <v>0.25287557783689901</v>
      </c>
      <c r="AZ605" s="11">
        <v>0.399292630070469</v>
      </c>
      <c r="BA605" s="11"/>
      <c r="BB605" s="11">
        <v>0.33970565167649402</v>
      </c>
      <c r="BC605" s="11">
        <v>0.25961732207288801</v>
      </c>
      <c r="BD605" s="11">
        <v>0.27314744001508601</v>
      </c>
      <c r="BE605" s="11"/>
      <c r="BF605" s="11">
        <v>0.24106653029466299</v>
      </c>
      <c r="BG605" s="11">
        <v>0.32978254821592401</v>
      </c>
      <c r="BH605" s="11">
        <v>0.290490873792556</v>
      </c>
      <c r="BI605" s="11">
        <v>0.33787879785299102</v>
      </c>
      <c r="BJ605" s="11">
        <v>0.36250226321476198</v>
      </c>
      <c r="BK605" s="11">
        <v>0.34491903835141902</v>
      </c>
    </row>
    <row r="606" spans="2:63" x14ac:dyDescent="0.35">
      <c r="B606" t="s">
        <v>256</v>
      </c>
      <c r="C606" s="11">
        <v>0.110399237030212</v>
      </c>
      <c r="D606" s="11">
        <v>0.10035814768542201</v>
      </c>
      <c r="E606" s="11">
        <v>0.12159194810116999</v>
      </c>
      <c r="F606" s="11"/>
      <c r="G606" s="11">
        <v>8.8558701335793105E-2</v>
      </c>
      <c r="H606" s="11">
        <v>8.4515882171580695E-2</v>
      </c>
      <c r="I606" s="11">
        <v>0.10500057062569799</v>
      </c>
      <c r="J606" s="11">
        <v>0.102127822179504</v>
      </c>
      <c r="K606" s="11">
        <v>0.13812481429266499</v>
      </c>
      <c r="L606" s="11">
        <v>0.13885687345525999</v>
      </c>
      <c r="M606" s="11"/>
      <c r="N606" s="11">
        <v>9.0455001557929404E-2</v>
      </c>
      <c r="O606" s="11">
        <v>0.11854642742476799</v>
      </c>
      <c r="P606" s="11">
        <v>0.13440777010149199</v>
      </c>
      <c r="Q606" s="11">
        <v>0.107635455468995</v>
      </c>
      <c r="R606" s="11">
        <v>8.7716148905523303E-2</v>
      </c>
      <c r="S606" s="11">
        <v>0.121431475602874</v>
      </c>
      <c r="T606" s="11">
        <v>9.00792326471066E-2</v>
      </c>
      <c r="U606" s="11">
        <v>0.151771026319373</v>
      </c>
      <c r="V606" s="11">
        <v>9.6358811494157398E-2</v>
      </c>
      <c r="W606" s="11">
        <v>0.118630554532972</v>
      </c>
      <c r="X606" s="11">
        <v>0.13893410357510999</v>
      </c>
      <c r="Y606" s="11"/>
      <c r="Z606" s="11">
        <v>0.123089814032229</v>
      </c>
      <c r="AA606" s="11">
        <v>0.100675017666364</v>
      </c>
      <c r="AB606" s="11">
        <v>0.11360773501113799</v>
      </c>
      <c r="AC606" s="11">
        <v>0.104599145862245</v>
      </c>
      <c r="AD606" s="11"/>
      <c r="AE606" s="11">
        <v>0.107159174816387</v>
      </c>
      <c r="AF606" s="11">
        <v>0.121928945746788</v>
      </c>
      <c r="AG606" s="11">
        <v>0.110021455558555</v>
      </c>
      <c r="AH606" s="11">
        <v>9.7571888346847699E-2</v>
      </c>
      <c r="AI606" s="11">
        <v>7.25761364004055E-2</v>
      </c>
      <c r="AJ606" s="11"/>
      <c r="AK606" s="11">
        <v>0.10659581670762</v>
      </c>
      <c r="AL606" s="11">
        <v>0.10614912278347501</v>
      </c>
      <c r="AM606" s="11">
        <v>9.6652209121594695E-2</v>
      </c>
      <c r="AN606" s="11">
        <v>0.10713749137786099</v>
      </c>
      <c r="AO606" s="11">
        <v>0.13910335341163199</v>
      </c>
      <c r="AP606" s="11">
        <v>0.11730956829542299</v>
      </c>
      <c r="AQ606" s="11"/>
      <c r="AR606" s="11">
        <v>0.114449794296356</v>
      </c>
      <c r="AS606" s="11">
        <v>0.10720340106744</v>
      </c>
      <c r="AT606" s="11">
        <v>0.120815943013211</v>
      </c>
      <c r="AU606" s="11"/>
      <c r="AV606" s="11">
        <v>0.136257207177369</v>
      </c>
      <c r="AW606" s="11">
        <v>7.6889695513715703E-2</v>
      </c>
      <c r="AX606" s="11">
        <v>0.12410247606224201</v>
      </c>
      <c r="AY606" s="11">
        <v>4.1402779675695799E-2</v>
      </c>
      <c r="AZ606" s="11">
        <v>0.10847228091210501</v>
      </c>
      <c r="BA606" s="11"/>
      <c r="BB606" s="11">
        <v>0.14512578650423899</v>
      </c>
      <c r="BC606" s="11">
        <v>7.197749097061E-2</v>
      </c>
      <c r="BD606" s="11">
        <v>0.115857232909545</v>
      </c>
      <c r="BE606" s="11"/>
      <c r="BF606" s="11">
        <v>9.5124137701323899E-2</v>
      </c>
      <c r="BG606" s="11">
        <v>0.10742247008625</v>
      </c>
      <c r="BH606" s="11">
        <v>9.1565951867921103E-2</v>
      </c>
      <c r="BI606" s="11">
        <v>0.11126453995749699</v>
      </c>
      <c r="BJ606" s="11">
        <v>0.13347405779805499</v>
      </c>
      <c r="BK606" s="11">
        <v>0.170312527719679</v>
      </c>
    </row>
    <row r="607" spans="2:63" x14ac:dyDescent="0.35">
      <c r="B607" t="s">
        <v>257</v>
      </c>
      <c r="C607" s="11">
        <v>4.8948805963075E-2</v>
      </c>
      <c r="D607" s="11">
        <v>4.9683909961381598E-2</v>
      </c>
      <c r="E607" s="11">
        <v>4.8856450555002699E-2</v>
      </c>
      <c r="F607" s="11"/>
      <c r="G607" s="11">
        <v>4.8979390928661097E-2</v>
      </c>
      <c r="H607" s="11">
        <v>4.3511342917775302E-2</v>
      </c>
      <c r="I607" s="11">
        <v>3.7854374677479999E-2</v>
      </c>
      <c r="J607" s="11">
        <v>4.7442523735469998E-2</v>
      </c>
      <c r="K607" s="11">
        <v>6.34669653478174E-2</v>
      </c>
      <c r="L607" s="11">
        <v>5.3844317881852101E-2</v>
      </c>
      <c r="M607" s="11"/>
      <c r="N607" s="11">
        <v>3.1933470886128502E-2</v>
      </c>
      <c r="O607" s="11">
        <v>5.5941139859689598E-2</v>
      </c>
      <c r="P607" s="11">
        <v>4.85107113574181E-2</v>
      </c>
      <c r="Q607" s="11">
        <v>4.7415580436838897E-2</v>
      </c>
      <c r="R607" s="11">
        <v>3.0688065534735399E-2</v>
      </c>
      <c r="S607" s="11">
        <v>5.0931953390552398E-2</v>
      </c>
      <c r="T607" s="11">
        <v>4.8697330843975803E-2</v>
      </c>
      <c r="U607" s="11">
        <v>7.5080427759510904E-2</v>
      </c>
      <c r="V607" s="11">
        <v>7.1535787176933693E-2</v>
      </c>
      <c r="W607" s="11">
        <v>5.3793410974800802E-2</v>
      </c>
      <c r="X607" s="11">
        <v>2.5015131093967601E-2</v>
      </c>
      <c r="Y607" s="11"/>
      <c r="Z607" s="11">
        <v>4.4994334124385103E-2</v>
      </c>
      <c r="AA607" s="11">
        <v>4.5604080482254297E-2</v>
      </c>
      <c r="AB607" s="11">
        <v>6.5949865457546997E-2</v>
      </c>
      <c r="AC607" s="11">
        <v>4.2015162863821502E-2</v>
      </c>
      <c r="AD607" s="11"/>
      <c r="AE607" s="11">
        <v>6.3178076403939507E-2</v>
      </c>
      <c r="AF607" s="11">
        <v>5.2691775721985502E-2</v>
      </c>
      <c r="AG607" s="11">
        <v>3.6500272496878601E-2</v>
      </c>
      <c r="AH607" s="11">
        <v>4.0433979509995097E-2</v>
      </c>
      <c r="AI607" s="11">
        <v>5.3595403147770303E-2</v>
      </c>
      <c r="AJ607" s="11"/>
      <c r="AK607" s="11">
        <v>4.8536491122802602E-2</v>
      </c>
      <c r="AL607" s="11">
        <v>4.3472996992045598E-2</v>
      </c>
      <c r="AM607" s="11">
        <v>6.0622195650378297E-2</v>
      </c>
      <c r="AN607" s="11">
        <v>4.7553573721998699E-2</v>
      </c>
      <c r="AO607" s="11">
        <v>4.7218875123143197E-2</v>
      </c>
      <c r="AP607" s="11">
        <v>3.8230137823282301E-2</v>
      </c>
      <c r="AQ607" s="11"/>
      <c r="AR607" s="11">
        <v>6.4439121651834297E-2</v>
      </c>
      <c r="AS607" s="11">
        <v>3.8112883817546898E-2</v>
      </c>
      <c r="AT607" s="11">
        <v>4.3890643268200802E-2</v>
      </c>
      <c r="AU607" s="11"/>
      <c r="AV607" s="11">
        <v>6.1579400783188402E-2</v>
      </c>
      <c r="AW607" s="11">
        <v>4.1892645681251901E-2</v>
      </c>
      <c r="AX607" s="11">
        <v>3.5820684892416202E-2</v>
      </c>
      <c r="AY607" s="11">
        <v>3.1451218603279797E-2</v>
      </c>
      <c r="AZ607" s="11">
        <v>5.3725239593990698E-2</v>
      </c>
      <c r="BA607" s="11"/>
      <c r="BB607" s="11">
        <v>5.6842401122193298E-2</v>
      </c>
      <c r="BC607" s="11">
        <v>4.04621869222411E-2</v>
      </c>
      <c r="BD607" s="11">
        <v>1.16840683059398E-2</v>
      </c>
      <c r="BE607" s="11"/>
      <c r="BF607" s="11">
        <v>3.7256227220359303E-2</v>
      </c>
      <c r="BG607" s="11">
        <v>4.3321356915325501E-2</v>
      </c>
      <c r="BH607" s="11">
        <v>4.2187648518055301E-2</v>
      </c>
      <c r="BI607" s="11">
        <v>6.0521665140547097E-2</v>
      </c>
      <c r="BJ607" s="11">
        <v>6.3822808999888195E-2</v>
      </c>
      <c r="BK607" s="11">
        <v>5.90421572606896E-2</v>
      </c>
    </row>
    <row r="608" spans="2:63" x14ac:dyDescent="0.35">
      <c r="B608" t="s">
        <v>258</v>
      </c>
      <c r="C608" s="11">
        <v>0.52745723387901999</v>
      </c>
      <c r="D608" s="11">
        <v>0.57312724118464697</v>
      </c>
      <c r="E608" s="11">
        <v>0.48109788295717698</v>
      </c>
      <c r="F608" s="11"/>
      <c r="G608" s="11">
        <v>0.59803855576452003</v>
      </c>
      <c r="H608" s="11">
        <v>0.61698475404700104</v>
      </c>
      <c r="I608" s="11">
        <v>0.56178374465214298</v>
      </c>
      <c r="J608" s="11">
        <v>0.485136206342834</v>
      </c>
      <c r="K608" s="11">
        <v>0.460433883223344</v>
      </c>
      <c r="L608" s="11">
        <v>0.45793058820075</v>
      </c>
      <c r="M608" s="11"/>
      <c r="N608" s="11">
        <v>0.61384182967666501</v>
      </c>
      <c r="O608" s="11">
        <v>0.494327188723856</v>
      </c>
      <c r="P608" s="11">
        <v>0.50807365705458396</v>
      </c>
      <c r="Q608" s="11">
        <v>0.474363209740161</v>
      </c>
      <c r="R608" s="11">
        <v>0.52548903590778095</v>
      </c>
      <c r="S608" s="11">
        <v>0.53938393916931404</v>
      </c>
      <c r="T608" s="11">
        <v>0.57873427124193699</v>
      </c>
      <c r="U608" s="11">
        <v>0.493619287529869</v>
      </c>
      <c r="V608" s="11">
        <v>0.53417181615923603</v>
      </c>
      <c r="W608" s="11">
        <v>0.48721660601287098</v>
      </c>
      <c r="X608" s="11">
        <v>0.48230922749273403</v>
      </c>
      <c r="Y608" s="11"/>
      <c r="Z608" s="11">
        <v>0.55540680200973003</v>
      </c>
      <c r="AA608" s="11">
        <v>0.52688044374494603</v>
      </c>
      <c r="AB608" s="11">
        <v>0.51088425773670898</v>
      </c>
      <c r="AC608" s="11">
        <v>0.51508380395778797</v>
      </c>
      <c r="AD608" s="11"/>
      <c r="AE608" s="11">
        <v>0.47759280695595302</v>
      </c>
      <c r="AF608" s="11">
        <v>0.50533919151436901</v>
      </c>
      <c r="AG608" s="11">
        <v>0.57616319062139199</v>
      </c>
      <c r="AH608" s="11">
        <v>0.60224291911360495</v>
      </c>
      <c r="AI608" s="11">
        <v>0.55178104948048501</v>
      </c>
      <c r="AJ608" s="11"/>
      <c r="AK608" s="11">
        <v>0.51198313006957896</v>
      </c>
      <c r="AL608" s="11">
        <v>0.54047726998964496</v>
      </c>
      <c r="AM608" s="11">
        <v>0.54953919491602998</v>
      </c>
      <c r="AN608" s="11">
        <v>0.50905048281586696</v>
      </c>
      <c r="AO608" s="11">
        <v>0.54400512927589295</v>
      </c>
      <c r="AP608" s="11">
        <v>0.58817395827660002</v>
      </c>
      <c r="AQ608" s="11"/>
      <c r="AR608" s="11">
        <v>0.49490159825069002</v>
      </c>
      <c r="AS608" s="11">
        <v>0.57509616069049596</v>
      </c>
      <c r="AT608" s="11">
        <v>0.43891876702607702</v>
      </c>
      <c r="AU608" s="11"/>
      <c r="AV608" s="11">
        <v>0.46316835243204402</v>
      </c>
      <c r="AW608" s="11">
        <v>0.63667736318418799</v>
      </c>
      <c r="AX608" s="11">
        <v>0.54381802004551305</v>
      </c>
      <c r="AY608" s="11">
        <v>0.67427042388412495</v>
      </c>
      <c r="AZ608" s="11">
        <v>0.43850984942343502</v>
      </c>
      <c r="BA608" s="11"/>
      <c r="BB608" s="11">
        <v>0.45832616069707399</v>
      </c>
      <c r="BC608" s="11">
        <v>0.62794300003426096</v>
      </c>
      <c r="BD608" s="11">
        <v>0.59931125876942903</v>
      </c>
      <c r="BE608" s="11"/>
      <c r="BF608" s="11">
        <v>0.626553104783653</v>
      </c>
      <c r="BG608" s="11">
        <v>0.51947362478250103</v>
      </c>
      <c r="BH608" s="11">
        <v>0.57575552582146805</v>
      </c>
      <c r="BI608" s="11">
        <v>0.49033499704896499</v>
      </c>
      <c r="BJ608" s="11">
        <v>0.44020086998729502</v>
      </c>
      <c r="BK608" s="11">
        <v>0.425726276668213</v>
      </c>
    </row>
    <row r="609" spans="2:63" x14ac:dyDescent="0.35">
      <c r="B609" t="s">
        <v>259</v>
      </c>
      <c r="C609" s="11">
        <v>0.159348042993287</v>
      </c>
      <c r="D609" s="11">
        <v>0.15004205764680362</v>
      </c>
      <c r="E609" s="11">
        <v>0.1704483986561727</v>
      </c>
      <c r="F609" s="11"/>
      <c r="G609" s="11">
        <v>0.13753809226445421</v>
      </c>
      <c r="H609" s="11">
        <v>0.12802722508935599</v>
      </c>
      <c r="I609" s="11">
        <v>0.14285494530317799</v>
      </c>
      <c r="J609" s="11">
        <v>0.14957034591497401</v>
      </c>
      <c r="K609" s="11">
        <v>0.20159177964048239</v>
      </c>
      <c r="L609" s="11">
        <v>0.19270119133711208</v>
      </c>
      <c r="M609" s="11"/>
      <c r="N609" s="11">
        <v>0.1223884724440579</v>
      </c>
      <c r="O609" s="11">
        <v>0.17448756728445758</v>
      </c>
      <c r="P609" s="11">
        <v>0.1829184814589101</v>
      </c>
      <c r="Q609" s="11">
        <v>0.15505103590583391</v>
      </c>
      <c r="R609" s="11">
        <v>0.1184042144402587</v>
      </c>
      <c r="S609" s="11">
        <v>0.17236342899342638</v>
      </c>
      <c r="T609" s="11">
        <v>0.13877656349108242</v>
      </c>
      <c r="U609" s="11">
        <v>0.22685145407888391</v>
      </c>
      <c r="V609" s="11">
        <v>0.16789459867109108</v>
      </c>
      <c r="W609" s="11">
        <v>0.17242396550777281</v>
      </c>
      <c r="X609" s="11">
        <v>0.1639492346690776</v>
      </c>
      <c r="Y609" s="11"/>
      <c r="Z609" s="11">
        <v>0.1680841481566141</v>
      </c>
      <c r="AA609" s="11">
        <v>0.14627909814861828</v>
      </c>
      <c r="AB609" s="11">
        <v>0.17955760046868499</v>
      </c>
      <c r="AC609" s="11">
        <v>0.14661430872606651</v>
      </c>
      <c r="AD609" s="11"/>
      <c r="AE609" s="11">
        <v>0.1703372512203265</v>
      </c>
      <c r="AF609" s="11">
        <v>0.1746207214687735</v>
      </c>
      <c r="AG609" s="11">
        <v>0.14652172805543359</v>
      </c>
      <c r="AH609" s="11">
        <v>0.1380058678568428</v>
      </c>
      <c r="AI609" s="11">
        <v>0.12617153954817581</v>
      </c>
      <c r="AJ609" s="11"/>
      <c r="AK609" s="11">
        <v>0.15513230783042259</v>
      </c>
      <c r="AL609" s="11">
        <v>0.14962211977552059</v>
      </c>
      <c r="AM609" s="11">
        <v>0.15727440477197299</v>
      </c>
      <c r="AN609" s="11">
        <v>0.15469106509985969</v>
      </c>
      <c r="AO609" s="11">
        <v>0.1863222285347752</v>
      </c>
      <c r="AP609" s="11">
        <v>0.1555397061187053</v>
      </c>
      <c r="AQ609" s="11"/>
      <c r="AR609" s="11">
        <v>0.17888891594819029</v>
      </c>
      <c r="AS609" s="11">
        <v>0.14531628488498691</v>
      </c>
      <c r="AT609" s="11">
        <v>0.1647065862814118</v>
      </c>
      <c r="AU609" s="11"/>
      <c r="AV609" s="11">
        <v>0.19783660796055741</v>
      </c>
      <c r="AW609" s="11">
        <v>0.11878234119496761</v>
      </c>
      <c r="AX609" s="11">
        <v>0.15992316095465819</v>
      </c>
      <c r="AY609" s="11">
        <v>7.2853998278975596E-2</v>
      </c>
      <c r="AZ609" s="11">
        <v>0.1621975205060957</v>
      </c>
      <c r="BA609" s="11"/>
      <c r="BB609" s="11">
        <v>0.20196818762643229</v>
      </c>
      <c r="BC609" s="11">
        <v>0.1124396778928511</v>
      </c>
      <c r="BD609" s="11">
        <v>0.12754130121548479</v>
      </c>
      <c r="BE609" s="11"/>
      <c r="BF609" s="11">
        <v>0.1323803649216832</v>
      </c>
      <c r="BG609" s="11">
        <v>0.15074382700157551</v>
      </c>
      <c r="BH609" s="11">
        <v>0.13375360038597639</v>
      </c>
      <c r="BI609" s="11">
        <v>0.1717862050980441</v>
      </c>
      <c r="BJ609" s="11">
        <v>0.19729686679794317</v>
      </c>
      <c r="BK609" s="11">
        <v>0.22935468498036859</v>
      </c>
    </row>
    <row r="610" spans="2:63" x14ac:dyDescent="0.35">
      <c r="B610" t="s">
        <v>192</v>
      </c>
      <c r="C610" s="11">
        <v>0.36810919088573302</v>
      </c>
      <c r="D610" s="11">
        <v>0.42308518353784336</v>
      </c>
      <c r="E610" s="11">
        <v>0.31064948430100425</v>
      </c>
      <c r="F610" s="11"/>
      <c r="G610" s="11">
        <v>0.46050046350006579</v>
      </c>
      <c r="H610" s="11">
        <v>0.48895752895764505</v>
      </c>
      <c r="I610" s="11">
        <v>0.41892879934896499</v>
      </c>
      <c r="J610" s="11">
        <v>0.33556586042785996</v>
      </c>
      <c r="K610" s="11">
        <v>0.25884210358286164</v>
      </c>
      <c r="L610" s="11">
        <v>0.26522939686363789</v>
      </c>
      <c r="M610" s="11"/>
      <c r="N610" s="11">
        <v>0.49145335723260708</v>
      </c>
      <c r="O610" s="11">
        <v>0.31983962143939842</v>
      </c>
      <c r="P610" s="11">
        <v>0.32515517559567386</v>
      </c>
      <c r="Q610" s="11">
        <v>0.31931217383432708</v>
      </c>
      <c r="R610" s="11">
        <v>0.40708482146752223</v>
      </c>
      <c r="S610" s="11">
        <v>0.36702051017588766</v>
      </c>
      <c r="T610" s="11">
        <v>0.43995770775085458</v>
      </c>
      <c r="U610" s="11">
        <v>0.26676783345098509</v>
      </c>
      <c r="V610" s="11">
        <v>0.36627721748814496</v>
      </c>
      <c r="W610" s="11">
        <v>0.31479264050509814</v>
      </c>
      <c r="X610" s="11">
        <v>0.31835999282365646</v>
      </c>
      <c r="Y610" s="11"/>
      <c r="Z610" s="11">
        <v>0.38732265385311593</v>
      </c>
      <c r="AA610" s="11">
        <v>0.38060134559632774</v>
      </c>
      <c r="AB610" s="11">
        <v>0.33132665726802402</v>
      </c>
      <c r="AC610" s="11">
        <v>0.36846949523172146</v>
      </c>
      <c r="AD610" s="11"/>
      <c r="AE610" s="11">
        <v>0.30725555573562652</v>
      </c>
      <c r="AF610" s="11">
        <v>0.33071847004559551</v>
      </c>
      <c r="AG610" s="11">
        <v>0.42964146256595837</v>
      </c>
      <c r="AH610" s="11">
        <v>0.46423705125676218</v>
      </c>
      <c r="AI610" s="11">
        <v>0.42560950993230917</v>
      </c>
      <c r="AJ610" s="11"/>
      <c r="AK610" s="11">
        <v>0.35685082223915637</v>
      </c>
      <c r="AL610" s="11">
        <v>0.39085515021412437</v>
      </c>
      <c r="AM610" s="11">
        <v>0.39226479014405702</v>
      </c>
      <c r="AN610" s="11">
        <v>0.35435941771600726</v>
      </c>
      <c r="AO610" s="11">
        <v>0.35768290074111775</v>
      </c>
      <c r="AP610" s="11">
        <v>0.43263425215789475</v>
      </c>
      <c r="AQ610" s="11"/>
      <c r="AR610" s="11">
        <v>0.31601268230249974</v>
      </c>
      <c r="AS610" s="11">
        <v>0.42977987580550903</v>
      </c>
      <c r="AT610" s="11">
        <v>0.27421218074466525</v>
      </c>
      <c r="AU610" s="11"/>
      <c r="AV610" s="11">
        <v>0.26533174447148661</v>
      </c>
      <c r="AW610" s="11">
        <v>0.51789502198922044</v>
      </c>
      <c r="AX610" s="11">
        <v>0.38389485909085486</v>
      </c>
      <c r="AY610" s="11">
        <v>0.6014164256051493</v>
      </c>
      <c r="AZ610" s="11">
        <v>0.27631232891733931</v>
      </c>
      <c r="BA610" s="11"/>
      <c r="BB610" s="11">
        <v>0.25635797307064168</v>
      </c>
      <c r="BC610" s="11">
        <v>0.51550332214140981</v>
      </c>
      <c r="BD610" s="11">
        <v>0.47176995755394424</v>
      </c>
      <c r="BE610" s="11"/>
      <c r="BF610" s="11">
        <v>0.4941727398619698</v>
      </c>
      <c r="BG610" s="11">
        <v>0.36872979778092552</v>
      </c>
      <c r="BH610" s="11">
        <v>0.44200192543549166</v>
      </c>
      <c r="BI610" s="11">
        <v>0.3185487919509209</v>
      </c>
      <c r="BJ610" s="11">
        <v>0.24290400318935185</v>
      </c>
      <c r="BK610" s="11">
        <v>0.1963715916878444</v>
      </c>
    </row>
    <row r="611" spans="2:63" x14ac:dyDescent="0.35">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c r="BG611" s="11"/>
      <c r="BH611" s="11"/>
      <c r="BI611" s="11"/>
      <c r="BJ611" s="11"/>
      <c r="BK611" s="11"/>
    </row>
    <row r="612" spans="2:63" x14ac:dyDescent="0.35">
      <c r="B612" s="2" t="s">
        <v>311</v>
      </c>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row>
    <row r="613" spans="2:63" x14ac:dyDescent="0.35">
      <c r="B613" s="20" t="s">
        <v>67</v>
      </c>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c r="BG613" s="11"/>
      <c r="BH613" s="11"/>
      <c r="BI613" s="11"/>
      <c r="BJ613" s="11"/>
      <c r="BK613" s="11"/>
    </row>
    <row r="614" spans="2:63" x14ac:dyDescent="0.35">
      <c r="B614" t="s">
        <v>253</v>
      </c>
      <c r="C614" s="11">
        <v>0.17840265353097601</v>
      </c>
      <c r="D614" s="11">
        <v>0.20433917452726699</v>
      </c>
      <c r="E614" s="11">
        <v>0.15348793936682001</v>
      </c>
      <c r="F614" s="11"/>
      <c r="G614" s="11">
        <v>0.23345766197467399</v>
      </c>
      <c r="H614" s="11">
        <v>0.233582925461992</v>
      </c>
      <c r="I614" s="11">
        <v>0.183671089247432</v>
      </c>
      <c r="J614" s="11">
        <v>0.156606059017942</v>
      </c>
      <c r="K614" s="11">
        <v>0.143863474745384</v>
      </c>
      <c r="L614" s="11">
        <v>0.132577595282695</v>
      </c>
      <c r="M614" s="11"/>
      <c r="N614" s="11">
        <v>0.25068790104816102</v>
      </c>
      <c r="O614" s="11">
        <v>0.141431923879482</v>
      </c>
      <c r="P614" s="11">
        <v>0.18796373725680601</v>
      </c>
      <c r="Q614" s="11">
        <v>0.13083425006069799</v>
      </c>
      <c r="R614" s="11">
        <v>0.14725849441570599</v>
      </c>
      <c r="S614" s="11">
        <v>0.14444844992001801</v>
      </c>
      <c r="T614" s="11">
        <v>0.189062383399388</v>
      </c>
      <c r="U614" s="11">
        <v>0.19098107171026299</v>
      </c>
      <c r="V614" s="11">
        <v>0.174118028931559</v>
      </c>
      <c r="W614" s="11">
        <v>0.18493583111488099</v>
      </c>
      <c r="X614" s="11">
        <v>0.21769844282999901</v>
      </c>
      <c r="Y614" s="11"/>
      <c r="Z614" s="11">
        <v>0.16106168541728899</v>
      </c>
      <c r="AA614" s="11">
        <v>0.14050111228878401</v>
      </c>
      <c r="AB614" s="11">
        <v>0.21485402391146999</v>
      </c>
      <c r="AC614" s="11">
        <v>0.20436663851154999</v>
      </c>
      <c r="AD614" s="11"/>
      <c r="AE614" s="11">
        <v>0.160288693493816</v>
      </c>
      <c r="AF614" s="11">
        <v>0.17144203811168099</v>
      </c>
      <c r="AG614" s="11">
        <v>0.188613917594049</v>
      </c>
      <c r="AH614" s="11">
        <v>0.19983737328488699</v>
      </c>
      <c r="AI614" s="11">
        <v>0.29599535683956901</v>
      </c>
      <c r="AJ614" s="11"/>
      <c r="AK614" s="11">
        <v>0.17545993622717601</v>
      </c>
      <c r="AL614" s="11">
        <v>0.16621277301436299</v>
      </c>
      <c r="AM614" s="11">
        <v>0.182600387921458</v>
      </c>
      <c r="AN614" s="11">
        <v>0.234996576582478</v>
      </c>
      <c r="AO614" s="11">
        <v>0.17390869936744799</v>
      </c>
      <c r="AP614" s="11">
        <v>0.14272464394804699</v>
      </c>
      <c r="AQ614" s="11"/>
      <c r="AR614" s="11">
        <v>0.181599069172416</v>
      </c>
      <c r="AS614" s="11">
        <v>0.18260773962231699</v>
      </c>
      <c r="AT614" s="11">
        <v>0.133606578810228</v>
      </c>
      <c r="AU614" s="11"/>
      <c r="AV614" s="11">
        <v>0.17210856968461699</v>
      </c>
      <c r="AW614" s="11">
        <v>0.20163765592423399</v>
      </c>
      <c r="AX614" s="11">
        <v>0.15407128205822701</v>
      </c>
      <c r="AY614" s="11">
        <v>0.33770125317483901</v>
      </c>
      <c r="AZ614" s="11">
        <v>0.12985782277393401</v>
      </c>
      <c r="BA614" s="11"/>
      <c r="BB614" s="11">
        <v>0.16812492788140099</v>
      </c>
      <c r="BC614" s="11">
        <v>0.20145710337138301</v>
      </c>
      <c r="BD614" s="11">
        <v>0.187586951088558</v>
      </c>
      <c r="BE614" s="11"/>
      <c r="BF614" s="11">
        <v>0.25515768350548301</v>
      </c>
      <c r="BG614" s="11">
        <v>0.15571963266518701</v>
      </c>
      <c r="BH614" s="11">
        <v>0.17575043188039199</v>
      </c>
      <c r="BI614" s="11">
        <v>0.14509852702453399</v>
      </c>
      <c r="BJ614" s="11">
        <v>0.156706518968596</v>
      </c>
      <c r="BK614" s="11">
        <v>0.18122608600677401</v>
      </c>
    </row>
    <row r="615" spans="2:63" x14ac:dyDescent="0.35">
      <c r="B615" t="s">
        <v>254</v>
      </c>
      <c r="C615" s="11">
        <v>0.51008125899483103</v>
      </c>
      <c r="D615" s="11">
        <v>0.47419880316999102</v>
      </c>
      <c r="E615" s="11">
        <v>0.54578780008106198</v>
      </c>
      <c r="F615" s="11"/>
      <c r="G615" s="11">
        <v>0.44083328300987501</v>
      </c>
      <c r="H615" s="11">
        <v>0.47005773355658698</v>
      </c>
      <c r="I615" s="11">
        <v>0.51060465323331905</v>
      </c>
      <c r="J615" s="11">
        <v>0.484995735774436</v>
      </c>
      <c r="K615" s="11">
        <v>0.55012865979124803</v>
      </c>
      <c r="L615" s="11">
        <v>0.582867310483839</v>
      </c>
      <c r="M615" s="11"/>
      <c r="N615" s="11">
        <v>0.43253977769625701</v>
      </c>
      <c r="O615" s="11">
        <v>0.53149894486688898</v>
      </c>
      <c r="P615" s="11">
        <v>0.504287117351786</v>
      </c>
      <c r="Q615" s="11">
        <v>0.49973828130384901</v>
      </c>
      <c r="R615" s="11">
        <v>0.55599936690726803</v>
      </c>
      <c r="S615" s="11">
        <v>0.50184672674699005</v>
      </c>
      <c r="T615" s="11">
        <v>0.51969947903978797</v>
      </c>
      <c r="U615" s="11">
        <v>0.53743820982534796</v>
      </c>
      <c r="V615" s="11">
        <v>0.53377308137720803</v>
      </c>
      <c r="W615" s="11">
        <v>0.55639686823649304</v>
      </c>
      <c r="X615" s="11">
        <v>0.47728028535603201</v>
      </c>
      <c r="Y615" s="11"/>
      <c r="Z615" s="11">
        <v>0.550337066849104</v>
      </c>
      <c r="AA615" s="11">
        <v>0.54426900126972</v>
      </c>
      <c r="AB615" s="11">
        <v>0.49686319508225102</v>
      </c>
      <c r="AC615" s="11">
        <v>0.44251805078359902</v>
      </c>
      <c r="AD615" s="11"/>
      <c r="AE615" s="11">
        <v>0.49454214656121698</v>
      </c>
      <c r="AF615" s="11">
        <v>0.50365815430184402</v>
      </c>
      <c r="AG615" s="11">
        <v>0.531237899408189</v>
      </c>
      <c r="AH615" s="11">
        <v>0.53467993534523095</v>
      </c>
      <c r="AI615" s="11">
        <v>0.449967923148546</v>
      </c>
      <c r="AJ615" s="11"/>
      <c r="AK615" s="11">
        <v>0.55041253884420105</v>
      </c>
      <c r="AL615" s="11">
        <v>0.52227299884329803</v>
      </c>
      <c r="AM615" s="11">
        <v>0.47412948272757099</v>
      </c>
      <c r="AN615" s="11">
        <v>0.453133182560647</v>
      </c>
      <c r="AO615" s="11">
        <v>0.49045663241331999</v>
      </c>
      <c r="AP615" s="11">
        <v>0.371788988331899</v>
      </c>
      <c r="AQ615" s="11"/>
      <c r="AR615" s="11">
        <v>0.51858716739701904</v>
      </c>
      <c r="AS615" s="11">
        <v>0.54823361012097305</v>
      </c>
      <c r="AT615" s="11">
        <v>0.40487971913922499</v>
      </c>
      <c r="AU615" s="11"/>
      <c r="AV615" s="11">
        <v>0.52237787879354702</v>
      </c>
      <c r="AW615" s="11">
        <v>0.53250993619294196</v>
      </c>
      <c r="AX615" s="11">
        <v>0.53519065082801898</v>
      </c>
      <c r="AY615" s="11">
        <v>0.40649282799693998</v>
      </c>
      <c r="AZ615" s="11">
        <v>0.40439351904489002</v>
      </c>
      <c r="BA615" s="11"/>
      <c r="BB615" s="11">
        <v>0.51929227458248095</v>
      </c>
      <c r="BC615" s="11">
        <v>0.52178869522470805</v>
      </c>
      <c r="BD615" s="11">
        <v>0.55275219608668702</v>
      </c>
      <c r="BE615" s="11"/>
      <c r="BF615" s="11">
        <v>0.473757450144007</v>
      </c>
      <c r="BG615" s="11">
        <v>0.51745400011194198</v>
      </c>
      <c r="BH615" s="11">
        <v>0.47209519668091099</v>
      </c>
      <c r="BI615" s="11">
        <v>0.56862762715938897</v>
      </c>
      <c r="BJ615" s="11">
        <v>0.52359944687397997</v>
      </c>
      <c r="BK615" s="11">
        <v>0.45339346471471298</v>
      </c>
    </row>
    <row r="616" spans="2:63" x14ac:dyDescent="0.35">
      <c r="B616" t="s">
        <v>255</v>
      </c>
      <c r="C616" s="11">
        <v>0.258098203029277</v>
      </c>
      <c r="D616" s="11">
        <v>0.26394135265892699</v>
      </c>
      <c r="E616" s="11">
        <v>0.25096705801321001</v>
      </c>
      <c r="F616" s="11"/>
      <c r="G616" s="11">
        <v>0.229974758434946</v>
      </c>
      <c r="H616" s="11">
        <v>0.22759601127781801</v>
      </c>
      <c r="I616" s="11">
        <v>0.26297219172576902</v>
      </c>
      <c r="J616" s="11">
        <v>0.30485278612722899</v>
      </c>
      <c r="K616" s="11">
        <v>0.26148205991281698</v>
      </c>
      <c r="L616" s="11">
        <v>0.257865406212826</v>
      </c>
      <c r="M616" s="11"/>
      <c r="N616" s="11">
        <v>0.24328033936964499</v>
      </c>
      <c r="O616" s="11">
        <v>0.28342241004170099</v>
      </c>
      <c r="P616" s="11">
        <v>0.25454971326139803</v>
      </c>
      <c r="Q616" s="11">
        <v>0.31240019077009501</v>
      </c>
      <c r="R616" s="11">
        <v>0.248100514431837</v>
      </c>
      <c r="S616" s="11">
        <v>0.29181127825022801</v>
      </c>
      <c r="T616" s="11">
        <v>0.24048201854776399</v>
      </c>
      <c r="U616" s="11">
        <v>0.214544376551035</v>
      </c>
      <c r="V616" s="11">
        <v>0.242791080853551</v>
      </c>
      <c r="W616" s="11">
        <v>0.22552834913515901</v>
      </c>
      <c r="X616" s="11">
        <v>0.25029781302842702</v>
      </c>
      <c r="Y616" s="11"/>
      <c r="Z616" s="11">
        <v>0.24614733921675999</v>
      </c>
      <c r="AA616" s="11">
        <v>0.26469898489129201</v>
      </c>
      <c r="AB616" s="11">
        <v>0.23767516658632501</v>
      </c>
      <c r="AC616" s="11">
        <v>0.28288346149798299</v>
      </c>
      <c r="AD616" s="11"/>
      <c r="AE616" s="11">
        <v>0.284976518732596</v>
      </c>
      <c r="AF616" s="11">
        <v>0.25758105748536497</v>
      </c>
      <c r="AG616" s="11">
        <v>0.24400004021149599</v>
      </c>
      <c r="AH616" s="11">
        <v>0.21181854801809399</v>
      </c>
      <c r="AI616" s="11">
        <v>0.24011350819414201</v>
      </c>
      <c r="AJ616" s="11"/>
      <c r="AK616" s="11">
        <v>0.24188957153582499</v>
      </c>
      <c r="AL616" s="11">
        <v>0.26025229986056497</v>
      </c>
      <c r="AM616" s="11">
        <v>0.25839307501498998</v>
      </c>
      <c r="AN616" s="11">
        <v>0.25803220397809401</v>
      </c>
      <c r="AO616" s="11">
        <v>0.27031769274204998</v>
      </c>
      <c r="AP616" s="11">
        <v>0.33345421885714799</v>
      </c>
      <c r="AQ616" s="11"/>
      <c r="AR616" s="11">
        <v>0.25319027017343199</v>
      </c>
      <c r="AS616" s="11">
        <v>0.223662256162689</v>
      </c>
      <c r="AT616" s="11">
        <v>0.36342505375582801</v>
      </c>
      <c r="AU616" s="11"/>
      <c r="AV616" s="11">
        <v>0.26356971616359198</v>
      </c>
      <c r="AW616" s="11">
        <v>0.215131409846266</v>
      </c>
      <c r="AX616" s="11">
        <v>0.22956319722572199</v>
      </c>
      <c r="AY616" s="11">
        <v>0.211166639796289</v>
      </c>
      <c r="AZ616" s="11">
        <v>0.37081482772608898</v>
      </c>
      <c r="BA616" s="11"/>
      <c r="BB616" s="11">
        <v>0.26491442568972301</v>
      </c>
      <c r="BC616" s="11">
        <v>0.220913418983441</v>
      </c>
      <c r="BD616" s="11">
        <v>0.209177528906243</v>
      </c>
      <c r="BE616" s="11"/>
      <c r="BF616" s="11">
        <v>0.20552653580733801</v>
      </c>
      <c r="BG616" s="11">
        <v>0.28588355698839801</v>
      </c>
      <c r="BH616" s="11">
        <v>0.29096273757258501</v>
      </c>
      <c r="BI616" s="11">
        <v>0.23266305106122101</v>
      </c>
      <c r="BJ616" s="11">
        <v>0.27010355898433502</v>
      </c>
      <c r="BK616" s="11">
        <v>0.30724406896384499</v>
      </c>
    </row>
    <row r="617" spans="2:63" x14ac:dyDescent="0.35">
      <c r="B617" t="s">
        <v>256</v>
      </c>
      <c r="C617" s="11">
        <v>4.1753035213444402E-2</v>
      </c>
      <c r="D617" s="11">
        <v>4.1446055165921598E-2</v>
      </c>
      <c r="E617" s="11">
        <v>4.2241070359363399E-2</v>
      </c>
      <c r="F617" s="11"/>
      <c r="G617" s="11">
        <v>8.1069881601462598E-2</v>
      </c>
      <c r="H617" s="11">
        <v>5.4504846012595698E-2</v>
      </c>
      <c r="I617" s="11">
        <v>3.1003907074535399E-2</v>
      </c>
      <c r="J617" s="11">
        <v>4.1488994209955499E-2</v>
      </c>
      <c r="K617" s="11">
        <v>3.4742015664364502E-2</v>
      </c>
      <c r="L617" s="11">
        <v>1.83037336244588E-2</v>
      </c>
      <c r="M617" s="11"/>
      <c r="N617" s="11">
        <v>5.6915683230149998E-2</v>
      </c>
      <c r="O617" s="11">
        <v>3.3495992402737998E-2</v>
      </c>
      <c r="P617" s="11">
        <v>4.6691434446176003E-2</v>
      </c>
      <c r="Q617" s="11">
        <v>4.4126588790197298E-2</v>
      </c>
      <c r="R617" s="11">
        <v>4.2056166317967603E-2</v>
      </c>
      <c r="S617" s="11">
        <v>5.2152331079642997E-2</v>
      </c>
      <c r="T617" s="11">
        <v>4.0041032111504601E-2</v>
      </c>
      <c r="U617" s="11">
        <v>3.8213832810270597E-2</v>
      </c>
      <c r="V617" s="11">
        <v>3.56715073316866E-2</v>
      </c>
      <c r="W617" s="11">
        <v>2.6079390259956699E-2</v>
      </c>
      <c r="X617" s="11">
        <v>3.6560121074550998E-2</v>
      </c>
      <c r="Y617" s="11"/>
      <c r="Z617" s="11">
        <v>3.5229441109205797E-2</v>
      </c>
      <c r="AA617" s="11">
        <v>4.3217913127055099E-2</v>
      </c>
      <c r="AB617" s="11">
        <v>3.9302281235188703E-2</v>
      </c>
      <c r="AC617" s="11">
        <v>4.8657552477609597E-2</v>
      </c>
      <c r="AD617" s="11"/>
      <c r="AE617" s="11">
        <v>3.6636141990678897E-2</v>
      </c>
      <c r="AF617" s="11">
        <v>5.62550472731147E-2</v>
      </c>
      <c r="AG617" s="11">
        <v>3.23932957175911E-2</v>
      </c>
      <c r="AH617" s="11">
        <v>4.4859953512537201E-2</v>
      </c>
      <c r="AI617" s="11">
        <v>1.3923211817742E-2</v>
      </c>
      <c r="AJ617" s="11"/>
      <c r="AK617" s="11">
        <v>2.6844347058292799E-2</v>
      </c>
      <c r="AL617" s="11">
        <v>4.1436326523816597E-2</v>
      </c>
      <c r="AM617" s="11">
        <v>5.2434654356700298E-2</v>
      </c>
      <c r="AN617" s="11">
        <v>4.0272737091906603E-2</v>
      </c>
      <c r="AO617" s="11">
        <v>5.40808331788755E-2</v>
      </c>
      <c r="AP617" s="11">
        <v>0.14633246733611499</v>
      </c>
      <c r="AQ617" s="11"/>
      <c r="AR617" s="11">
        <v>3.1863768095460598E-2</v>
      </c>
      <c r="AS617" s="11">
        <v>3.8400264466783102E-2</v>
      </c>
      <c r="AT617" s="11">
        <v>8.0768305274643598E-2</v>
      </c>
      <c r="AU617" s="11"/>
      <c r="AV617" s="11">
        <v>3.09376364820549E-2</v>
      </c>
      <c r="AW617" s="11">
        <v>4.0436352628494897E-2</v>
      </c>
      <c r="AX617" s="11">
        <v>7.2901219315943594E-2</v>
      </c>
      <c r="AY617" s="11">
        <v>3.6685303563617697E-2</v>
      </c>
      <c r="AZ617" s="11">
        <v>7.5073458865483098E-2</v>
      </c>
      <c r="BA617" s="11"/>
      <c r="BB617" s="11">
        <v>3.6906337464229298E-2</v>
      </c>
      <c r="BC617" s="11">
        <v>4.4926271375422697E-2</v>
      </c>
      <c r="BD617" s="11">
        <v>3.5679537280237199E-2</v>
      </c>
      <c r="BE617" s="11"/>
      <c r="BF617" s="11">
        <v>5.2886709235854701E-2</v>
      </c>
      <c r="BG617" s="11">
        <v>3.1985439079565699E-2</v>
      </c>
      <c r="BH617" s="11">
        <v>5.5415039536937903E-2</v>
      </c>
      <c r="BI617" s="11">
        <v>3.4370827772844198E-2</v>
      </c>
      <c r="BJ617" s="11">
        <v>3.9001754185332499E-2</v>
      </c>
      <c r="BK617" s="11">
        <v>4.8844390705413E-2</v>
      </c>
    </row>
    <row r="618" spans="2:63" x14ac:dyDescent="0.35">
      <c r="B618" t="s">
        <v>257</v>
      </c>
      <c r="C618" s="11">
        <v>1.1664849231471E-2</v>
      </c>
      <c r="D618" s="11">
        <v>1.60746144778941E-2</v>
      </c>
      <c r="E618" s="11">
        <v>7.5161321795437002E-3</v>
      </c>
      <c r="F618" s="11"/>
      <c r="G618" s="11">
        <v>1.46644149790422E-2</v>
      </c>
      <c r="H618" s="11">
        <v>1.42584836910061E-2</v>
      </c>
      <c r="I618" s="11">
        <v>1.1748158718944E-2</v>
      </c>
      <c r="J618" s="11">
        <v>1.2056424870437499E-2</v>
      </c>
      <c r="K618" s="11">
        <v>9.78378988618641E-3</v>
      </c>
      <c r="L618" s="11">
        <v>8.3859543961805703E-3</v>
      </c>
      <c r="M618" s="11"/>
      <c r="N618" s="11">
        <v>1.6576298655787799E-2</v>
      </c>
      <c r="O618" s="11">
        <v>1.01507288091898E-2</v>
      </c>
      <c r="P618" s="11">
        <v>6.5079976838347603E-3</v>
      </c>
      <c r="Q618" s="11">
        <v>1.29006890751606E-2</v>
      </c>
      <c r="R618" s="11">
        <v>6.5854579272216999E-3</v>
      </c>
      <c r="S618" s="11">
        <v>9.7412140031214595E-3</v>
      </c>
      <c r="T618" s="11">
        <v>1.0715086901555201E-2</v>
      </c>
      <c r="U618" s="11">
        <v>1.8822509103083699E-2</v>
      </c>
      <c r="V618" s="11">
        <v>1.36463015059954E-2</v>
      </c>
      <c r="W618" s="11">
        <v>7.0595612535103002E-3</v>
      </c>
      <c r="X618" s="11">
        <v>1.8163337710991899E-2</v>
      </c>
      <c r="Y618" s="11"/>
      <c r="Z618" s="11">
        <v>7.2244674076411596E-3</v>
      </c>
      <c r="AA618" s="11">
        <v>7.3129884231487403E-3</v>
      </c>
      <c r="AB618" s="11">
        <v>1.1305333184765801E-2</v>
      </c>
      <c r="AC618" s="11">
        <v>2.15742967292596E-2</v>
      </c>
      <c r="AD618" s="11"/>
      <c r="AE618" s="11">
        <v>2.3556499221692201E-2</v>
      </c>
      <c r="AF618" s="11">
        <v>1.1063702827995001E-2</v>
      </c>
      <c r="AG618" s="11">
        <v>3.7548470686757599E-3</v>
      </c>
      <c r="AH618" s="11">
        <v>8.8041898392511708E-3</v>
      </c>
      <c r="AI618" s="11">
        <v>0</v>
      </c>
      <c r="AJ618" s="11"/>
      <c r="AK618" s="11">
        <v>5.3936063345048496E-3</v>
      </c>
      <c r="AL618" s="11">
        <v>9.82560175795732E-3</v>
      </c>
      <c r="AM618" s="11">
        <v>3.2442399979280501E-2</v>
      </c>
      <c r="AN618" s="11">
        <v>1.3565299786874201E-2</v>
      </c>
      <c r="AO618" s="11">
        <v>1.12361422983064E-2</v>
      </c>
      <c r="AP618" s="11">
        <v>5.6996815267913803E-3</v>
      </c>
      <c r="AQ618" s="11"/>
      <c r="AR618" s="11">
        <v>1.47597251616726E-2</v>
      </c>
      <c r="AS618" s="11">
        <v>7.0961296272374604E-3</v>
      </c>
      <c r="AT618" s="11">
        <v>1.7320343020075801E-2</v>
      </c>
      <c r="AU618" s="11"/>
      <c r="AV618" s="11">
        <v>1.1006198876189E-2</v>
      </c>
      <c r="AW618" s="11">
        <v>1.0284645408063699E-2</v>
      </c>
      <c r="AX618" s="11">
        <v>8.2736505720876902E-3</v>
      </c>
      <c r="AY618" s="11">
        <v>7.9539754683146894E-3</v>
      </c>
      <c r="AZ618" s="11">
        <v>1.9860371589603101E-2</v>
      </c>
      <c r="BA618" s="11"/>
      <c r="BB618" s="11">
        <v>1.07620343821657E-2</v>
      </c>
      <c r="BC618" s="11">
        <v>1.0914511045044499E-2</v>
      </c>
      <c r="BD618" s="11">
        <v>1.48037866382744E-2</v>
      </c>
      <c r="BE618" s="11"/>
      <c r="BF618" s="11">
        <v>1.2671621307318E-2</v>
      </c>
      <c r="BG618" s="11">
        <v>8.9573711549063503E-3</v>
      </c>
      <c r="BH618" s="11">
        <v>5.77659432917366E-3</v>
      </c>
      <c r="BI618" s="11">
        <v>1.9239966982012101E-2</v>
      </c>
      <c r="BJ618" s="11">
        <v>1.05887209877564E-2</v>
      </c>
      <c r="BK618" s="11">
        <v>9.2919896092538493E-3</v>
      </c>
    </row>
    <row r="619" spans="2:63" x14ac:dyDescent="0.35">
      <c r="B619" t="s">
        <v>258</v>
      </c>
      <c r="C619" s="11">
        <v>0.68848391252580698</v>
      </c>
      <c r="D619" s="11">
        <v>0.67853797769725799</v>
      </c>
      <c r="E619" s="11">
        <v>0.69927573944788302</v>
      </c>
      <c r="F619" s="11"/>
      <c r="G619" s="11">
        <v>0.67429094498455</v>
      </c>
      <c r="H619" s="11">
        <v>0.70364065901857997</v>
      </c>
      <c r="I619" s="11">
        <v>0.69427574248075097</v>
      </c>
      <c r="J619" s="11">
        <v>0.641601794792378</v>
      </c>
      <c r="K619" s="11">
        <v>0.693992134536632</v>
      </c>
      <c r="L619" s="11">
        <v>0.71544490576653497</v>
      </c>
      <c r="M619" s="11"/>
      <c r="N619" s="11">
        <v>0.68322767874441703</v>
      </c>
      <c r="O619" s="11">
        <v>0.67293086874637098</v>
      </c>
      <c r="P619" s="11">
        <v>0.69225085460859204</v>
      </c>
      <c r="Q619" s="11">
        <v>0.63057253136454705</v>
      </c>
      <c r="R619" s="11">
        <v>0.70325786132297397</v>
      </c>
      <c r="S619" s="11">
        <v>0.64629517666700798</v>
      </c>
      <c r="T619" s="11">
        <v>0.70876186243917605</v>
      </c>
      <c r="U619" s="11">
        <v>0.72841928153561097</v>
      </c>
      <c r="V619" s="11">
        <v>0.70789111030876695</v>
      </c>
      <c r="W619" s="11">
        <v>0.74133269935137402</v>
      </c>
      <c r="X619" s="11">
        <v>0.69497872818603001</v>
      </c>
      <c r="Y619" s="11"/>
      <c r="Z619" s="11">
        <v>0.71139875226639304</v>
      </c>
      <c r="AA619" s="11">
        <v>0.68477011355850403</v>
      </c>
      <c r="AB619" s="11">
        <v>0.71171721899371998</v>
      </c>
      <c r="AC619" s="11">
        <v>0.64688468929514797</v>
      </c>
      <c r="AD619" s="11"/>
      <c r="AE619" s="11">
        <v>0.654830840055033</v>
      </c>
      <c r="AF619" s="11">
        <v>0.67510019241352504</v>
      </c>
      <c r="AG619" s="11">
        <v>0.71985181700223699</v>
      </c>
      <c r="AH619" s="11">
        <v>0.73451730863011699</v>
      </c>
      <c r="AI619" s="11">
        <v>0.74596327998811596</v>
      </c>
      <c r="AJ619" s="11"/>
      <c r="AK619" s="11">
        <v>0.72587247507137798</v>
      </c>
      <c r="AL619" s="11">
        <v>0.68848577185766102</v>
      </c>
      <c r="AM619" s="11">
        <v>0.65672987064902899</v>
      </c>
      <c r="AN619" s="11">
        <v>0.68812975914312502</v>
      </c>
      <c r="AO619" s="11">
        <v>0.66436533178076795</v>
      </c>
      <c r="AP619" s="11">
        <v>0.51451363227994595</v>
      </c>
      <c r="AQ619" s="11"/>
      <c r="AR619" s="11">
        <v>0.70018623656943502</v>
      </c>
      <c r="AS619" s="11">
        <v>0.73084134974328996</v>
      </c>
      <c r="AT619" s="11">
        <v>0.53848629794945202</v>
      </c>
      <c r="AU619" s="11"/>
      <c r="AV619" s="11">
        <v>0.69448644847816399</v>
      </c>
      <c r="AW619" s="11">
        <v>0.73414759211717595</v>
      </c>
      <c r="AX619" s="11">
        <v>0.68926193288624704</v>
      </c>
      <c r="AY619" s="11">
        <v>0.74419408117177899</v>
      </c>
      <c r="AZ619" s="11">
        <v>0.53425134181882505</v>
      </c>
      <c r="BA619" s="11"/>
      <c r="BB619" s="11">
        <v>0.68741720246388205</v>
      </c>
      <c r="BC619" s="11">
        <v>0.72324579859609095</v>
      </c>
      <c r="BD619" s="11">
        <v>0.74033914717524496</v>
      </c>
      <c r="BE619" s="11"/>
      <c r="BF619" s="11">
        <v>0.72891513364948901</v>
      </c>
      <c r="BG619" s="11">
        <v>0.67317363277712905</v>
      </c>
      <c r="BH619" s="11">
        <v>0.64784562856130301</v>
      </c>
      <c r="BI619" s="11">
        <v>0.71372615418392205</v>
      </c>
      <c r="BJ619" s="11">
        <v>0.68030596584257597</v>
      </c>
      <c r="BK619" s="11">
        <v>0.63461955072148801</v>
      </c>
    </row>
    <row r="620" spans="2:63" x14ac:dyDescent="0.35">
      <c r="B620" t="s">
        <v>259</v>
      </c>
      <c r="C620" s="11">
        <v>5.3417884444915402E-2</v>
      </c>
      <c r="D620" s="11">
        <v>5.7520669643815699E-2</v>
      </c>
      <c r="E620" s="11">
        <v>4.97572025389071E-2</v>
      </c>
      <c r="F620" s="11"/>
      <c r="G620" s="11">
        <v>9.5734296580504794E-2</v>
      </c>
      <c r="H620" s="11">
        <v>6.87633297036018E-2</v>
      </c>
      <c r="I620" s="11">
        <v>4.2752065793479399E-2</v>
      </c>
      <c r="J620" s="11">
        <v>5.3545419080392995E-2</v>
      </c>
      <c r="K620" s="11">
        <v>4.4525805550550912E-2</v>
      </c>
      <c r="L620" s="11">
        <v>2.6689688020639368E-2</v>
      </c>
      <c r="M620" s="11"/>
      <c r="N620" s="11">
        <v>7.3491981885937793E-2</v>
      </c>
      <c r="O620" s="11">
        <v>4.3646721211927794E-2</v>
      </c>
      <c r="P620" s="11">
        <v>5.3199432130010764E-2</v>
      </c>
      <c r="Q620" s="11">
        <v>5.7027277865357898E-2</v>
      </c>
      <c r="R620" s="11">
        <v>4.8641624245189301E-2</v>
      </c>
      <c r="S620" s="11">
        <v>6.1893545082764456E-2</v>
      </c>
      <c r="T620" s="11">
        <v>5.0756119013059806E-2</v>
      </c>
      <c r="U620" s="11">
        <v>5.7036341913354299E-2</v>
      </c>
      <c r="V620" s="11">
        <v>4.9317808837681998E-2</v>
      </c>
      <c r="W620" s="11">
        <v>3.3138951513466998E-2</v>
      </c>
      <c r="X620" s="11">
        <v>5.4723458785542897E-2</v>
      </c>
      <c r="Y620" s="11"/>
      <c r="Z620" s="11">
        <v>4.245390851684696E-2</v>
      </c>
      <c r="AA620" s="11">
        <v>5.0530901550203837E-2</v>
      </c>
      <c r="AB620" s="11">
        <v>5.0607614419954504E-2</v>
      </c>
      <c r="AC620" s="11">
        <v>7.0231849206869201E-2</v>
      </c>
      <c r="AD620" s="11"/>
      <c r="AE620" s="11">
        <v>6.0192641212371098E-2</v>
      </c>
      <c r="AF620" s="11">
        <v>6.7318750101109701E-2</v>
      </c>
      <c r="AG620" s="11">
        <v>3.6148142786266858E-2</v>
      </c>
      <c r="AH620" s="11">
        <v>5.3664143351788374E-2</v>
      </c>
      <c r="AI620" s="11">
        <v>1.3923211817742E-2</v>
      </c>
      <c r="AJ620" s="11"/>
      <c r="AK620" s="11">
        <v>3.2237953392797648E-2</v>
      </c>
      <c r="AL620" s="11">
        <v>5.1261928281773915E-2</v>
      </c>
      <c r="AM620" s="11">
        <v>8.4877054335980806E-2</v>
      </c>
      <c r="AN620" s="11">
        <v>5.3838036878780804E-2</v>
      </c>
      <c r="AO620" s="11">
        <v>6.5316975477181904E-2</v>
      </c>
      <c r="AP620" s="11">
        <v>0.15203214886290636</v>
      </c>
      <c r="AQ620" s="11"/>
      <c r="AR620" s="11">
        <v>4.6623493257133199E-2</v>
      </c>
      <c r="AS620" s="11">
        <v>4.5496394094020565E-2</v>
      </c>
      <c r="AT620" s="11">
        <v>9.8088648294719402E-2</v>
      </c>
      <c r="AU620" s="11"/>
      <c r="AV620" s="11">
        <v>4.1943835358243899E-2</v>
      </c>
      <c r="AW620" s="11">
        <v>5.0720998036558593E-2</v>
      </c>
      <c r="AX620" s="11">
        <v>8.1174869888031284E-2</v>
      </c>
      <c r="AY620" s="11">
        <v>4.4639279031932384E-2</v>
      </c>
      <c r="AZ620" s="11">
        <v>9.4933830455086202E-2</v>
      </c>
      <c r="BA620" s="11"/>
      <c r="BB620" s="11">
        <v>4.7668371846394997E-2</v>
      </c>
      <c r="BC620" s="11">
        <v>5.5840782420467194E-2</v>
      </c>
      <c r="BD620" s="11">
        <v>5.0483323918511597E-2</v>
      </c>
      <c r="BE620" s="11"/>
      <c r="BF620" s="11">
        <v>6.5558330543172699E-2</v>
      </c>
      <c r="BG620" s="11">
        <v>4.0942810234472049E-2</v>
      </c>
      <c r="BH620" s="11">
        <v>6.1191633866111567E-2</v>
      </c>
      <c r="BI620" s="11">
        <v>5.3610794754856299E-2</v>
      </c>
      <c r="BJ620" s="11">
        <v>4.9590475173088899E-2</v>
      </c>
      <c r="BK620" s="11">
        <v>5.813638031466685E-2</v>
      </c>
    </row>
    <row r="621" spans="2:63" x14ac:dyDescent="0.35">
      <c r="B621" t="s">
        <v>192</v>
      </c>
      <c r="C621" s="11">
        <v>0.63506602808089163</v>
      </c>
      <c r="D621" s="11">
        <v>0.62101730805344224</v>
      </c>
      <c r="E621" s="11">
        <v>0.64951853690897587</v>
      </c>
      <c r="F621" s="11"/>
      <c r="G621" s="11">
        <v>0.57855664840404519</v>
      </c>
      <c r="H621" s="11">
        <v>0.6348773293149782</v>
      </c>
      <c r="I621" s="11">
        <v>0.65152367668727162</v>
      </c>
      <c r="J621" s="11">
        <v>0.58805637571198499</v>
      </c>
      <c r="K621" s="11">
        <v>0.64946632898608114</v>
      </c>
      <c r="L621" s="11">
        <v>0.68875521774589554</v>
      </c>
      <c r="M621" s="11"/>
      <c r="N621" s="11">
        <v>0.60973569685847928</v>
      </c>
      <c r="O621" s="11">
        <v>0.62928414753444317</v>
      </c>
      <c r="P621" s="11">
        <v>0.63905142247858127</v>
      </c>
      <c r="Q621" s="11">
        <v>0.57354525349918917</v>
      </c>
      <c r="R621" s="11">
        <v>0.65461623707778471</v>
      </c>
      <c r="S621" s="11">
        <v>0.58440163158424352</v>
      </c>
      <c r="T621" s="11">
        <v>0.65800574342611629</v>
      </c>
      <c r="U621" s="11">
        <v>0.6713829396222567</v>
      </c>
      <c r="V621" s="11">
        <v>0.65857330147108495</v>
      </c>
      <c r="W621" s="11">
        <v>0.70819374783790701</v>
      </c>
      <c r="X621" s="11">
        <v>0.64025526940048716</v>
      </c>
      <c r="Y621" s="11"/>
      <c r="Z621" s="11">
        <v>0.6689448437495461</v>
      </c>
      <c r="AA621" s="11">
        <v>0.63423921200830025</v>
      </c>
      <c r="AB621" s="11">
        <v>0.66110960457376544</v>
      </c>
      <c r="AC621" s="11">
        <v>0.57665284008827877</v>
      </c>
      <c r="AD621" s="11"/>
      <c r="AE621" s="11">
        <v>0.59463819884266189</v>
      </c>
      <c r="AF621" s="11">
        <v>0.60778144231241538</v>
      </c>
      <c r="AG621" s="11">
        <v>0.68370367421597011</v>
      </c>
      <c r="AH621" s="11">
        <v>0.68085316527832862</v>
      </c>
      <c r="AI621" s="11">
        <v>0.73204006817037393</v>
      </c>
      <c r="AJ621" s="11"/>
      <c r="AK621" s="11">
        <v>0.69363452167858031</v>
      </c>
      <c r="AL621" s="11">
        <v>0.63722384357588713</v>
      </c>
      <c r="AM621" s="11">
        <v>0.57185281631304818</v>
      </c>
      <c r="AN621" s="11">
        <v>0.63429172226434427</v>
      </c>
      <c r="AO621" s="11">
        <v>0.59904835630358599</v>
      </c>
      <c r="AP621" s="11">
        <v>0.36248148341703956</v>
      </c>
      <c r="AQ621" s="11"/>
      <c r="AR621" s="11">
        <v>0.6535627433123018</v>
      </c>
      <c r="AS621" s="11">
        <v>0.68534495564926945</v>
      </c>
      <c r="AT621" s="11">
        <v>0.4403976496547326</v>
      </c>
      <c r="AU621" s="11"/>
      <c r="AV621" s="11">
        <v>0.65254261311992012</v>
      </c>
      <c r="AW621" s="11">
        <v>0.68342659408061734</v>
      </c>
      <c r="AX621" s="11">
        <v>0.6080870629982158</v>
      </c>
      <c r="AY621" s="11">
        <v>0.69955480213984655</v>
      </c>
      <c r="AZ621" s="11">
        <v>0.43931751136373887</v>
      </c>
      <c r="BA621" s="11"/>
      <c r="BB621" s="11">
        <v>0.639748830617487</v>
      </c>
      <c r="BC621" s="11">
        <v>0.66740501617562376</v>
      </c>
      <c r="BD621" s="11">
        <v>0.68985582325673334</v>
      </c>
      <c r="BE621" s="11"/>
      <c r="BF621" s="11">
        <v>0.66335680310631628</v>
      </c>
      <c r="BG621" s="11">
        <v>0.63223082254265695</v>
      </c>
      <c r="BH621" s="11">
        <v>0.58665399469519142</v>
      </c>
      <c r="BI621" s="11">
        <v>0.66011535942906574</v>
      </c>
      <c r="BJ621" s="11">
        <v>0.63071549066948707</v>
      </c>
      <c r="BK621" s="11">
        <v>0.57648317040682118</v>
      </c>
    </row>
    <row r="622" spans="2:63" x14ac:dyDescent="0.35">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c r="BK622" s="11"/>
    </row>
    <row r="623" spans="2:63" x14ac:dyDescent="0.35">
      <c r="B623" s="2" t="s">
        <v>312</v>
      </c>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c r="BG623" s="11"/>
      <c r="BH623" s="11"/>
      <c r="BI623" s="11"/>
      <c r="BJ623" s="11"/>
      <c r="BK623" s="11"/>
    </row>
    <row r="624" spans="2:63" x14ac:dyDescent="0.35">
      <c r="B624" s="20" t="s">
        <v>67</v>
      </c>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c r="BG624" s="11"/>
      <c r="BH624" s="11"/>
      <c r="BI624" s="11"/>
      <c r="BJ624" s="11"/>
      <c r="BK624" s="11"/>
    </row>
    <row r="625" spans="2:63" x14ac:dyDescent="0.35">
      <c r="B625" t="s">
        <v>253</v>
      </c>
      <c r="C625" s="11">
        <v>0.33003558723794701</v>
      </c>
      <c r="D625" s="11">
        <v>0.34351890533497798</v>
      </c>
      <c r="E625" s="11">
        <v>0.31721753530077901</v>
      </c>
      <c r="F625" s="11"/>
      <c r="G625" s="11">
        <v>0.43007699148822698</v>
      </c>
      <c r="H625" s="11">
        <v>0.405537921299231</v>
      </c>
      <c r="I625" s="11">
        <v>0.324992489489981</v>
      </c>
      <c r="J625" s="11">
        <v>0.28475157626025399</v>
      </c>
      <c r="K625" s="11">
        <v>0.31644693450926797</v>
      </c>
      <c r="L625" s="11">
        <v>0.25040601377788402</v>
      </c>
      <c r="M625" s="11"/>
      <c r="N625" s="11">
        <v>0.37197039991790598</v>
      </c>
      <c r="O625" s="11">
        <v>0.33775829377780198</v>
      </c>
      <c r="P625" s="11">
        <v>0.32921649197018299</v>
      </c>
      <c r="Q625" s="11">
        <v>0.284238060930186</v>
      </c>
      <c r="R625" s="11">
        <v>0.33885104290401602</v>
      </c>
      <c r="S625" s="11">
        <v>0.36413420219755199</v>
      </c>
      <c r="T625" s="11">
        <v>0.33220286236663199</v>
      </c>
      <c r="U625" s="11">
        <v>0.35420684242831102</v>
      </c>
      <c r="V625" s="11">
        <v>0.33306406557723001</v>
      </c>
      <c r="W625" s="11">
        <v>0.27886727747791601</v>
      </c>
      <c r="X625" s="11">
        <v>0.265154345479162</v>
      </c>
      <c r="Y625" s="11"/>
      <c r="Z625" s="11">
        <v>0.32036299157419501</v>
      </c>
      <c r="AA625" s="11">
        <v>0.30796170458802302</v>
      </c>
      <c r="AB625" s="11">
        <v>0.34904231814030601</v>
      </c>
      <c r="AC625" s="11">
        <v>0.34745164103429699</v>
      </c>
      <c r="AD625" s="11"/>
      <c r="AE625" s="11">
        <v>0.31615180060348802</v>
      </c>
      <c r="AF625" s="11">
        <v>0.32702802115230301</v>
      </c>
      <c r="AG625" s="11">
        <v>0.33357814106766298</v>
      </c>
      <c r="AH625" s="11">
        <v>0.37028888207617799</v>
      </c>
      <c r="AI625" s="11">
        <v>0.408250034365924</v>
      </c>
      <c r="AJ625" s="11"/>
      <c r="AK625" s="11">
        <v>0.31408999368732898</v>
      </c>
      <c r="AL625" s="11">
        <v>0.33872662016073601</v>
      </c>
      <c r="AM625" s="11">
        <v>0.37089459978023298</v>
      </c>
      <c r="AN625" s="11">
        <v>0.32715553938292202</v>
      </c>
      <c r="AO625" s="11">
        <v>0.34261071934019299</v>
      </c>
      <c r="AP625" s="11">
        <v>0.28930151572505902</v>
      </c>
      <c r="AQ625" s="11"/>
      <c r="AR625" s="11">
        <v>0.30716850505232401</v>
      </c>
      <c r="AS625" s="11">
        <v>0.35868062603009299</v>
      </c>
      <c r="AT625" s="11">
        <v>0.265426195902628</v>
      </c>
      <c r="AU625" s="11"/>
      <c r="AV625" s="11">
        <v>0.305930726178542</v>
      </c>
      <c r="AW625" s="11">
        <v>0.37530018450173103</v>
      </c>
      <c r="AX625" s="11">
        <v>0.297067258278297</v>
      </c>
      <c r="AY625" s="11">
        <v>0.34063427214662001</v>
      </c>
      <c r="AZ625" s="11">
        <v>0.28409898432504699</v>
      </c>
      <c r="BA625" s="11"/>
      <c r="BB625" s="11">
        <v>0.32422748663151002</v>
      </c>
      <c r="BC625" s="11">
        <v>0.37317272132561202</v>
      </c>
      <c r="BD625" s="11">
        <v>0.36580809305123901</v>
      </c>
      <c r="BE625" s="11"/>
      <c r="BF625" s="11">
        <v>0.395491468944139</v>
      </c>
      <c r="BG625" s="11">
        <v>0.29905063720764402</v>
      </c>
      <c r="BH625" s="11">
        <v>0.33289920627275599</v>
      </c>
      <c r="BI625" s="11">
        <v>0.32475193973112798</v>
      </c>
      <c r="BJ625" s="11">
        <v>0.30355300626455001</v>
      </c>
      <c r="BK625" s="11">
        <v>0.30538653751432598</v>
      </c>
    </row>
    <row r="626" spans="2:63" x14ac:dyDescent="0.35">
      <c r="B626" t="s">
        <v>254</v>
      </c>
      <c r="C626" s="11">
        <v>0.42424750780035603</v>
      </c>
      <c r="D626" s="11">
        <v>0.40539177997640702</v>
      </c>
      <c r="E626" s="11">
        <v>0.44367123617818999</v>
      </c>
      <c r="F626" s="11"/>
      <c r="G626" s="11">
        <v>0.35577699544419999</v>
      </c>
      <c r="H626" s="11">
        <v>0.40128649050542398</v>
      </c>
      <c r="I626" s="11">
        <v>0.42240478029453699</v>
      </c>
      <c r="J626" s="11">
        <v>0.428841220702743</v>
      </c>
      <c r="K626" s="11">
        <v>0.43689160072154998</v>
      </c>
      <c r="L626" s="11">
        <v>0.47877337815278098</v>
      </c>
      <c r="M626" s="11"/>
      <c r="N626" s="11">
        <v>0.40757274619846401</v>
      </c>
      <c r="O626" s="11">
        <v>0.45825859219998</v>
      </c>
      <c r="P626" s="11">
        <v>0.39698623281575501</v>
      </c>
      <c r="Q626" s="11">
        <v>0.43521207207158902</v>
      </c>
      <c r="R626" s="11">
        <v>0.422102512823261</v>
      </c>
      <c r="S626" s="11">
        <v>0.36445720429477801</v>
      </c>
      <c r="T626" s="11">
        <v>0.43640136369093102</v>
      </c>
      <c r="U626" s="11">
        <v>0.45899448349069699</v>
      </c>
      <c r="V626" s="11">
        <v>0.40373094947188698</v>
      </c>
      <c r="W626" s="11">
        <v>0.45712363817496698</v>
      </c>
      <c r="X626" s="11">
        <v>0.45574103668087201</v>
      </c>
      <c r="Y626" s="11"/>
      <c r="Z626" s="11">
        <v>0.47458678250223901</v>
      </c>
      <c r="AA626" s="11">
        <v>0.434347879153129</v>
      </c>
      <c r="AB626" s="11">
        <v>0.414125382757352</v>
      </c>
      <c r="AC626" s="11">
        <v>0.36713884177130801</v>
      </c>
      <c r="AD626" s="11"/>
      <c r="AE626" s="11">
        <v>0.41703585609080701</v>
      </c>
      <c r="AF626" s="11">
        <v>0.42078951688823102</v>
      </c>
      <c r="AG626" s="11">
        <v>0.44575799773209401</v>
      </c>
      <c r="AH626" s="11">
        <v>0.41531694525745499</v>
      </c>
      <c r="AI626" s="11">
        <v>0.34298043189636501</v>
      </c>
      <c r="AJ626" s="11"/>
      <c r="AK626" s="11">
        <v>0.44534658629767299</v>
      </c>
      <c r="AL626" s="11">
        <v>0.41986035539593702</v>
      </c>
      <c r="AM626" s="11">
        <v>0.38768777759620598</v>
      </c>
      <c r="AN626" s="11">
        <v>0.41003903995186303</v>
      </c>
      <c r="AO626" s="11">
        <v>0.41905055716929501</v>
      </c>
      <c r="AP626" s="11">
        <v>0.43038256097465299</v>
      </c>
      <c r="AQ626" s="11"/>
      <c r="AR626" s="11">
        <v>0.42129658630782602</v>
      </c>
      <c r="AS626" s="11">
        <v>0.44284041835256699</v>
      </c>
      <c r="AT626" s="11">
        <v>0.40030656690282801</v>
      </c>
      <c r="AU626" s="11"/>
      <c r="AV626" s="11">
        <v>0.44944420709000299</v>
      </c>
      <c r="AW626" s="11">
        <v>0.41164285457061001</v>
      </c>
      <c r="AX626" s="11">
        <v>0.46859142254662201</v>
      </c>
      <c r="AY626" s="11">
        <v>0.37041298315479199</v>
      </c>
      <c r="AZ626" s="11">
        <v>0.39334733115215698</v>
      </c>
      <c r="BA626" s="11"/>
      <c r="BB626" s="11">
        <v>0.45065877316530101</v>
      </c>
      <c r="BC626" s="11">
        <v>0.40729412841866702</v>
      </c>
      <c r="BD626" s="11">
        <v>0.44314684239127899</v>
      </c>
      <c r="BE626" s="11"/>
      <c r="BF626" s="11">
        <v>0.38584903341468801</v>
      </c>
      <c r="BG626" s="11">
        <v>0.43150218408826102</v>
      </c>
      <c r="BH626" s="11">
        <v>0.42448120224406</v>
      </c>
      <c r="BI626" s="11">
        <v>0.45493562405433302</v>
      </c>
      <c r="BJ626" s="11">
        <v>0.42090185336776798</v>
      </c>
      <c r="BK626" s="11">
        <v>0.43697229768894902</v>
      </c>
    </row>
    <row r="627" spans="2:63" x14ac:dyDescent="0.35">
      <c r="B627" t="s">
        <v>255</v>
      </c>
      <c r="C627" s="11">
        <v>0.21088423951492999</v>
      </c>
      <c r="D627" s="11">
        <v>0.20786437658540599</v>
      </c>
      <c r="E627" s="11">
        <v>0.212958970917389</v>
      </c>
      <c r="F627" s="11"/>
      <c r="G627" s="11">
        <v>0.17037568307886</v>
      </c>
      <c r="H627" s="11">
        <v>0.16144733410215001</v>
      </c>
      <c r="I627" s="11">
        <v>0.21256605888167501</v>
      </c>
      <c r="J627" s="11">
        <v>0.25591302791448201</v>
      </c>
      <c r="K627" s="11">
        <v>0.21442605732502201</v>
      </c>
      <c r="L627" s="11">
        <v>0.23846402443180001</v>
      </c>
      <c r="M627" s="11"/>
      <c r="N627" s="11">
        <v>0.19594690267568901</v>
      </c>
      <c r="O627" s="11">
        <v>0.17677626010567099</v>
      </c>
      <c r="P627" s="11">
        <v>0.23818083764870701</v>
      </c>
      <c r="Q627" s="11">
        <v>0.237804848064711</v>
      </c>
      <c r="R627" s="11">
        <v>0.210304125019705</v>
      </c>
      <c r="S627" s="11">
        <v>0.231645541680184</v>
      </c>
      <c r="T627" s="11">
        <v>0.197235664235235</v>
      </c>
      <c r="U627" s="11">
        <v>0.13282023285863401</v>
      </c>
      <c r="V627" s="11">
        <v>0.22625694743848401</v>
      </c>
      <c r="W627" s="11">
        <v>0.21926897236593099</v>
      </c>
      <c r="X627" s="11">
        <v>0.24816383068248199</v>
      </c>
      <c r="Y627" s="11"/>
      <c r="Z627" s="11">
        <v>0.179886820997463</v>
      </c>
      <c r="AA627" s="11">
        <v>0.226639252120863</v>
      </c>
      <c r="AB627" s="11">
        <v>0.19734099207469</v>
      </c>
      <c r="AC627" s="11">
        <v>0.23947776334984699</v>
      </c>
      <c r="AD627" s="11"/>
      <c r="AE627" s="11">
        <v>0.22134847999676499</v>
      </c>
      <c r="AF627" s="11">
        <v>0.213550975927427</v>
      </c>
      <c r="AG627" s="11">
        <v>0.191754947712128</v>
      </c>
      <c r="AH627" s="11">
        <v>0.19155702174683201</v>
      </c>
      <c r="AI627" s="11">
        <v>0.208868328977828</v>
      </c>
      <c r="AJ627" s="11"/>
      <c r="AK627" s="11">
        <v>0.21195803724505599</v>
      </c>
      <c r="AL627" s="11">
        <v>0.198550624400984</v>
      </c>
      <c r="AM627" s="11">
        <v>0.19147085987304999</v>
      </c>
      <c r="AN627" s="11">
        <v>0.22810501984964299</v>
      </c>
      <c r="AO627" s="11">
        <v>0.21179704524467699</v>
      </c>
      <c r="AP627" s="11">
        <v>0.247389972402009</v>
      </c>
      <c r="AQ627" s="11"/>
      <c r="AR627" s="11">
        <v>0.22327050203847401</v>
      </c>
      <c r="AS627" s="11">
        <v>0.17864315912856199</v>
      </c>
      <c r="AT627" s="11">
        <v>0.28781416405635901</v>
      </c>
      <c r="AU627" s="11"/>
      <c r="AV627" s="11">
        <v>0.20564287202405299</v>
      </c>
      <c r="AW627" s="11">
        <v>0.180427423942776</v>
      </c>
      <c r="AX627" s="11">
        <v>0.21218047299755599</v>
      </c>
      <c r="AY627" s="11">
        <v>0.22595913666690301</v>
      </c>
      <c r="AZ627" s="11">
        <v>0.282817758530783</v>
      </c>
      <c r="BA627" s="11"/>
      <c r="BB627" s="11">
        <v>0.19050272728504999</v>
      </c>
      <c r="BC627" s="11">
        <v>0.18788399880246101</v>
      </c>
      <c r="BD627" s="11">
        <v>0.18528365056298801</v>
      </c>
      <c r="BE627" s="11"/>
      <c r="BF627" s="11">
        <v>0.18769780860978499</v>
      </c>
      <c r="BG627" s="11">
        <v>0.23863268965708501</v>
      </c>
      <c r="BH627" s="11">
        <v>0.20630930681256099</v>
      </c>
      <c r="BI627" s="11">
        <v>0.18123871441827799</v>
      </c>
      <c r="BJ627" s="11">
        <v>0.23647671643433801</v>
      </c>
      <c r="BK627" s="11">
        <v>0.21745963617907499</v>
      </c>
    </row>
    <row r="628" spans="2:63" x14ac:dyDescent="0.35">
      <c r="B628" t="s">
        <v>256</v>
      </c>
      <c r="C628" s="11">
        <v>2.1513134264058102E-2</v>
      </c>
      <c r="D628" s="11">
        <v>2.6427390673718999E-2</v>
      </c>
      <c r="E628" s="11">
        <v>1.6052336265973102E-2</v>
      </c>
      <c r="F628" s="11"/>
      <c r="G628" s="11">
        <v>3.62757063634747E-2</v>
      </c>
      <c r="H628" s="11">
        <v>1.7261330404003999E-2</v>
      </c>
      <c r="I628" s="11">
        <v>2.2790932035657199E-2</v>
      </c>
      <c r="J628" s="11">
        <v>1.3137933222072899E-2</v>
      </c>
      <c r="K628" s="11">
        <v>1.97702702520249E-2</v>
      </c>
      <c r="L628" s="11">
        <v>2.19265930058101E-2</v>
      </c>
      <c r="M628" s="11"/>
      <c r="N628" s="11">
        <v>1.23663446296471E-2</v>
      </c>
      <c r="O628" s="11">
        <v>1.70118577496268E-2</v>
      </c>
      <c r="P628" s="11">
        <v>2.62664962652354E-2</v>
      </c>
      <c r="Q628" s="11">
        <v>2.97470909355405E-2</v>
      </c>
      <c r="R628" s="11">
        <v>1.9766868363943101E-2</v>
      </c>
      <c r="S628" s="11">
        <v>3.3555074860849798E-2</v>
      </c>
      <c r="T628" s="11">
        <v>2.0484815304406E-2</v>
      </c>
      <c r="U628" s="11">
        <v>1.9009539799824601E-2</v>
      </c>
      <c r="V628" s="11">
        <v>1.8687554625340601E-2</v>
      </c>
      <c r="W628" s="11">
        <v>2.8865960648256399E-2</v>
      </c>
      <c r="X628" s="11">
        <v>1.3764309444601599E-2</v>
      </c>
      <c r="Y628" s="11"/>
      <c r="Z628" s="11">
        <v>1.53849079564336E-2</v>
      </c>
      <c r="AA628" s="11">
        <v>2.2158772037636099E-2</v>
      </c>
      <c r="AB628" s="11">
        <v>2.6034313312306299E-2</v>
      </c>
      <c r="AC628" s="11">
        <v>2.3992851821964398E-2</v>
      </c>
      <c r="AD628" s="11"/>
      <c r="AE628" s="11">
        <v>2.67423230223915E-2</v>
      </c>
      <c r="AF628" s="11">
        <v>2.6222640091335399E-2</v>
      </c>
      <c r="AG628" s="11">
        <v>1.7698886554446298E-2</v>
      </c>
      <c r="AH628" s="11">
        <v>1.34707296536438E-2</v>
      </c>
      <c r="AI628" s="11">
        <v>1.7099818471032702E-2</v>
      </c>
      <c r="AJ628" s="11"/>
      <c r="AK628" s="11">
        <v>2.0760248652583399E-2</v>
      </c>
      <c r="AL628" s="11">
        <v>2.5487274076082301E-2</v>
      </c>
      <c r="AM628" s="11">
        <v>1.9863861984810601E-2</v>
      </c>
      <c r="AN628" s="11">
        <v>2.1579138438003399E-2</v>
      </c>
      <c r="AO628" s="11">
        <v>1.7407910560897299E-2</v>
      </c>
      <c r="AP628" s="11">
        <v>2.4050272125474802E-2</v>
      </c>
      <c r="AQ628" s="11"/>
      <c r="AR628" s="11">
        <v>2.6849194701875401E-2</v>
      </c>
      <c r="AS628" s="11">
        <v>1.2938904679019E-2</v>
      </c>
      <c r="AT628" s="11">
        <v>3.1833219210407201E-2</v>
      </c>
      <c r="AU628" s="11"/>
      <c r="AV628" s="11">
        <v>2.3565033444546701E-2</v>
      </c>
      <c r="AW628" s="11">
        <v>2.02316728310473E-2</v>
      </c>
      <c r="AX628" s="11">
        <v>1.8544104820009299E-2</v>
      </c>
      <c r="AY628" s="11">
        <v>4.2667207081267103E-2</v>
      </c>
      <c r="AZ628" s="11">
        <v>2.17654836321408E-2</v>
      </c>
      <c r="BA628" s="11"/>
      <c r="BB628" s="11">
        <v>2.6421651500687499E-2</v>
      </c>
      <c r="BC628" s="11">
        <v>2.0833026660765901E-2</v>
      </c>
      <c r="BD628" s="11">
        <v>5.7614139944946897E-3</v>
      </c>
      <c r="BE628" s="11"/>
      <c r="BF628" s="11">
        <v>2.6558385645654201E-2</v>
      </c>
      <c r="BG628" s="11">
        <v>2.08982471603457E-2</v>
      </c>
      <c r="BH628" s="11">
        <v>2.6512962450252298E-2</v>
      </c>
      <c r="BI628" s="11">
        <v>1.5909504389790299E-2</v>
      </c>
      <c r="BJ628" s="11">
        <v>1.75371100156941E-2</v>
      </c>
      <c r="BK628" s="11">
        <v>2.41400507610448E-2</v>
      </c>
    </row>
    <row r="629" spans="2:63" x14ac:dyDescent="0.35">
      <c r="B629" t="s">
        <v>257</v>
      </c>
      <c r="C629" s="11">
        <v>1.33195311827084E-2</v>
      </c>
      <c r="D629" s="11">
        <v>1.67975474294902E-2</v>
      </c>
      <c r="E629" s="11">
        <v>1.0099921337669E-2</v>
      </c>
      <c r="F629" s="11"/>
      <c r="G629" s="11">
        <v>7.4946236252376296E-3</v>
      </c>
      <c r="H629" s="11">
        <v>1.44669236891908E-2</v>
      </c>
      <c r="I629" s="11">
        <v>1.7245739298148901E-2</v>
      </c>
      <c r="J629" s="11">
        <v>1.73562419004482E-2</v>
      </c>
      <c r="K629" s="11">
        <v>1.2465137192134801E-2</v>
      </c>
      <c r="L629" s="11">
        <v>1.04299906317247E-2</v>
      </c>
      <c r="M629" s="11"/>
      <c r="N629" s="11">
        <v>1.2143606578293799E-2</v>
      </c>
      <c r="O629" s="11">
        <v>1.0194996166920401E-2</v>
      </c>
      <c r="P629" s="11">
        <v>9.3499413001195096E-3</v>
      </c>
      <c r="Q629" s="11">
        <v>1.2997927997973301E-2</v>
      </c>
      <c r="R629" s="11">
        <v>8.9754508890758002E-3</v>
      </c>
      <c r="S629" s="11">
        <v>6.2079769666362403E-3</v>
      </c>
      <c r="T629" s="11">
        <v>1.36752944027953E-2</v>
      </c>
      <c r="U629" s="11">
        <v>3.4968901422532402E-2</v>
      </c>
      <c r="V629" s="11">
        <v>1.8260482887058199E-2</v>
      </c>
      <c r="W629" s="11">
        <v>1.5874151332930301E-2</v>
      </c>
      <c r="X629" s="11">
        <v>1.71764777128827E-2</v>
      </c>
      <c r="Y629" s="11"/>
      <c r="Z629" s="11">
        <v>9.7784969696697397E-3</v>
      </c>
      <c r="AA629" s="11">
        <v>8.8923921003496408E-3</v>
      </c>
      <c r="AB629" s="11">
        <v>1.3456993715345301E-2</v>
      </c>
      <c r="AC629" s="11">
        <v>2.19389020225833E-2</v>
      </c>
      <c r="AD629" s="11"/>
      <c r="AE629" s="11">
        <v>1.87215402865482E-2</v>
      </c>
      <c r="AF629" s="11">
        <v>1.24088459407028E-2</v>
      </c>
      <c r="AG629" s="11">
        <v>1.12100269336693E-2</v>
      </c>
      <c r="AH629" s="11">
        <v>9.3664212658908005E-3</v>
      </c>
      <c r="AI629" s="11">
        <v>2.2801386288850499E-2</v>
      </c>
      <c r="AJ629" s="11"/>
      <c r="AK629" s="11">
        <v>7.84513411735859E-3</v>
      </c>
      <c r="AL629" s="11">
        <v>1.7375125966261101E-2</v>
      </c>
      <c r="AM629" s="11">
        <v>3.0082900765700998E-2</v>
      </c>
      <c r="AN629" s="11">
        <v>1.3121262377569E-2</v>
      </c>
      <c r="AO629" s="11">
        <v>9.1337676849378904E-3</v>
      </c>
      <c r="AP629" s="11">
        <v>8.8756787728037807E-3</v>
      </c>
      <c r="AQ629" s="11"/>
      <c r="AR629" s="11">
        <v>2.1415211899501001E-2</v>
      </c>
      <c r="AS629" s="11">
        <v>6.89689180975896E-3</v>
      </c>
      <c r="AT629" s="11">
        <v>1.46198539277784E-2</v>
      </c>
      <c r="AU629" s="11"/>
      <c r="AV629" s="11">
        <v>1.5417161262855099E-2</v>
      </c>
      <c r="AW629" s="11">
        <v>1.2397864153835401E-2</v>
      </c>
      <c r="AX629" s="11">
        <v>3.6167413575148898E-3</v>
      </c>
      <c r="AY629" s="11">
        <v>2.0326400950419099E-2</v>
      </c>
      <c r="AZ629" s="11">
        <v>1.7970442359872801E-2</v>
      </c>
      <c r="BA629" s="11"/>
      <c r="BB629" s="11">
        <v>8.18936141745168E-3</v>
      </c>
      <c r="BC629" s="11">
        <v>1.0816124792494801E-2</v>
      </c>
      <c r="BD629" s="11">
        <v>0</v>
      </c>
      <c r="BE629" s="11"/>
      <c r="BF629" s="11">
        <v>4.4033033857338701E-3</v>
      </c>
      <c r="BG629" s="11">
        <v>9.9162418866640609E-3</v>
      </c>
      <c r="BH629" s="11">
        <v>9.7973222203703997E-3</v>
      </c>
      <c r="BI629" s="11">
        <v>2.3164217406471101E-2</v>
      </c>
      <c r="BJ629" s="11">
        <v>2.15313139176499E-2</v>
      </c>
      <c r="BK629" s="11">
        <v>1.6041477856605101E-2</v>
      </c>
    </row>
    <row r="630" spans="2:63" x14ac:dyDescent="0.35">
      <c r="B630" t="s">
        <v>258</v>
      </c>
      <c r="C630" s="11">
        <v>0.75428309503830304</v>
      </c>
      <c r="D630" s="11">
        <v>0.74891068531138505</v>
      </c>
      <c r="E630" s="11">
        <v>0.76088877147896905</v>
      </c>
      <c r="F630" s="11"/>
      <c r="G630" s="11">
        <v>0.78585398693242703</v>
      </c>
      <c r="H630" s="11">
        <v>0.80682441180465603</v>
      </c>
      <c r="I630" s="11">
        <v>0.74739726978451804</v>
      </c>
      <c r="J630" s="11">
        <v>0.71359279696299704</v>
      </c>
      <c r="K630" s="11">
        <v>0.75333853523081795</v>
      </c>
      <c r="L630" s="11">
        <v>0.72917939193066506</v>
      </c>
      <c r="M630" s="11"/>
      <c r="N630" s="11">
        <v>0.77954314611636999</v>
      </c>
      <c r="O630" s="11">
        <v>0.79601688597778197</v>
      </c>
      <c r="P630" s="11">
        <v>0.72620272478593795</v>
      </c>
      <c r="Q630" s="11">
        <v>0.71945013300177496</v>
      </c>
      <c r="R630" s="11">
        <v>0.76095355572727696</v>
      </c>
      <c r="S630" s="11">
        <v>0.72859140649233001</v>
      </c>
      <c r="T630" s="11">
        <v>0.76860422605756396</v>
      </c>
      <c r="U630" s="11">
        <v>0.81320132591900895</v>
      </c>
      <c r="V630" s="11">
        <v>0.73679501504911704</v>
      </c>
      <c r="W630" s="11">
        <v>0.73599091565288299</v>
      </c>
      <c r="X630" s="11">
        <v>0.72089538216003402</v>
      </c>
      <c r="Y630" s="11"/>
      <c r="Z630" s="11">
        <v>0.79494977407643397</v>
      </c>
      <c r="AA630" s="11">
        <v>0.74230958374115097</v>
      </c>
      <c r="AB630" s="11">
        <v>0.76316770089765795</v>
      </c>
      <c r="AC630" s="11">
        <v>0.714590482805606</v>
      </c>
      <c r="AD630" s="11"/>
      <c r="AE630" s="11">
        <v>0.73318765669429498</v>
      </c>
      <c r="AF630" s="11">
        <v>0.74781753804053397</v>
      </c>
      <c r="AG630" s="11">
        <v>0.77933613879975705</v>
      </c>
      <c r="AH630" s="11">
        <v>0.78560582733363304</v>
      </c>
      <c r="AI630" s="11">
        <v>0.75123046626228795</v>
      </c>
      <c r="AJ630" s="11"/>
      <c r="AK630" s="11">
        <v>0.75943657998500202</v>
      </c>
      <c r="AL630" s="11">
        <v>0.75858697555667298</v>
      </c>
      <c r="AM630" s="11">
        <v>0.75858237737643897</v>
      </c>
      <c r="AN630" s="11">
        <v>0.73719457933478505</v>
      </c>
      <c r="AO630" s="11">
        <v>0.76166127650948701</v>
      </c>
      <c r="AP630" s="11">
        <v>0.71968407669971202</v>
      </c>
      <c r="AQ630" s="11"/>
      <c r="AR630" s="11">
        <v>0.72846509136015003</v>
      </c>
      <c r="AS630" s="11">
        <v>0.80152104438266003</v>
      </c>
      <c r="AT630" s="11">
        <v>0.66573276280545501</v>
      </c>
      <c r="AU630" s="11"/>
      <c r="AV630" s="11">
        <v>0.75537493326854599</v>
      </c>
      <c r="AW630" s="11">
        <v>0.78694303907234098</v>
      </c>
      <c r="AX630" s="11">
        <v>0.76565868082491895</v>
      </c>
      <c r="AY630" s="11">
        <v>0.711047255301411</v>
      </c>
      <c r="AZ630" s="11">
        <v>0.67744631547720402</v>
      </c>
      <c r="BA630" s="11"/>
      <c r="BB630" s="11">
        <v>0.77488625979681103</v>
      </c>
      <c r="BC630" s="11">
        <v>0.78046684974427905</v>
      </c>
      <c r="BD630" s="11">
        <v>0.80895493544251795</v>
      </c>
      <c r="BE630" s="11"/>
      <c r="BF630" s="11">
        <v>0.78134050235882702</v>
      </c>
      <c r="BG630" s="11">
        <v>0.73055282129590504</v>
      </c>
      <c r="BH630" s="11">
        <v>0.75738040851681598</v>
      </c>
      <c r="BI630" s="11">
        <v>0.779687563785461</v>
      </c>
      <c r="BJ630" s="11">
        <v>0.72445485963231804</v>
      </c>
      <c r="BK630" s="11">
        <v>0.74235883520327595</v>
      </c>
    </row>
    <row r="631" spans="2:63" x14ac:dyDescent="0.35">
      <c r="B631" t="s">
        <v>259</v>
      </c>
      <c r="C631" s="11">
        <v>3.4832665446766498E-2</v>
      </c>
      <c r="D631" s="11">
        <v>4.3224938103209196E-2</v>
      </c>
      <c r="E631" s="11">
        <v>2.61522576036421E-2</v>
      </c>
      <c r="F631" s="11"/>
      <c r="G631" s="11">
        <v>4.3770329988712331E-2</v>
      </c>
      <c r="H631" s="11">
        <v>3.1728254093194797E-2</v>
      </c>
      <c r="I631" s="11">
        <v>4.0036671333806104E-2</v>
      </c>
      <c r="J631" s="11">
        <v>3.0494175122521099E-2</v>
      </c>
      <c r="K631" s="11">
        <v>3.2235407444159703E-2</v>
      </c>
      <c r="L631" s="11">
        <v>3.2356583637534797E-2</v>
      </c>
      <c r="M631" s="11"/>
      <c r="N631" s="11">
        <v>2.4509951207940899E-2</v>
      </c>
      <c r="O631" s="11">
        <v>2.7206853916547202E-2</v>
      </c>
      <c r="P631" s="11">
        <v>3.561643756535491E-2</v>
      </c>
      <c r="Q631" s="11">
        <v>4.2745018933513804E-2</v>
      </c>
      <c r="R631" s="11">
        <v>2.87423192530189E-2</v>
      </c>
      <c r="S631" s="11">
        <v>3.9763051827486039E-2</v>
      </c>
      <c r="T631" s="11">
        <v>3.4160109707201299E-2</v>
      </c>
      <c r="U631" s="11">
        <v>5.3978441222357003E-2</v>
      </c>
      <c r="V631" s="11">
        <v>3.69480375123988E-2</v>
      </c>
      <c r="W631" s="11">
        <v>4.47401119811867E-2</v>
      </c>
      <c r="X631" s="11">
        <v>3.0940787157484301E-2</v>
      </c>
      <c r="Y631" s="11"/>
      <c r="Z631" s="11">
        <v>2.516340492610334E-2</v>
      </c>
      <c r="AA631" s="11">
        <v>3.105116413798574E-2</v>
      </c>
      <c r="AB631" s="11">
        <v>3.94913070276516E-2</v>
      </c>
      <c r="AC631" s="11">
        <v>4.5931753844547701E-2</v>
      </c>
      <c r="AD631" s="11"/>
      <c r="AE631" s="11">
        <v>4.54638633089397E-2</v>
      </c>
      <c r="AF631" s="11">
        <v>3.8631486032038198E-2</v>
      </c>
      <c r="AG631" s="11">
        <v>2.8908913488115598E-2</v>
      </c>
      <c r="AH631" s="11">
        <v>2.2837150919534602E-2</v>
      </c>
      <c r="AI631" s="11">
        <v>3.9901204759883201E-2</v>
      </c>
      <c r="AJ631" s="11"/>
      <c r="AK631" s="11">
        <v>2.8605382769941991E-2</v>
      </c>
      <c r="AL631" s="11">
        <v>4.2862400042343402E-2</v>
      </c>
      <c r="AM631" s="11">
        <v>4.9946762750511603E-2</v>
      </c>
      <c r="AN631" s="11">
        <v>3.4700400815572401E-2</v>
      </c>
      <c r="AO631" s="11">
        <v>2.6541678245835192E-2</v>
      </c>
      <c r="AP631" s="11">
        <v>3.2925950898278586E-2</v>
      </c>
      <c r="AQ631" s="11"/>
      <c r="AR631" s="11">
        <v>4.8264406601376403E-2</v>
      </c>
      <c r="AS631" s="11">
        <v>1.9835796488777958E-2</v>
      </c>
      <c r="AT631" s="11">
        <v>4.6453073138185599E-2</v>
      </c>
      <c r="AU631" s="11"/>
      <c r="AV631" s="11">
        <v>3.8982194707401802E-2</v>
      </c>
      <c r="AW631" s="11">
        <v>3.2629536984882704E-2</v>
      </c>
      <c r="AX631" s="11">
        <v>2.2160846177524188E-2</v>
      </c>
      <c r="AY631" s="11">
        <v>6.2993608031686202E-2</v>
      </c>
      <c r="AZ631" s="11">
        <v>3.9735925992013602E-2</v>
      </c>
      <c r="BA631" s="11"/>
      <c r="BB631" s="11">
        <v>3.4611012918139179E-2</v>
      </c>
      <c r="BC631" s="11">
        <v>3.16491514532607E-2</v>
      </c>
      <c r="BD631" s="11">
        <v>5.7614139944946897E-3</v>
      </c>
      <c r="BE631" s="11"/>
      <c r="BF631" s="11">
        <v>3.096168903138807E-2</v>
      </c>
      <c r="BG631" s="11">
        <v>3.0814489047009761E-2</v>
      </c>
      <c r="BH631" s="11">
        <v>3.6310284670622694E-2</v>
      </c>
      <c r="BI631" s="11">
        <v>3.9073721796261396E-2</v>
      </c>
      <c r="BJ631" s="11">
        <v>3.9068423933344004E-2</v>
      </c>
      <c r="BK631" s="11">
        <v>4.0181528617649898E-2</v>
      </c>
    </row>
    <row r="632" spans="2:63" x14ac:dyDescent="0.35">
      <c r="B632" t="s">
        <v>192</v>
      </c>
      <c r="C632" s="11">
        <v>0.71945042959153649</v>
      </c>
      <c r="D632" s="11">
        <v>0.7056857472081759</v>
      </c>
      <c r="E632" s="11">
        <v>0.7347365138753269</v>
      </c>
      <c r="F632" s="11"/>
      <c r="G632" s="11">
        <v>0.7420836569437147</v>
      </c>
      <c r="H632" s="11">
        <v>0.77509615771146123</v>
      </c>
      <c r="I632" s="11">
        <v>0.70736059845071197</v>
      </c>
      <c r="J632" s="11">
        <v>0.68309862184047598</v>
      </c>
      <c r="K632" s="11">
        <v>0.72110312778665819</v>
      </c>
      <c r="L632" s="11">
        <v>0.69682280829313026</v>
      </c>
      <c r="M632" s="11"/>
      <c r="N632" s="11">
        <v>0.75503319490842913</v>
      </c>
      <c r="O632" s="11">
        <v>0.76881003206123477</v>
      </c>
      <c r="P632" s="11">
        <v>0.69058628722058302</v>
      </c>
      <c r="Q632" s="11">
        <v>0.67670511406826117</v>
      </c>
      <c r="R632" s="11">
        <v>0.73221123647425812</v>
      </c>
      <c r="S632" s="11">
        <v>0.68882835466484393</v>
      </c>
      <c r="T632" s="11">
        <v>0.73444411635036266</v>
      </c>
      <c r="U632" s="11">
        <v>0.759222884696652</v>
      </c>
      <c r="V632" s="11">
        <v>0.69984697753671821</v>
      </c>
      <c r="W632" s="11">
        <v>0.69125080367169633</v>
      </c>
      <c r="X632" s="11">
        <v>0.68995459500254974</v>
      </c>
      <c r="Y632" s="11"/>
      <c r="Z632" s="11">
        <v>0.76978636915033061</v>
      </c>
      <c r="AA632" s="11">
        <v>0.71125841960316527</v>
      </c>
      <c r="AB632" s="11">
        <v>0.72367639387000637</v>
      </c>
      <c r="AC632" s="11">
        <v>0.66865872896105827</v>
      </c>
      <c r="AD632" s="11"/>
      <c r="AE632" s="11">
        <v>0.68772379338535528</v>
      </c>
      <c r="AF632" s="11">
        <v>0.70918605200849583</v>
      </c>
      <c r="AG632" s="11">
        <v>0.75042722531164141</v>
      </c>
      <c r="AH632" s="11">
        <v>0.7627686764140984</v>
      </c>
      <c r="AI632" s="11">
        <v>0.71132926150240472</v>
      </c>
      <c r="AJ632" s="11"/>
      <c r="AK632" s="11">
        <v>0.73083119721506007</v>
      </c>
      <c r="AL632" s="11">
        <v>0.71572457551432955</v>
      </c>
      <c r="AM632" s="11">
        <v>0.70863561462592739</v>
      </c>
      <c r="AN632" s="11">
        <v>0.7024941785192127</v>
      </c>
      <c r="AO632" s="11">
        <v>0.73511959826365181</v>
      </c>
      <c r="AP632" s="11">
        <v>0.68675812580143347</v>
      </c>
      <c r="AQ632" s="11"/>
      <c r="AR632" s="11">
        <v>0.6802006847587736</v>
      </c>
      <c r="AS632" s="11">
        <v>0.78168524789388205</v>
      </c>
      <c r="AT632" s="11">
        <v>0.61927968966726943</v>
      </c>
      <c r="AU632" s="11"/>
      <c r="AV632" s="11">
        <v>0.71639273856114416</v>
      </c>
      <c r="AW632" s="11">
        <v>0.75431350208745829</v>
      </c>
      <c r="AX632" s="11">
        <v>0.74349783464739472</v>
      </c>
      <c r="AY632" s="11">
        <v>0.64805364726972481</v>
      </c>
      <c r="AZ632" s="11">
        <v>0.63771038948519043</v>
      </c>
      <c r="BA632" s="11"/>
      <c r="BB632" s="11">
        <v>0.74027524687867186</v>
      </c>
      <c r="BC632" s="11">
        <v>0.7488176982910183</v>
      </c>
      <c r="BD632" s="11">
        <v>0.80319352144802325</v>
      </c>
      <c r="BE632" s="11"/>
      <c r="BF632" s="11">
        <v>0.75037881332743894</v>
      </c>
      <c r="BG632" s="11">
        <v>0.69973833224889526</v>
      </c>
      <c r="BH632" s="11">
        <v>0.72107012384619329</v>
      </c>
      <c r="BI632" s="11">
        <v>0.74061384198919966</v>
      </c>
      <c r="BJ632" s="11">
        <v>0.68538643569897406</v>
      </c>
      <c r="BK632" s="11">
        <v>0.70217730658562605</v>
      </c>
    </row>
    <row r="633" spans="2:63" x14ac:dyDescent="0.35">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c r="BG633" s="11"/>
      <c r="BH633" s="11"/>
      <c r="BI633" s="11"/>
      <c r="BJ633" s="11"/>
      <c r="BK633" s="11"/>
    </row>
    <row r="634" spans="2:63" x14ac:dyDescent="0.35">
      <c r="B634" s="2" t="s">
        <v>313</v>
      </c>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c r="AY634" s="11"/>
      <c r="AZ634" s="11"/>
      <c r="BA634" s="11"/>
      <c r="BB634" s="11"/>
      <c r="BC634" s="11"/>
      <c r="BD634" s="11"/>
      <c r="BE634" s="11"/>
      <c r="BF634" s="11"/>
      <c r="BG634" s="11"/>
      <c r="BH634" s="11"/>
      <c r="BI634" s="11"/>
      <c r="BJ634" s="11"/>
      <c r="BK634" s="11"/>
    </row>
    <row r="635" spans="2:63" x14ac:dyDescent="0.35">
      <c r="B635" s="20" t="s">
        <v>67</v>
      </c>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row>
    <row r="636" spans="2:63" x14ac:dyDescent="0.35">
      <c r="B636" t="s">
        <v>253</v>
      </c>
      <c r="C636" s="11">
        <v>0.22801002144133301</v>
      </c>
      <c r="D636" s="11">
        <v>0.22091136520712201</v>
      </c>
      <c r="E636" s="11">
        <v>0.23361051708678299</v>
      </c>
      <c r="F636" s="11"/>
      <c r="G636" s="11">
        <v>0.33163548968456602</v>
      </c>
      <c r="H636" s="11">
        <v>0.34895491171423099</v>
      </c>
      <c r="I636" s="11">
        <v>0.24815497106625101</v>
      </c>
      <c r="J636" s="11">
        <v>0.18287380410842</v>
      </c>
      <c r="K636" s="11">
        <v>0.164724080543004</v>
      </c>
      <c r="L636" s="11">
        <v>0.121626308969412</v>
      </c>
      <c r="M636" s="11"/>
      <c r="N636" s="11">
        <v>0.30935164533211801</v>
      </c>
      <c r="O636" s="11">
        <v>0.202990119401216</v>
      </c>
      <c r="P636" s="11">
        <v>0.20697783692983601</v>
      </c>
      <c r="Q636" s="11">
        <v>0.16945866679123101</v>
      </c>
      <c r="R636" s="11">
        <v>0.24365442926355099</v>
      </c>
      <c r="S636" s="11">
        <v>0.267348908928141</v>
      </c>
      <c r="T636" s="11">
        <v>0.184624519284392</v>
      </c>
      <c r="U636" s="11">
        <v>0.26311945411471399</v>
      </c>
      <c r="V636" s="11">
        <v>0.21925036462706199</v>
      </c>
      <c r="W636" s="11">
        <v>0.19635548333071701</v>
      </c>
      <c r="X636" s="11">
        <v>0.22891669290487199</v>
      </c>
      <c r="Y636" s="11"/>
      <c r="Z636" s="11">
        <v>0.22446916903490899</v>
      </c>
      <c r="AA636" s="11">
        <v>0.201535441010851</v>
      </c>
      <c r="AB636" s="11">
        <v>0.25897068172639698</v>
      </c>
      <c r="AC636" s="11">
        <v>0.23220592982024499</v>
      </c>
      <c r="AD636" s="11"/>
      <c r="AE636" s="11">
        <v>0.19670688471756301</v>
      </c>
      <c r="AF636" s="11">
        <v>0.21101592017379001</v>
      </c>
      <c r="AG636" s="11">
        <v>0.24790578957964901</v>
      </c>
      <c r="AH636" s="11">
        <v>0.311280094106339</v>
      </c>
      <c r="AI636" s="11">
        <v>0.31599748796405402</v>
      </c>
      <c r="AJ636" s="11"/>
      <c r="AK636" s="11">
        <v>0.192399450258574</v>
      </c>
      <c r="AL636" s="11">
        <v>0.2309381046807</v>
      </c>
      <c r="AM636" s="11">
        <v>0.30657014639292401</v>
      </c>
      <c r="AN636" s="11">
        <v>0.23311840003157799</v>
      </c>
      <c r="AO636" s="11">
        <v>0.247214397852139</v>
      </c>
      <c r="AP636" s="11">
        <v>0.25964426193101098</v>
      </c>
      <c r="AQ636" s="11"/>
      <c r="AR636" s="11">
        <v>0.17691132302460799</v>
      </c>
      <c r="AS636" s="11">
        <v>0.27232152832861101</v>
      </c>
      <c r="AT636" s="11">
        <v>0.20667838832218899</v>
      </c>
      <c r="AU636" s="11"/>
      <c r="AV636" s="11">
        <v>0.17890285603136999</v>
      </c>
      <c r="AW636" s="11">
        <v>0.29692165283017102</v>
      </c>
      <c r="AX636" s="11">
        <v>0.20982490267112999</v>
      </c>
      <c r="AY636" s="11">
        <v>0.24935787796077</v>
      </c>
      <c r="AZ636" s="11">
        <v>0.19696240298463399</v>
      </c>
      <c r="BA636" s="11"/>
      <c r="BB636" s="11">
        <v>0.17667223425468301</v>
      </c>
      <c r="BC636" s="11">
        <v>0.30391001177729698</v>
      </c>
      <c r="BD636" s="11">
        <v>0.22621487176222399</v>
      </c>
      <c r="BE636" s="11"/>
      <c r="BF636" s="11">
        <v>0.31647132003634798</v>
      </c>
      <c r="BG636" s="11">
        <v>0.19305272268471699</v>
      </c>
      <c r="BH636" s="11">
        <v>0.24790256776347899</v>
      </c>
      <c r="BI636" s="11">
        <v>0.19654337575264899</v>
      </c>
      <c r="BJ636" s="11">
        <v>0.19797201794355401</v>
      </c>
      <c r="BK636" s="11">
        <v>0.20673161621438199</v>
      </c>
    </row>
    <row r="637" spans="2:63" x14ac:dyDescent="0.35">
      <c r="B637" t="s">
        <v>254</v>
      </c>
      <c r="C637" s="11">
        <v>0.40528989416431799</v>
      </c>
      <c r="D637" s="11">
        <v>0.38283391278329798</v>
      </c>
      <c r="E637" s="11">
        <v>0.42690370193085703</v>
      </c>
      <c r="F637" s="11"/>
      <c r="G637" s="11">
        <v>0.43369411272354902</v>
      </c>
      <c r="H637" s="11">
        <v>0.37377087824847899</v>
      </c>
      <c r="I637" s="11">
        <v>0.414454434287438</v>
      </c>
      <c r="J637" s="11">
        <v>0.40243529650576199</v>
      </c>
      <c r="K637" s="11">
        <v>0.41687725224939198</v>
      </c>
      <c r="L637" s="11">
        <v>0.398874986922019</v>
      </c>
      <c r="M637" s="11"/>
      <c r="N637" s="11">
        <v>0.39842479008611797</v>
      </c>
      <c r="O637" s="11">
        <v>0.448072624422236</v>
      </c>
      <c r="P637" s="11">
        <v>0.363410885469161</v>
      </c>
      <c r="Q637" s="11">
        <v>0.41466490277759599</v>
      </c>
      <c r="R637" s="11">
        <v>0.40824217212702502</v>
      </c>
      <c r="S637" s="11">
        <v>0.37967150410661299</v>
      </c>
      <c r="T637" s="11">
        <v>0.40893029607269799</v>
      </c>
      <c r="U637" s="11">
        <v>0.40438362366443498</v>
      </c>
      <c r="V637" s="11">
        <v>0.40810633835494903</v>
      </c>
      <c r="W637" s="11">
        <v>0.42072742332352198</v>
      </c>
      <c r="X637" s="11">
        <v>0.366360764354067</v>
      </c>
      <c r="Y637" s="11"/>
      <c r="Z637" s="11">
        <v>0.43239890761049898</v>
      </c>
      <c r="AA637" s="11">
        <v>0.41700807468462198</v>
      </c>
      <c r="AB637" s="11">
        <v>0.39386209465730498</v>
      </c>
      <c r="AC637" s="11">
        <v>0.37704026765759502</v>
      </c>
      <c r="AD637" s="11"/>
      <c r="AE637" s="11">
        <v>0.39495754901081198</v>
      </c>
      <c r="AF637" s="11">
        <v>0.40701510702581201</v>
      </c>
      <c r="AG637" s="11">
        <v>0.42898400080976301</v>
      </c>
      <c r="AH637" s="11">
        <v>0.39289032259814599</v>
      </c>
      <c r="AI637" s="11">
        <v>0.31113109345279599</v>
      </c>
      <c r="AJ637" s="11"/>
      <c r="AK637" s="11">
        <v>0.40168974167828397</v>
      </c>
      <c r="AL637" s="11">
        <v>0.414992523784593</v>
      </c>
      <c r="AM637" s="11">
        <v>0.371618660506291</v>
      </c>
      <c r="AN637" s="11">
        <v>0.39488894403021202</v>
      </c>
      <c r="AO637" s="11">
        <v>0.43044636585328999</v>
      </c>
      <c r="AP637" s="11">
        <v>0.41226517855186501</v>
      </c>
      <c r="AQ637" s="11"/>
      <c r="AR637" s="11">
        <v>0.367939963296253</v>
      </c>
      <c r="AS637" s="11">
        <v>0.43787893298629399</v>
      </c>
      <c r="AT637" s="11">
        <v>0.38288012340890898</v>
      </c>
      <c r="AU637" s="11"/>
      <c r="AV637" s="11">
        <v>0.40031564464124902</v>
      </c>
      <c r="AW637" s="11">
        <v>0.42355869722702399</v>
      </c>
      <c r="AX637" s="11">
        <v>0.47774860613352799</v>
      </c>
      <c r="AY637" s="11">
        <v>0.216147169862797</v>
      </c>
      <c r="AZ637" s="11">
        <v>0.34171299220055201</v>
      </c>
      <c r="BA637" s="11"/>
      <c r="BB637" s="11">
        <v>0.422178843409101</v>
      </c>
      <c r="BC637" s="11">
        <v>0.41109848510125302</v>
      </c>
      <c r="BD637" s="11">
        <v>0.47739385819543501</v>
      </c>
      <c r="BE637" s="11"/>
      <c r="BF637" s="11">
        <v>0.41681862730490499</v>
      </c>
      <c r="BG637" s="11">
        <v>0.38665581901120299</v>
      </c>
      <c r="BH637" s="11">
        <v>0.38168213150457603</v>
      </c>
      <c r="BI637" s="11">
        <v>0.43064803582428302</v>
      </c>
      <c r="BJ637" s="11">
        <v>0.41165142756553802</v>
      </c>
      <c r="BK637" s="11">
        <v>0.398352685168959</v>
      </c>
    </row>
    <row r="638" spans="2:63" x14ac:dyDescent="0.35">
      <c r="B638" t="s">
        <v>255</v>
      </c>
      <c r="C638" s="11">
        <v>0.26418764463352601</v>
      </c>
      <c r="D638" s="11">
        <v>0.27217680824357399</v>
      </c>
      <c r="E638" s="11">
        <v>0.25775118907989703</v>
      </c>
      <c r="F638" s="11"/>
      <c r="G638" s="11">
        <v>0.17779549554148499</v>
      </c>
      <c r="H638" s="11">
        <v>0.20814448915942099</v>
      </c>
      <c r="I638" s="11">
        <v>0.24183424328586101</v>
      </c>
      <c r="J638" s="11">
        <v>0.306341155519543</v>
      </c>
      <c r="K638" s="11">
        <v>0.27790783754395199</v>
      </c>
      <c r="L638" s="11">
        <v>0.34336214590067399</v>
      </c>
      <c r="M638" s="11"/>
      <c r="N638" s="11">
        <v>0.20924451907217301</v>
      </c>
      <c r="O638" s="11">
        <v>0.26833879191090898</v>
      </c>
      <c r="P638" s="11">
        <v>0.32606129674047102</v>
      </c>
      <c r="Q638" s="11">
        <v>0.276902471336398</v>
      </c>
      <c r="R638" s="11">
        <v>0.27313614063631497</v>
      </c>
      <c r="S638" s="11">
        <v>0.26533901091185202</v>
      </c>
      <c r="T638" s="11">
        <v>0.288418799957531</v>
      </c>
      <c r="U638" s="11">
        <v>0.22315818686852601</v>
      </c>
      <c r="V638" s="11">
        <v>0.260326636590826</v>
      </c>
      <c r="W638" s="11">
        <v>0.264018363391615</v>
      </c>
      <c r="X638" s="11">
        <v>0.27382311453768798</v>
      </c>
      <c r="Y638" s="11"/>
      <c r="Z638" s="11">
        <v>0.245453580917635</v>
      </c>
      <c r="AA638" s="11">
        <v>0.281568254267548</v>
      </c>
      <c r="AB638" s="11">
        <v>0.24409928518387</v>
      </c>
      <c r="AC638" s="11">
        <v>0.28313501992142898</v>
      </c>
      <c r="AD638" s="11"/>
      <c r="AE638" s="11">
        <v>0.29579091918573402</v>
      </c>
      <c r="AF638" s="11">
        <v>0.26994721003362998</v>
      </c>
      <c r="AG638" s="11">
        <v>0.236939703200237</v>
      </c>
      <c r="AH638" s="11">
        <v>0.21191458779451899</v>
      </c>
      <c r="AI638" s="11">
        <v>0.26142376416526802</v>
      </c>
      <c r="AJ638" s="11"/>
      <c r="AK638" s="11">
        <v>0.291578751087262</v>
      </c>
      <c r="AL638" s="11">
        <v>0.26857884047378699</v>
      </c>
      <c r="AM638" s="11">
        <v>0.22475749893173899</v>
      </c>
      <c r="AN638" s="11">
        <v>0.24024099259998499</v>
      </c>
      <c r="AO638" s="11">
        <v>0.23840574710151199</v>
      </c>
      <c r="AP638" s="11">
        <v>0.21553693854278699</v>
      </c>
      <c r="AQ638" s="11"/>
      <c r="AR638" s="11">
        <v>0.30752573102066</v>
      </c>
      <c r="AS638" s="11">
        <v>0.22252048682349401</v>
      </c>
      <c r="AT638" s="11">
        <v>0.28995925651971499</v>
      </c>
      <c r="AU638" s="11"/>
      <c r="AV638" s="11">
        <v>0.29072026389858102</v>
      </c>
      <c r="AW638" s="11">
        <v>0.20349883083498299</v>
      </c>
      <c r="AX638" s="11">
        <v>0.23819053683451</v>
      </c>
      <c r="AY638" s="11">
        <v>0.32654681944553499</v>
      </c>
      <c r="AZ638" s="11">
        <v>0.33480589211504902</v>
      </c>
      <c r="BA638" s="11"/>
      <c r="BB638" s="11">
        <v>0.28535613921275099</v>
      </c>
      <c r="BC638" s="11">
        <v>0.206006277055965</v>
      </c>
      <c r="BD638" s="11">
        <v>0.242809657043385</v>
      </c>
      <c r="BE638" s="11"/>
      <c r="BF638" s="11">
        <v>0.200047437389681</v>
      </c>
      <c r="BG638" s="11">
        <v>0.32489631592342599</v>
      </c>
      <c r="BH638" s="11">
        <v>0.26216632235959803</v>
      </c>
      <c r="BI638" s="11">
        <v>0.233505830536508</v>
      </c>
      <c r="BJ638" s="11">
        <v>0.27933199764911798</v>
      </c>
      <c r="BK638" s="11">
        <v>0.29080676394770599</v>
      </c>
    </row>
    <row r="639" spans="2:63" x14ac:dyDescent="0.35">
      <c r="B639" t="s">
        <v>256</v>
      </c>
      <c r="C639" s="11">
        <v>6.8426914872308606E-2</v>
      </c>
      <c r="D639" s="11">
        <v>8.0726194922910305E-2</v>
      </c>
      <c r="E639" s="11">
        <v>5.6944571537740997E-2</v>
      </c>
      <c r="F639" s="11"/>
      <c r="G639" s="11">
        <v>4.04451654026248E-2</v>
      </c>
      <c r="H639" s="11">
        <v>4.9006172461915298E-2</v>
      </c>
      <c r="I639" s="11">
        <v>5.9247435545357802E-2</v>
      </c>
      <c r="J639" s="11">
        <v>6.4332984617999106E-2</v>
      </c>
      <c r="K639" s="11">
        <v>9.6979102684431107E-2</v>
      </c>
      <c r="L639" s="11">
        <v>9.4878674751567596E-2</v>
      </c>
      <c r="M639" s="11"/>
      <c r="N639" s="11">
        <v>5.9088806647488001E-2</v>
      </c>
      <c r="O639" s="11">
        <v>4.78080225101555E-2</v>
      </c>
      <c r="P639" s="11">
        <v>6.8373917639386494E-2</v>
      </c>
      <c r="Q639" s="11">
        <v>9.9224987257535896E-2</v>
      </c>
      <c r="R639" s="11">
        <v>4.41410440321248E-2</v>
      </c>
      <c r="S639" s="11">
        <v>5.3930340497022701E-2</v>
      </c>
      <c r="T639" s="11">
        <v>7.9235334704733096E-2</v>
      </c>
      <c r="U639" s="11">
        <v>7.46613256783282E-2</v>
      </c>
      <c r="V639" s="11">
        <v>6.6118147448661999E-2</v>
      </c>
      <c r="W639" s="11">
        <v>9.0991182579256202E-2</v>
      </c>
      <c r="X639" s="11">
        <v>9.5072045248749598E-2</v>
      </c>
      <c r="Y639" s="11"/>
      <c r="Z639" s="11">
        <v>7.1810977124937905E-2</v>
      </c>
      <c r="AA639" s="11">
        <v>6.8505806863327495E-2</v>
      </c>
      <c r="AB639" s="11">
        <v>7.5479779632599497E-2</v>
      </c>
      <c r="AC639" s="11">
        <v>5.7337741129207601E-2</v>
      </c>
      <c r="AD639" s="11"/>
      <c r="AE639" s="11">
        <v>6.8087487535216096E-2</v>
      </c>
      <c r="AF639" s="11">
        <v>7.8806448097033702E-2</v>
      </c>
      <c r="AG639" s="11">
        <v>5.57656465696999E-2</v>
      </c>
      <c r="AH639" s="11">
        <v>6.5731869808673293E-2</v>
      </c>
      <c r="AI639" s="11">
        <v>6.6768579086549706E-2</v>
      </c>
      <c r="AJ639" s="11"/>
      <c r="AK639" s="11">
        <v>8.5686892390207506E-2</v>
      </c>
      <c r="AL639" s="11">
        <v>5.6883540011066401E-2</v>
      </c>
      <c r="AM639" s="11">
        <v>4.0505618564231502E-2</v>
      </c>
      <c r="AN639" s="11">
        <v>7.2760047853960202E-2</v>
      </c>
      <c r="AO639" s="11">
        <v>5.6733871595169599E-2</v>
      </c>
      <c r="AP639" s="11">
        <v>8.0912279007872401E-2</v>
      </c>
      <c r="AQ639" s="11"/>
      <c r="AR639" s="11">
        <v>9.0859020699814594E-2</v>
      </c>
      <c r="AS639" s="11">
        <v>5.12082490987514E-2</v>
      </c>
      <c r="AT639" s="11">
        <v>8.0166556444125195E-2</v>
      </c>
      <c r="AU639" s="11"/>
      <c r="AV639" s="11">
        <v>8.5986178456406007E-2</v>
      </c>
      <c r="AW639" s="11">
        <v>4.9177116994111703E-2</v>
      </c>
      <c r="AX639" s="11">
        <v>6.08219376904593E-2</v>
      </c>
      <c r="AY639" s="11">
        <v>0.121822492365423</v>
      </c>
      <c r="AZ639" s="11">
        <v>8.1951961650191196E-2</v>
      </c>
      <c r="BA639" s="11"/>
      <c r="BB639" s="11">
        <v>8.0236727969428698E-2</v>
      </c>
      <c r="BC639" s="11">
        <v>5.4004791389610098E-2</v>
      </c>
      <c r="BD639" s="11">
        <v>3.8007191557200101E-2</v>
      </c>
      <c r="BE639" s="11"/>
      <c r="BF639" s="11">
        <v>4.7362839770839597E-2</v>
      </c>
      <c r="BG639" s="11">
        <v>5.8891674943947502E-2</v>
      </c>
      <c r="BH639" s="11">
        <v>8.1160015450183906E-2</v>
      </c>
      <c r="BI639" s="11">
        <v>9.3055652255187707E-2</v>
      </c>
      <c r="BJ639" s="11">
        <v>7.0145241166879896E-2</v>
      </c>
      <c r="BK639" s="11">
        <v>6.9599670356637403E-2</v>
      </c>
    </row>
    <row r="640" spans="2:63" x14ac:dyDescent="0.35">
      <c r="B640" t="s">
        <v>257</v>
      </c>
      <c r="C640" s="11">
        <v>3.4085524888514102E-2</v>
      </c>
      <c r="D640" s="11">
        <v>4.3351718843095098E-2</v>
      </c>
      <c r="E640" s="11">
        <v>2.47900203647216E-2</v>
      </c>
      <c r="F640" s="11"/>
      <c r="G640" s="11">
        <v>1.6429736647775198E-2</v>
      </c>
      <c r="H640" s="11">
        <v>2.0123548415954099E-2</v>
      </c>
      <c r="I640" s="11">
        <v>3.6308915815091797E-2</v>
      </c>
      <c r="J640" s="11">
        <v>4.4016759248275701E-2</v>
      </c>
      <c r="K640" s="11">
        <v>4.3511726979220601E-2</v>
      </c>
      <c r="L640" s="11">
        <v>4.1257883456327603E-2</v>
      </c>
      <c r="M640" s="11"/>
      <c r="N640" s="11">
        <v>2.3890238862104299E-2</v>
      </c>
      <c r="O640" s="11">
        <v>3.2790441755483297E-2</v>
      </c>
      <c r="P640" s="11">
        <v>3.5176063221146497E-2</v>
      </c>
      <c r="Q640" s="11">
        <v>3.9748971837239702E-2</v>
      </c>
      <c r="R640" s="11">
        <v>3.0826213940984198E-2</v>
      </c>
      <c r="S640" s="11">
        <v>3.3710235556372002E-2</v>
      </c>
      <c r="T640" s="11">
        <v>3.8791049980645899E-2</v>
      </c>
      <c r="U640" s="11">
        <v>3.4677409673997503E-2</v>
      </c>
      <c r="V640" s="11">
        <v>4.6198512978500597E-2</v>
      </c>
      <c r="W640" s="11">
        <v>2.79075473748902E-2</v>
      </c>
      <c r="X640" s="11">
        <v>3.5827382954624502E-2</v>
      </c>
      <c r="Y640" s="11"/>
      <c r="Z640" s="11">
        <v>2.5867365312019198E-2</v>
      </c>
      <c r="AA640" s="11">
        <v>3.1382423173650899E-2</v>
      </c>
      <c r="AB640" s="11">
        <v>2.7588158799829E-2</v>
      </c>
      <c r="AC640" s="11">
        <v>5.0281041471523902E-2</v>
      </c>
      <c r="AD640" s="11"/>
      <c r="AE640" s="11">
        <v>4.4457159550675501E-2</v>
      </c>
      <c r="AF640" s="11">
        <v>3.3215314669734999E-2</v>
      </c>
      <c r="AG640" s="11">
        <v>3.04048598406511E-2</v>
      </c>
      <c r="AH640" s="11">
        <v>1.8183125692322801E-2</v>
      </c>
      <c r="AI640" s="11">
        <v>4.4679075331332897E-2</v>
      </c>
      <c r="AJ640" s="11"/>
      <c r="AK640" s="11">
        <v>2.8645164585672501E-2</v>
      </c>
      <c r="AL640" s="11">
        <v>2.8606991049854098E-2</v>
      </c>
      <c r="AM640" s="11">
        <v>5.6548075604813897E-2</v>
      </c>
      <c r="AN640" s="11">
        <v>5.8991615484264702E-2</v>
      </c>
      <c r="AO640" s="11">
        <v>2.7199617597889001E-2</v>
      </c>
      <c r="AP640" s="11">
        <v>3.1641341966464599E-2</v>
      </c>
      <c r="AQ640" s="11"/>
      <c r="AR640" s="11">
        <v>5.67639619586644E-2</v>
      </c>
      <c r="AS640" s="11">
        <v>1.60708027628494E-2</v>
      </c>
      <c r="AT640" s="11">
        <v>4.0315675305061902E-2</v>
      </c>
      <c r="AU640" s="11"/>
      <c r="AV640" s="11">
        <v>4.4075056972394201E-2</v>
      </c>
      <c r="AW640" s="11">
        <v>2.68437021137105E-2</v>
      </c>
      <c r="AX640" s="11">
        <v>1.34140166703729E-2</v>
      </c>
      <c r="AY640" s="11">
        <v>8.6125640365474501E-2</v>
      </c>
      <c r="AZ640" s="11">
        <v>4.4566751049573798E-2</v>
      </c>
      <c r="BA640" s="11"/>
      <c r="BB640" s="11">
        <v>3.5556055154037099E-2</v>
      </c>
      <c r="BC640" s="11">
        <v>2.4980434675876101E-2</v>
      </c>
      <c r="BD640" s="11">
        <v>1.5574421441756E-2</v>
      </c>
      <c r="BE640" s="11"/>
      <c r="BF640" s="11">
        <v>1.9299775498226101E-2</v>
      </c>
      <c r="BG640" s="11">
        <v>3.6503467436707598E-2</v>
      </c>
      <c r="BH640" s="11">
        <v>2.7088962922163999E-2</v>
      </c>
      <c r="BI640" s="11">
        <v>4.6247105631371598E-2</v>
      </c>
      <c r="BJ640" s="11">
        <v>4.0899315674910501E-2</v>
      </c>
      <c r="BK640" s="11">
        <v>3.4509264312315803E-2</v>
      </c>
    </row>
    <row r="641" spans="2:63" x14ac:dyDescent="0.35">
      <c r="B641" t="s">
        <v>258</v>
      </c>
      <c r="C641" s="11">
        <v>0.63329991560565102</v>
      </c>
      <c r="D641" s="11">
        <v>0.60374527799042099</v>
      </c>
      <c r="E641" s="11">
        <v>0.66051421901764096</v>
      </c>
      <c r="F641" s="11"/>
      <c r="G641" s="11">
        <v>0.76532960240811498</v>
      </c>
      <c r="H641" s="11">
        <v>0.72272578996270997</v>
      </c>
      <c r="I641" s="11">
        <v>0.66260940535368895</v>
      </c>
      <c r="J641" s="11">
        <v>0.58530910061418195</v>
      </c>
      <c r="K641" s="11">
        <v>0.58160133279239601</v>
      </c>
      <c r="L641" s="11">
        <v>0.52050129589143102</v>
      </c>
      <c r="M641" s="11"/>
      <c r="N641" s="11">
        <v>0.70777643541823498</v>
      </c>
      <c r="O641" s="11">
        <v>0.65106274382345297</v>
      </c>
      <c r="P641" s="11">
        <v>0.57038872239899596</v>
      </c>
      <c r="Q641" s="11">
        <v>0.58412356956882705</v>
      </c>
      <c r="R641" s="11">
        <v>0.65189660139057604</v>
      </c>
      <c r="S641" s="11">
        <v>0.64702041303475299</v>
      </c>
      <c r="T641" s="11">
        <v>0.59355481535708998</v>
      </c>
      <c r="U641" s="11">
        <v>0.66750307777914897</v>
      </c>
      <c r="V641" s="11">
        <v>0.62735670298201196</v>
      </c>
      <c r="W641" s="11">
        <v>0.61708290665423804</v>
      </c>
      <c r="X641" s="11">
        <v>0.59527745725893799</v>
      </c>
      <c r="Y641" s="11"/>
      <c r="Z641" s="11">
        <v>0.65686807664540803</v>
      </c>
      <c r="AA641" s="11">
        <v>0.61854351569547406</v>
      </c>
      <c r="AB641" s="11">
        <v>0.65283277638370196</v>
      </c>
      <c r="AC641" s="11">
        <v>0.60924619747784003</v>
      </c>
      <c r="AD641" s="11"/>
      <c r="AE641" s="11">
        <v>0.59166443372837396</v>
      </c>
      <c r="AF641" s="11">
        <v>0.61803102719960101</v>
      </c>
      <c r="AG641" s="11">
        <v>0.67688979038941199</v>
      </c>
      <c r="AH641" s="11">
        <v>0.70417041670448499</v>
      </c>
      <c r="AI641" s="11">
        <v>0.62712858141685002</v>
      </c>
      <c r="AJ641" s="11"/>
      <c r="AK641" s="11">
        <v>0.59408919193685805</v>
      </c>
      <c r="AL641" s="11">
        <v>0.64593062846529203</v>
      </c>
      <c r="AM641" s="11">
        <v>0.67818880689921601</v>
      </c>
      <c r="AN641" s="11">
        <v>0.62800734406179004</v>
      </c>
      <c r="AO641" s="11">
        <v>0.67766076370542905</v>
      </c>
      <c r="AP641" s="11">
        <v>0.67190944048287604</v>
      </c>
      <c r="AQ641" s="11"/>
      <c r="AR641" s="11">
        <v>0.54485128632086099</v>
      </c>
      <c r="AS641" s="11">
        <v>0.710200461314905</v>
      </c>
      <c r="AT641" s="11">
        <v>0.58955851173109797</v>
      </c>
      <c r="AU641" s="11"/>
      <c r="AV641" s="11">
        <v>0.57921850067261804</v>
      </c>
      <c r="AW641" s="11">
        <v>0.72048035005719502</v>
      </c>
      <c r="AX641" s="11">
        <v>0.68757350880465795</v>
      </c>
      <c r="AY641" s="11">
        <v>0.465505047823567</v>
      </c>
      <c r="AZ641" s="11">
        <v>0.53867539518518603</v>
      </c>
      <c r="BA641" s="11"/>
      <c r="BB641" s="11">
        <v>0.59885107766378298</v>
      </c>
      <c r="BC641" s="11">
        <v>0.71500849687854895</v>
      </c>
      <c r="BD641" s="11">
        <v>0.703608729957659</v>
      </c>
      <c r="BE641" s="11"/>
      <c r="BF641" s="11">
        <v>0.73328994734125297</v>
      </c>
      <c r="BG641" s="11">
        <v>0.57970854169591901</v>
      </c>
      <c r="BH641" s="11">
        <v>0.62958469926805405</v>
      </c>
      <c r="BI641" s="11">
        <v>0.62719141157693203</v>
      </c>
      <c r="BJ641" s="11">
        <v>0.60962344550909098</v>
      </c>
      <c r="BK641" s="11">
        <v>0.60508430138334002</v>
      </c>
    </row>
    <row r="642" spans="2:63" x14ac:dyDescent="0.35">
      <c r="B642" t="s">
        <v>259</v>
      </c>
      <c r="C642" s="11">
        <v>0.10251243976082271</v>
      </c>
      <c r="D642" s="11">
        <v>0.12407791376600541</v>
      </c>
      <c r="E642" s="11">
        <v>8.17345919024626E-2</v>
      </c>
      <c r="F642" s="11"/>
      <c r="G642" s="11">
        <v>5.6874902050399995E-2</v>
      </c>
      <c r="H642" s="11">
        <v>6.9129720877869394E-2</v>
      </c>
      <c r="I642" s="11">
        <v>9.5556351360449598E-2</v>
      </c>
      <c r="J642" s="11">
        <v>0.1083497438662748</v>
      </c>
      <c r="K642" s="11">
        <v>0.1404908296636517</v>
      </c>
      <c r="L642" s="11">
        <v>0.13613655820789519</v>
      </c>
      <c r="M642" s="11"/>
      <c r="N642" s="11">
        <v>8.29790455095923E-2</v>
      </c>
      <c r="O642" s="11">
        <v>8.0598464265638797E-2</v>
      </c>
      <c r="P642" s="11">
        <v>0.10354998086053299</v>
      </c>
      <c r="Q642" s="11">
        <v>0.13897395909477561</v>
      </c>
      <c r="R642" s="11">
        <v>7.4967257973108992E-2</v>
      </c>
      <c r="S642" s="11">
        <v>8.7640576053394703E-2</v>
      </c>
      <c r="T642" s="11">
        <v>0.11802638468537899</v>
      </c>
      <c r="U642" s="11">
        <v>0.1093387353523257</v>
      </c>
      <c r="V642" s="11">
        <v>0.1123166604271626</v>
      </c>
      <c r="W642" s="11">
        <v>0.11889872995414641</v>
      </c>
      <c r="X642" s="11">
        <v>0.13089942820337411</v>
      </c>
      <c r="Y642" s="11"/>
      <c r="Z642" s="11">
        <v>9.7678342436957111E-2</v>
      </c>
      <c r="AA642" s="11">
        <v>9.9888230036978387E-2</v>
      </c>
      <c r="AB642" s="11">
        <v>0.10306793843242849</v>
      </c>
      <c r="AC642" s="11">
        <v>0.1076187826007315</v>
      </c>
      <c r="AD642" s="11"/>
      <c r="AE642" s="11">
        <v>0.1125446470858916</v>
      </c>
      <c r="AF642" s="11">
        <v>0.1120217627667687</v>
      </c>
      <c r="AG642" s="11">
        <v>8.6170506410350997E-2</v>
      </c>
      <c r="AH642" s="11">
        <v>8.3914995500996098E-2</v>
      </c>
      <c r="AI642" s="11">
        <v>0.1114476544178826</v>
      </c>
      <c r="AJ642" s="11"/>
      <c r="AK642" s="11">
        <v>0.11433205697588</v>
      </c>
      <c r="AL642" s="11">
        <v>8.5490531060920499E-2</v>
      </c>
      <c r="AM642" s="11">
        <v>9.7053694169045399E-2</v>
      </c>
      <c r="AN642" s="11">
        <v>0.13175166333822491</v>
      </c>
      <c r="AO642" s="11">
        <v>8.3933489193058597E-2</v>
      </c>
      <c r="AP642" s="11">
        <v>0.11255362097433699</v>
      </c>
      <c r="AQ642" s="11"/>
      <c r="AR642" s="11">
        <v>0.14762298265847901</v>
      </c>
      <c r="AS642" s="11">
        <v>6.7279051861600797E-2</v>
      </c>
      <c r="AT642" s="11">
        <v>0.1204822317491871</v>
      </c>
      <c r="AU642" s="11"/>
      <c r="AV642" s="11">
        <v>0.13006123542880021</v>
      </c>
      <c r="AW642" s="11">
        <v>7.6020819107822199E-2</v>
      </c>
      <c r="AX642" s="11">
        <v>7.4235954360832204E-2</v>
      </c>
      <c r="AY642" s="11">
        <v>0.20794813273089752</v>
      </c>
      <c r="AZ642" s="11">
        <v>0.126518712699765</v>
      </c>
      <c r="BA642" s="11"/>
      <c r="BB642" s="11">
        <v>0.1157927831234658</v>
      </c>
      <c r="BC642" s="11">
        <v>7.8985226065486192E-2</v>
      </c>
      <c r="BD642" s="11">
        <v>5.3581612998956099E-2</v>
      </c>
      <c r="BE642" s="11"/>
      <c r="BF642" s="11">
        <v>6.6662615269065695E-2</v>
      </c>
      <c r="BG642" s="11">
        <v>9.5395142380655107E-2</v>
      </c>
      <c r="BH642" s="11">
        <v>0.1082489783723479</v>
      </c>
      <c r="BI642" s="11">
        <v>0.1393027578865593</v>
      </c>
      <c r="BJ642" s="11">
        <v>0.1110445568417904</v>
      </c>
      <c r="BK642" s="11">
        <v>0.10410893466895321</v>
      </c>
    </row>
    <row r="643" spans="2:63" x14ac:dyDescent="0.35">
      <c r="B643" t="s">
        <v>192</v>
      </c>
      <c r="C643" s="11">
        <v>0.53078747584482833</v>
      </c>
      <c r="D643" s="11">
        <v>0.47966736422441558</v>
      </c>
      <c r="E643" s="11">
        <v>0.57877962711517839</v>
      </c>
      <c r="F643" s="11"/>
      <c r="G643" s="11">
        <v>0.70845470035771496</v>
      </c>
      <c r="H643" s="11">
        <v>0.65359606908484058</v>
      </c>
      <c r="I643" s="11">
        <v>0.56705305399323935</v>
      </c>
      <c r="J643" s="11">
        <v>0.47695935674790713</v>
      </c>
      <c r="K643" s="11">
        <v>0.44111050312874434</v>
      </c>
      <c r="L643" s="11">
        <v>0.38436473768353585</v>
      </c>
      <c r="M643" s="11"/>
      <c r="N643" s="11">
        <v>0.62479738990864264</v>
      </c>
      <c r="O643" s="11">
        <v>0.5704642795578142</v>
      </c>
      <c r="P643" s="11">
        <v>0.46683874153846294</v>
      </c>
      <c r="Q643" s="11">
        <v>0.44514961047405144</v>
      </c>
      <c r="R643" s="11">
        <v>0.57692934341746704</v>
      </c>
      <c r="S643" s="11">
        <v>0.55937983698135829</v>
      </c>
      <c r="T643" s="11">
        <v>0.47552843067171102</v>
      </c>
      <c r="U643" s="11">
        <v>0.55816434242682322</v>
      </c>
      <c r="V643" s="11">
        <v>0.51504004255484936</v>
      </c>
      <c r="W643" s="11">
        <v>0.49818417670009163</v>
      </c>
      <c r="X643" s="11">
        <v>0.46437802905556391</v>
      </c>
      <c r="Y643" s="11"/>
      <c r="Z643" s="11">
        <v>0.55918973420845086</v>
      </c>
      <c r="AA643" s="11">
        <v>0.51865528565849561</v>
      </c>
      <c r="AB643" s="11">
        <v>0.54976483795127351</v>
      </c>
      <c r="AC643" s="11">
        <v>0.50162741487710849</v>
      </c>
      <c r="AD643" s="11"/>
      <c r="AE643" s="11">
        <v>0.47911978664248234</v>
      </c>
      <c r="AF643" s="11">
        <v>0.50600926443283234</v>
      </c>
      <c r="AG643" s="11">
        <v>0.59071928397906104</v>
      </c>
      <c r="AH643" s="11">
        <v>0.62025542120348887</v>
      </c>
      <c r="AI643" s="11">
        <v>0.51568092699896739</v>
      </c>
      <c r="AJ643" s="11"/>
      <c r="AK643" s="11">
        <v>0.47975713496097805</v>
      </c>
      <c r="AL643" s="11">
        <v>0.56044009740437151</v>
      </c>
      <c r="AM643" s="11">
        <v>0.5811351127301706</v>
      </c>
      <c r="AN643" s="11">
        <v>0.49625568072356513</v>
      </c>
      <c r="AO643" s="11">
        <v>0.59372727451237051</v>
      </c>
      <c r="AP643" s="11">
        <v>0.55935581950853908</v>
      </c>
      <c r="AQ643" s="11"/>
      <c r="AR643" s="11">
        <v>0.39722830366238199</v>
      </c>
      <c r="AS643" s="11">
        <v>0.64292140945330423</v>
      </c>
      <c r="AT643" s="11">
        <v>0.46907627998191087</v>
      </c>
      <c r="AU643" s="11"/>
      <c r="AV643" s="11">
        <v>0.44915726524381783</v>
      </c>
      <c r="AW643" s="11">
        <v>0.64445953094937281</v>
      </c>
      <c r="AX643" s="11">
        <v>0.61333755444382576</v>
      </c>
      <c r="AY643" s="11">
        <v>0.25755691509266948</v>
      </c>
      <c r="AZ643" s="11">
        <v>0.41215668248542103</v>
      </c>
      <c r="BA643" s="11"/>
      <c r="BB643" s="11">
        <v>0.48305829454031718</v>
      </c>
      <c r="BC643" s="11">
        <v>0.63602327081306276</v>
      </c>
      <c r="BD643" s="11">
        <v>0.65002711695870286</v>
      </c>
      <c r="BE643" s="11"/>
      <c r="BF643" s="11">
        <v>0.66662733207218727</v>
      </c>
      <c r="BG643" s="11">
        <v>0.4843133993152639</v>
      </c>
      <c r="BH643" s="11">
        <v>0.52133572089570612</v>
      </c>
      <c r="BI643" s="11">
        <v>0.48788865369037271</v>
      </c>
      <c r="BJ643" s="11">
        <v>0.4985788886673006</v>
      </c>
      <c r="BK643" s="11">
        <v>0.50097536671438681</v>
      </c>
    </row>
    <row r="644" spans="2:63" x14ac:dyDescent="0.35">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c r="BK644" s="11"/>
    </row>
    <row r="645" spans="2:63" x14ac:dyDescent="0.35">
      <c r="B645" s="2" t="s">
        <v>314</v>
      </c>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c r="BK645" s="11"/>
    </row>
    <row r="646" spans="2:63" x14ac:dyDescent="0.35">
      <c r="B646" s="20" t="s">
        <v>67</v>
      </c>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c r="BG646" s="11"/>
      <c r="BH646" s="11"/>
      <c r="BI646" s="11"/>
      <c r="BJ646" s="11"/>
      <c r="BK646" s="11"/>
    </row>
    <row r="647" spans="2:63" x14ac:dyDescent="0.35">
      <c r="B647" t="s">
        <v>253</v>
      </c>
      <c r="C647" s="11">
        <v>0.16028823835311901</v>
      </c>
      <c r="D647" s="11">
        <v>0.17759730177244601</v>
      </c>
      <c r="E647" s="11">
        <v>0.14217511964430299</v>
      </c>
      <c r="F647" s="11"/>
      <c r="G647" s="11">
        <v>0.27405088113576298</v>
      </c>
      <c r="H647" s="11">
        <v>0.27957372952945397</v>
      </c>
      <c r="I647" s="11">
        <v>0.17531415962547101</v>
      </c>
      <c r="J647" s="11">
        <v>0.112506361267719</v>
      </c>
      <c r="K647" s="11">
        <v>8.8066459404564701E-2</v>
      </c>
      <c r="L647" s="11">
        <v>6.0725604317076402E-2</v>
      </c>
      <c r="M647" s="11"/>
      <c r="N647" s="11">
        <v>0.26329334409129201</v>
      </c>
      <c r="O647" s="11">
        <v>0.14154383027661299</v>
      </c>
      <c r="P647" s="11">
        <v>0.151673179905818</v>
      </c>
      <c r="Q647" s="11">
        <v>0.104973399237138</v>
      </c>
      <c r="R647" s="11">
        <v>0.147868650808197</v>
      </c>
      <c r="S647" s="11">
        <v>0.16799633098550801</v>
      </c>
      <c r="T647" s="11">
        <v>0.15828810696616899</v>
      </c>
      <c r="U647" s="11">
        <v>0.12644456213334301</v>
      </c>
      <c r="V647" s="11">
        <v>0.139785027858393</v>
      </c>
      <c r="W647" s="11">
        <v>0.14922930934649101</v>
      </c>
      <c r="X647" s="11">
        <v>0.13264306749479601</v>
      </c>
      <c r="Y647" s="11"/>
      <c r="Z647" s="11">
        <v>0.149979570083525</v>
      </c>
      <c r="AA647" s="11">
        <v>0.133795573778309</v>
      </c>
      <c r="AB647" s="11">
        <v>0.18305930860366401</v>
      </c>
      <c r="AC647" s="11">
        <v>0.17790495796757799</v>
      </c>
      <c r="AD647" s="11"/>
      <c r="AE647" s="11">
        <v>0.13431738984991401</v>
      </c>
      <c r="AF647" s="11">
        <v>0.15977624575785601</v>
      </c>
      <c r="AG647" s="11">
        <v>0.16060852359435299</v>
      </c>
      <c r="AH647" s="11">
        <v>0.21407728766079001</v>
      </c>
      <c r="AI647" s="11">
        <v>0.27545584638179499</v>
      </c>
      <c r="AJ647" s="11"/>
      <c r="AK647" s="11">
        <v>0.134438911964087</v>
      </c>
      <c r="AL647" s="11">
        <v>0.157503579431996</v>
      </c>
      <c r="AM647" s="11">
        <v>0.17272352524168799</v>
      </c>
      <c r="AN647" s="11">
        <v>0.19392199468153101</v>
      </c>
      <c r="AO647" s="11">
        <v>0.18748930573211101</v>
      </c>
      <c r="AP647" s="11">
        <v>0.199713599805426</v>
      </c>
      <c r="AQ647" s="11"/>
      <c r="AR647" s="11">
        <v>0.129744077015474</v>
      </c>
      <c r="AS647" s="11">
        <v>0.18333864015780199</v>
      </c>
      <c r="AT647" s="11">
        <v>0.13622580863605699</v>
      </c>
      <c r="AU647" s="11"/>
      <c r="AV647" s="11">
        <v>0.13588948189974501</v>
      </c>
      <c r="AW647" s="11">
        <v>0.192674250223965</v>
      </c>
      <c r="AX647" s="11">
        <v>0.17658497912516399</v>
      </c>
      <c r="AY647" s="11">
        <v>0.28056302284303802</v>
      </c>
      <c r="AZ647" s="11">
        <v>0.119955227021558</v>
      </c>
      <c r="BA647" s="11"/>
      <c r="BB647" s="11">
        <v>0.139413019399132</v>
      </c>
      <c r="BC647" s="11">
        <v>0.19110759997509599</v>
      </c>
      <c r="BD647" s="11">
        <v>0.186775535615511</v>
      </c>
      <c r="BE647" s="11"/>
      <c r="BF647" s="11">
        <v>0.25114026540879503</v>
      </c>
      <c r="BG647" s="11">
        <v>0.13014875349164601</v>
      </c>
      <c r="BH647" s="11">
        <v>0.187464466409939</v>
      </c>
      <c r="BI647" s="11">
        <v>0.122068166842024</v>
      </c>
      <c r="BJ647" s="11">
        <v>0.107747207922903</v>
      </c>
      <c r="BK647" s="11">
        <v>0.16501261793501701</v>
      </c>
    </row>
    <row r="648" spans="2:63" x14ac:dyDescent="0.35">
      <c r="B648" t="s">
        <v>254</v>
      </c>
      <c r="C648" s="11">
        <v>0.427954345262477</v>
      </c>
      <c r="D648" s="11">
        <v>0.40274912575125199</v>
      </c>
      <c r="E648" s="11">
        <v>0.45400669400349802</v>
      </c>
      <c r="F648" s="11"/>
      <c r="G648" s="11">
        <v>0.43527362938764902</v>
      </c>
      <c r="H648" s="11">
        <v>0.42500191444142799</v>
      </c>
      <c r="I648" s="11">
        <v>0.43531189519755997</v>
      </c>
      <c r="J648" s="11">
        <v>0.41119386824014997</v>
      </c>
      <c r="K648" s="11">
        <v>0.444742002251093</v>
      </c>
      <c r="L648" s="11">
        <v>0.42174109594871301</v>
      </c>
      <c r="M648" s="11"/>
      <c r="N648" s="11">
        <v>0.38946763164340598</v>
      </c>
      <c r="O648" s="11">
        <v>0.45188154443902301</v>
      </c>
      <c r="P648" s="11">
        <v>0.40462962160493199</v>
      </c>
      <c r="Q648" s="11">
        <v>0.41968738909311198</v>
      </c>
      <c r="R648" s="11">
        <v>0.47697075536158101</v>
      </c>
      <c r="S648" s="11">
        <v>0.41243595628531199</v>
      </c>
      <c r="T648" s="11">
        <v>0.40375124620111502</v>
      </c>
      <c r="U648" s="11">
        <v>0.50405301859249996</v>
      </c>
      <c r="V648" s="11">
        <v>0.44922309900045199</v>
      </c>
      <c r="W648" s="11">
        <v>0.43565786106441401</v>
      </c>
      <c r="X648" s="11">
        <v>0.40215506912041898</v>
      </c>
      <c r="Y648" s="11"/>
      <c r="Z648" s="11">
        <v>0.47427136148357402</v>
      </c>
      <c r="AA648" s="11">
        <v>0.41013564940195402</v>
      </c>
      <c r="AB648" s="11">
        <v>0.454391550040669</v>
      </c>
      <c r="AC648" s="11">
        <v>0.37321196482533298</v>
      </c>
      <c r="AD648" s="11"/>
      <c r="AE648" s="11">
        <v>0.40181145330133</v>
      </c>
      <c r="AF648" s="11">
        <v>0.43419358376430001</v>
      </c>
      <c r="AG648" s="11">
        <v>0.45319547776142499</v>
      </c>
      <c r="AH648" s="11">
        <v>0.45727113306802503</v>
      </c>
      <c r="AI648" s="11">
        <v>0.31095998786919299</v>
      </c>
      <c r="AJ648" s="11"/>
      <c r="AK648" s="11">
        <v>0.42579008049501399</v>
      </c>
      <c r="AL648" s="11">
        <v>0.45295551994662098</v>
      </c>
      <c r="AM648" s="11">
        <v>0.42348442902781702</v>
      </c>
      <c r="AN648" s="11">
        <v>0.37482088918539103</v>
      </c>
      <c r="AO648" s="11">
        <v>0.43606461334107599</v>
      </c>
      <c r="AP648" s="11">
        <v>0.43223993439473102</v>
      </c>
      <c r="AQ648" s="11"/>
      <c r="AR648" s="11">
        <v>0.39687793607246302</v>
      </c>
      <c r="AS648" s="11">
        <v>0.47864607042430202</v>
      </c>
      <c r="AT648" s="11">
        <v>0.35319993245206699</v>
      </c>
      <c r="AU648" s="11"/>
      <c r="AV648" s="11">
        <v>0.41159581988793498</v>
      </c>
      <c r="AW648" s="11">
        <v>0.47057297993459102</v>
      </c>
      <c r="AX648" s="11">
        <v>0.48882930556591497</v>
      </c>
      <c r="AY648" s="11">
        <v>0.19433048054882199</v>
      </c>
      <c r="AZ648" s="11">
        <v>0.33706399682239502</v>
      </c>
      <c r="BA648" s="11"/>
      <c r="BB648" s="11">
        <v>0.42917301050308898</v>
      </c>
      <c r="BC648" s="11">
        <v>0.46951731339508801</v>
      </c>
      <c r="BD648" s="11">
        <v>0.48557612140524398</v>
      </c>
      <c r="BE648" s="11"/>
      <c r="BF648" s="11">
        <v>0.40515372609974298</v>
      </c>
      <c r="BG648" s="11">
        <v>0.42486081798453201</v>
      </c>
      <c r="BH648" s="11">
        <v>0.444508229345837</v>
      </c>
      <c r="BI648" s="11">
        <v>0.44306313445429402</v>
      </c>
      <c r="BJ648" s="11">
        <v>0.43962226722595898</v>
      </c>
      <c r="BK648" s="11">
        <v>0.40883681314942399</v>
      </c>
    </row>
    <row r="649" spans="2:63" x14ac:dyDescent="0.35">
      <c r="B649" t="s">
        <v>255</v>
      </c>
      <c r="C649" s="11">
        <v>0.29233987249214899</v>
      </c>
      <c r="D649" s="11">
        <v>0.290563953115483</v>
      </c>
      <c r="E649" s="11">
        <v>0.29361425918551598</v>
      </c>
      <c r="F649" s="11"/>
      <c r="G649" s="11">
        <v>0.21315438043349999</v>
      </c>
      <c r="H649" s="11">
        <v>0.21785629054983799</v>
      </c>
      <c r="I649" s="11">
        <v>0.27720303413819303</v>
      </c>
      <c r="J649" s="11">
        <v>0.35258708282936702</v>
      </c>
      <c r="K649" s="11">
        <v>0.344945200935595</v>
      </c>
      <c r="L649" s="11">
        <v>0.33490270767253</v>
      </c>
      <c r="M649" s="11"/>
      <c r="N649" s="11">
        <v>0.24346720085547699</v>
      </c>
      <c r="O649" s="11">
        <v>0.29809601833202898</v>
      </c>
      <c r="P649" s="11">
        <v>0.29156612323705</v>
      </c>
      <c r="Q649" s="11">
        <v>0.31934873588323098</v>
      </c>
      <c r="R649" s="11">
        <v>0.27392437007132903</v>
      </c>
      <c r="S649" s="11">
        <v>0.31315369838264401</v>
      </c>
      <c r="T649" s="11">
        <v>0.30134024699607898</v>
      </c>
      <c r="U649" s="11">
        <v>0.25141059049050501</v>
      </c>
      <c r="V649" s="11">
        <v>0.30754349358083499</v>
      </c>
      <c r="W649" s="11">
        <v>0.30658986286677198</v>
      </c>
      <c r="X649" s="11">
        <v>0.31454409707047998</v>
      </c>
      <c r="Y649" s="11"/>
      <c r="Z649" s="11">
        <v>0.263139428820929</v>
      </c>
      <c r="AA649" s="11">
        <v>0.32012592417717201</v>
      </c>
      <c r="AB649" s="11">
        <v>0.24496622495009701</v>
      </c>
      <c r="AC649" s="11">
        <v>0.337451460742002</v>
      </c>
      <c r="AD649" s="11"/>
      <c r="AE649" s="11">
        <v>0.34390981685787197</v>
      </c>
      <c r="AF649" s="11">
        <v>0.27897709141204402</v>
      </c>
      <c r="AG649" s="11">
        <v>0.26672705570192601</v>
      </c>
      <c r="AH649" s="11">
        <v>0.23248768014155599</v>
      </c>
      <c r="AI649" s="11">
        <v>0.30341236090081503</v>
      </c>
      <c r="AJ649" s="11"/>
      <c r="AK649" s="11">
        <v>0.29655214302894001</v>
      </c>
      <c r="AL649" s="11">
        <v>0.286013015888191</v>
      </c>
      <c r="AM649" s="11">
        <v>0.29869184470275201</v>
      </c>
      <c r="AN649" s="11">
        <v>0.32595596895060502</v>
      </c>
      <c r="AO649" s="11">
        <v>0.26756395974802699</v>
      </c>
      <c r="AP649" s="11">
        <v>0.23765157020362099</v>
      </c>
      <c r="AQ649" s="11"/>
      <c r="AR649" s="11">
        <v>0.309102943451808</v>
      </c>
      <c r="AS649" s="11">
        <v>0.25650041123176798</v>
      </c>
      <c r="AT649" s="11">
        <v>0.38732530973659601</v>
      </c>
      <c r="AU649" s="11"/>
      <c r="AV649" s="11">
        <v>0.31001286871837203</v>
      </c>
      <c r="AW649" s="11">
        <v>0.23949265770924399</v>
      </c>
      <c r="AX649" s="11">
        <v>0.24604055975880301</v>
      </c>
      <c r="AY649" s="11">
        <v>0.403356098857798</v>
      </c>
      <c r="AZ649" s="11">
        <v>0.39146773109870298</v>
      </c>
      <c r="BA649" s="11"/>
      <c r="BB649" s="11">
        <v>0.29680382778134201</v>
      </c>
      <c r="BC649" s="11">
        <v>0.24376466619270501</v>
      </c>
      <c r="BD649" s="11">
        <v>0.24202587244732099</v>
      </c>
      <c r="BE649" s="11"/>
      <c r="BF649" s="11">
        <v>0.247607049852966</v>
      </c>
      <c r="BG649" s="11">
        <v>0.31349019557579799</v>
      </c>
      <c r="BH649" s="11">
        <v>0.28027534419867201</v>
      </c>
      <c r="BI649" s="11">
        <v>0.30458683366176398</v>
      </c>
      <c r="BJ649" s="11">
        <v>0.31816952117320202</v>
      </c>
      <c r="BK649" s="11">
        <v>0.27565198066964097</v>
      </c>
    </row>
    <row r="650" spans="2:63" x14ac:dyDescent="0.35">
      <c r="B650" t="s">
        <v>256</v>
      </c>
      <c r="C650" s="11">
        <v>9.4671682926164194E-2</v>
      </c>
      <c r="D650" s="11">
        <v>9.7636617934365205E-2</v>
      </c>
      <c r="E650" s="11">
        <v>9.2411932326109697E-2</v>
      </c>
      <c r="F650" s="11"/>
      <c r="G650" s="11">
        <v>6.9910299943078694E-2</v>
      </c>
      <c r="H650" s="11">
        <v>6.3991793324876797E-2</v>
      </c>
      <c r="I650" s="11">
        <v>8.3486339337915993E-2</v>
      </c>
      <c r="J650" s="11">
        <v>8.8112551106023104E-2</v>
      </c>
      <c r="K650" s="11">
        <v>9.2073278322869601E-2</v>
      </c>
      <c r="L650" s="11">
        <v>0.15280339615113001</v>
      </c>
      <c r="M650" s="11"/>
      <c r="N650" s="11">
        <v>8.2463636378266994E-2</v>
      </c>
      <c r="O650" s="11">
        <v>8.16934363917627E-2</v>
      </c>
      <c r="P650" s="11">
        <v>0.119879622564852</v>
      </c>
      <c r="Q650" s="11">
        <v>0.121017334643454</v>
      </c>
      <c r="R650" s="11">
        <v>9.2222955301999004E-2</v>
      </c>
      <c r="S650" s="11">
        <v>8.0334740909152005E-2</v>
      </c>
      <c r="T650" s="11">
        <v>0.116023642044249</v>
      </c>
      <c r="U650" s="11">
        <v>8.7920698253691698E-2</v>
      </c>
      <c r="V650" s="11">
        <v>7.2166830964139506E-2</v>
      </c>
      <c r="W650" s="11">
        <v>8.4299390413575301E-2</v>
      </c>
      <c r="X650" s="11">
        <v>0.143506007195292</v>
      </c>
      <c r="Y650" s="11"/>
      <c r="Z650" s="11">
        <v>8.5580975745214102E-2</v>
      </c>
      <c r="AA650" s="11">
        <v>0.11013927844221</v>
      </c>
      <c r="AB650" s="11">
        <v>9.9382759618363903E-2</v>
      </c>
      <c r="AC650" s="11">
        <v>8.4763199176068699E-2</v>
      </c>
      <c r="AD650" s="11"/>
      <c r="AE650" s="11">
        <v>8.9569718230784801E-2</v>
      </c>
      <c r="AF650" s="11">
        <v>9.9981276966603805E-2</v>
      </c>
      <c r="AG650" s="11">
        <v>9.5238811478164806E-2</v>
      </c>
      <c r="AH650" s="11">
        <v>8.2425395787387001E-2</v>
      </c>
      <c r="AI650" s="11">
        <v>0.10177579737938</v>
      </c>
      <c r="AJ650" s="11"/>
      <c r="AK650" s="11">
        <v>0.114173713597378</v>
      </c>
      <c r="AL650" s="11">
        <v>8.04691674481368E-2</v>
      </c>
      <c r="AM650" s="11">
        <v>8.2448233520187597E-2</v>
      </c>
      <c r="AN650" s="11">
        <v>8.3893719373030098E-2</v>
      </c>
      <c r="AO650" s="11">
        <v>8.7744827854995502E-2</v>
      </c>
      <c r="AP650" s="11">
        <v>0.11364982963622</v>
      </c>
      <c r="AQ650" s="11"/>
      <c r="AR650" s="11">
        <v>0.12525803969425101</v>
      </c>
      <c r="AS650" s="11">
        <v>6.7872643027035995E-2</v>
      </c>
      <c r="AT650" s="11">
        <v>9.5992857740006099E-2</v>
      </c>
      <c r="AU650" s="11"/>
      <c r="AV650" s="11">
        <v>0.11029533841955701</v>
      </c>
      <c r="AW650" s="11">
        <v>7.89521251600587E-2</v>
      </c>
      <c r="AX650" s="11">
        <v>7.7267485367421299E-2</v>
      </c>
      <c r="AY650" s="11">
        <v>0.11379642228202699</v>
      </c>
      <c r="AZ650" s="11">
        <v>0.11508591260539899</v>
      </c>
      <c r="BA650" s="11"/>
      <c r="BB650" s="11">
        <v>0.103738963164756</v>
      </c>
      <c r="BC650" s="11">
        <v>7.8628737568879295E-2</v>
      </c>
      <c r="BD650" s="11">
        <v>7.0726866636862298E-2</v>
      </c>
      <c r="BE650" s="11"/>
      <c r="BF650" s="11">
        <v>7.6430340395359106E-2</v>
      </c>
      <c r="BG650" s="11">
        <v>0.10433688993269299</v>
      </c>
      <c r="BH650" s="11">
        <v>7.3751594329767106E-2</v>
      </c>
      <c r="BI650" s="11">
        <v>9.7995807618951797E-2</v>
      </c>
      <c r="BJ650" s="11">
        <v>0.10685406194347601</v>
      </c>
      <c r="BK650" s="11">
        <v>0.12698654409848401</v>
      </c>
    </row>
    <row r="651" spans="2:63" x14ac:dyDescent="0.35">
      <c r="B651" t="s">
        <v>257</v>
      </c>
      <c r="C651" s="11">
        <v>2.4745860966090799E-2</v>
      </c>
      <c r="D651" s="11">
        <v>3.1453001426453298E-2</v>
      </c>
      <c r="E651" s="11">
        <v>1.77919948405733E-2</v>
      </c>
      <c r="F651" s="11"/>
      <c r="G651" s="11">
        <v>7.6108091000093398E-3</v>
      </c>
      <c r="H651" s="11">
        <v>1.3576272154403501E-2</v>
      </c>
      <c r="I651" s="11">
        <v>2.8684571700860001E-2</v>
      </c>
      <c r="J651" s="11">
        <v>3.5600136556740901E-2</v>
      </c>
      <c r="K651" s="11">
        <v>3.0173059085877099E-2</v>
      </c>
      <c r="L651" s="11">
        <v>2.9827195910551298E-2</v>
      </c>
      <c r="M651" s="11"/>
      <c r="N651" s="11">
        <v>2.1308187031557398E-2</v>
      </c>
      <c r="O651" s="11">
        <v>2.6785170560571801E-2</v>
      </c>
      <c r="P651" s="11">
        <v>3.2251452687348803E-2</v>
      </c>
      <c r="Q651" s="11">
        <v>3.4973141143064997E-2</v>
      </c>
      <c r="R651" s="11">
        <v>9.0132684568939095E-3</v>
      </c>
      <c r="S651" s="11">
        <v>2.6079273437384198E-2</v>
      </c>
      <c r="T651" s="11">
        <v>2.05967577923881E-2</v>
      </c>
      <c r="U651" s="11">
        <v>3.01711305299599E-2</v>
      </c>
      <c r="V651" s="11">
        <v>3.1281548596180798E-2</v>
      </c>
      <c r="W651" s="11">
        <v>2.4223576308747701E-2</v>
      </c>
      <c r="X651" s="11">
        <v>7.1517591190119701E-3</v>
      </c>
      <c r="Y651" s="11"/>
      <c r="Z651" s="11">
        <v>2.7028663866758E-2</v>
      </c>
      <c r="AA651" s="11">
        <v>2.5803574200354201E-2</v>
      </c>
      <c r="AB651" s="11">
        <v>1.8200156787206E-2</v>
      </c>
      <c r="AC651" s="11">
        <v>2.6668417289018899E-2</v>
      </c>
      <c r="AD651" s="11"/>
      <c r="AE651" s="11">
        <v>3.0391621760098901E-2</v>
      </c>
      <c r="AF651" s="11">
        <v>2.7071802099196601E-2</v>
      </c>
      <c r="AG651" s="11">
        <v>2.4230131464130299E-2</v>
      </c>
      <c r="AH651" s="11">
        <v>1.3738503342242501E-2</v>
      </c>
      <c r="AI651" s="11">
        <v>8.3960074688169701E-3</v>
      </c>
      <c r="AJ651" s="11"/>
      <c r="AK651" s="11">
        <v>2.9045150914580199E-2</v>
      </c>
      <c r="AL651" s="11">
        <v>2.3058717285054101E-2</v>
      </c>
      <c r="AM651" s="11">
        <v>2.2651967507555399E-2</v>
      </c>
      <c r="AN651" s="11">
        <v>2.14074278094433E-2</v>
      </c>
      <c r="AO651" s="11">
        <v>2.11372933237906E-2</v>
      </c>
      <c r="AP651" s="11">
        <v>1.6745065960002501E-2</v>
      </c>
      <c r="AQ651" s="11"/>
      <c r="AR651" s="11">
        <v>3.9017003766003297E-2</v>
      </c>
      <c r="AS651" s="11">
        <v>1.36422351590921E-2</v>
      </c>
      <c r="AT651" s="11">
        <v>2.7256091435274798E-2</v>
      </c>
      <c r="AU651" s="11"/>
      <c r="AV651" s="11">
        <v>3.2206491074391601E-2</v>
      </c>
      <c r="AW651" s="11">
        <v>1.8307986972141099E-2</v>
      </c>
      <c r="AX651" s="11">
        <v>1.12776701826967E-2</v>
      </c>
      <c r="AY651" s="11">
        <v>7.9539754683146894E-3</v>
      </c>
      <c r="AZ651" s="11">
        <v>3.6427132451944601E-2</v>
      </c>
      <c r="BA651" s="11"/>
      <c r="BB651" s="11">
        <v>3.087117915168E-2</v>
      </c>
      <c r="BC651" s="11">
        <v>1.69816828682312E-2</v>
      </c>
      <c r="BD651" s="11">
        <v>1.48956038950613E-2</v>
      </c>
      <c r="BE651" s="11"/>
      <c r="BF651" s="11">
        <v>1.9668618243137401E-2</v>
      </c>
      <c r="BG651" s="11">
        <v>2.71633430153316E-2</v>
      </c>
      <c r="BH651" s="11">
        <v>1.40003657157851E-2</v>
      </c>
      <c r="BI651" s="11">
        <v>3.2286057422966002E-2</v>
      </c>
      <c r="BJ651" s="11">
        <v>2.7606941734460301E-2</v>
      </c>
      <c r="BK651" s="11">
        <v>2.3512044147433801E-2</v>
      </c>
    </row>
    <row r="652" spans="2:63" x14ac:dyDescent="0.35">
      <c r="B652" t="s">
        <v>258</v>
      </c>
      <c r="C652" s="11">
        <v>0.588242583615596</v>
      </c>
      <c r="D652" s="11">
        <v>0.58034642752369803</v>
      </c>
      <c r="E652" s="11">
        <v>0.59618181364780098</v>
      </c>
      <c r="F652" s="11"/>
      <c r="G652" s="11">
        <v>0.70932451052341206</v>
      </c>
      <c r="H652" s="11">
        <v>0.70457564397088202</v>
      </c>
      <c r="I652" s="11">
        <v>0.61062605482303101</v>
      </c>
      <c r="J652" s="11">
        <v>0.52370022950786899</v>
      </c>
      <c r="K652" s="11">
        <v>0.53280846165565798</v>
      </c>
      <c r="L652" s="11">
        <v>0.48246670026578897</v>
      </c>
      <c r="M652" s="11"/>
      <c r="N652" s="11">
        <v>0.65276097573469904</v>
      </c>
      <c r="O652" s="11">
        <v>0.59342537471563594</v>
      </c>
      <c r="P652" s="11">
        <v>0.55630280151074996</v>
      </c>
      <c r="Q652" s="11">
        <v>0.52466078833024998</v>
      </c>
      <c r="R652" s="11">
        <v>0.62483940616977796</v>
      </c>
      <c r="S652" s="11">
        <v>0.58043228727081997</v>
      </c>
      <c r="T652" s="11">
        <v>0.56203935316728404</v>
      </c>
      <c r="U652" s="11">
        <v>0.63049758072584305</v>
      </c>
      <c r="V652" s="11">
        <v>0.58900812685884496</v>
      </c>
      <c r="W652" s="11">
        <v>0.58488717041090499</v>
      </c>
      <c r="X652" s="11">
        <v>0.53479813661521602</v>
      </c>
      <c r="Y652" s="11"/>
      <c r="Z652" s="11">
        <v>0.62425093156709899</v>
      </c>
      <c r="AA652" s="11">
        <v>0.54393122318026299</v>
      </c>
      <c r="AB652" s="11">
        <v>0.63745085864433304</v>
      </c>
      <c r="AC652" s="11">
        <v>0.55111692279291102</v>
      </c>
      <c r="AD652" s="11"/>
      <c r="AE652" s="11">
        <v>0.53612884315124398</v>
      </c>
      <c r="AF652" s="11">
        <v>0.59396982952215605</v>
      </c>
      <c r="AG652" s="11">
        <v>0.61380400135577895</v>
      </c>
      <c r="AH652" s="11">
        <v>0.67134842072881495</v>
      </c>
      <c r="AI652" s="11">
        <v>0.58641583425098798</v>
      </c>
      <c r="AJ652" s="11"/>
      <c r="AK652" s="11">
        <v>0.56022899245910096</v>
      </c>
      <c r="AL652" s="11">
        <v>0.61045909937861798</v>
      </c>
      <c r="AM652" s="11">
        <v>0.59620795426950501</v>
      </c>
      <c r="AN652" s="11">
        <v>0.56874288386692196</v>
      </c>
      <c r="AO652" s="11">
        <v>0.62355391907318702</v>
      </c>
      <c r="AP652" s="11">
        <v>0.63195353420015699</v>
      </c>
      <c r="AQ652" s="11"/>
      <c r="AR652" s="11">
        <v>0.52662201308793699</v>
      </c>
      <c r="AS652" s="11">
        <v>0.66198471058210395</v>
      </c>
      <c r="AT652" s="11">
        <v>0.48942574108812398</v>
      </c>
      <c r="AU652" s="11"/>
      <c r="AV652" s="11">
        <v>0.54748530178767996</v>
      </c>
      <c r="AW652" s="11">
        <v>0.66324723015855602</v>
      </c>
      <c r="AX652" s="11">
        <v>0.66541428469107899</v>
      </c>
      <c r="AY652" s="11">
        <v>0.47489350339185998</v>
      </c>
      <c r="AZ652" s="11">
        <v>0.45701922384395399</v>
      </c>
      <c r="BA652" s="11"/>
      <c r="BB652" s="11">
        <v>0.56858602990222196</v>
      </c>
      <c r="BC652" s="11">
        <v>0.66062491337018403</v>
      </c>
      <c r="BD652" s="11">
        <v>0.67235165702075494</v>
      </c>
      <c r="BE652" s="11"/>
      <c r="BF652" s="11">
        <v>0.65629399150853795</v>
      </c>
      <c r="BG652" s="11">
        <v>0.55500957147617802</v>
      </c>
      <c r="BH652" s="11">
        <v>0.63197269575577597</v>
      </c>
      <c r="BI652" s="11">
        <v>0.56513130129631794</v>
      </c>
      <c r="BJ652" s="11">
        <v>0.54736947514886203</v>
      </c>
      <c r="BK652" s="11">
        <v>0.57384943108444098</v>
      </c>
    </row>
    <row r="653" spans="2:63" x14ac:dyDescent="0.35">
      <c r="B653" t="s">
        <v>259</v>
      </c>
      <c r="C653" s="11">
        <v>0.11941754389225499</v>
      </c>
      <c r="D653" s="11">
        <v>0.1290896193608185</v>
      </c>
      <c r="E653" s="11">
        <v>0.11020392716668299</v>
      </c>
      <c r="F653" s="11"/>
      <c r="G653" s="11">
        <v>7.7521109043088038E-2</v>
      </c>
      <c r="H653" s="11">
        <v>7.7568065479280301E-2</v>
      </c>
      <c r="I653" s="11">
        <v>0.11217091103877599</v>
      </c>
      <c r="J653" s="11">
        <v>0.123712687662764</v>
      </c>
      <c r="K653" s="11">
        <v>0.1222463374087467</v>
      </c>
      <c r="L653" s="11">
        <v>0.18263059206168131</v>
      </c>
      <c r="M653" s="11"/>
      <c r="N653" s="11">
        <v>0.1037718234098244</v>
      </c>
      <c r="O653" s="11">
        <v>0.10847860695233449</v>
      </c>
      <c r="P653" s="11">
        <v>0.15213107525220082</v>
      </c>
      <c r="Q653" s="11">
        <v>0.15599047578651901</v>
      </c>
      <c r="R653" s="11">
        <v>0.10123622375889291</v>
      </c>
      <c r="S653" s="11">
        <v>0.1064140143465362</v>
      </c>
      <c r="T653" s="11">
        <v>0.1366203998366371</v>
      </c>
      <c r="U653" s="11">
        <v>0.1180918287836516</v>
      </c>
      <c r="V653" s="11">
        <v>0.1034483795603203</v>
      </c>
      <c r="W653" s="11">
        <v>0.10852296672232301</v>
      </c>
      <c r="X653" s="11">
        <v>0.15065776631430397</v>
      </c>
      <c r="Y653" s="11"/>
      <c r="Z653" s="11">
        <v>0.1126096396119721</v>
      </c>
      <c r="AA653" s="11">
        <v>0.1359428526425642</v>
      </c>
      <c r="AB653" s="11">
        <v>0.11758291640556991</v>
      </c>
      <c r="AC653" s="11">
        <v>0.11143161646508759</v>
      </c>
      <c r="AD653" s="11"/>
      <c r="AE653" s="11">
        <v>0.11996133999088371</v>
      </c>
      <c r="AF653" s="11">
        <v>0.12705307906580041</v>
      </c>
      <c r="AG653" s="11">
        <v>0.1194689429422951</v>
      </c>
      <c r="AH653" s="11">
        <v>9.6163899129629499E-2</v>
      </c>
      <c r="AI653" s="11">
        <v>0.11017180484819697</v>
      </c>
      <c r="AJ653" s="11"/>
      <c r="AK653" s="11">
        <v>0.1432188645119582</v>
      </c>
      <c r="AL653" s="11">
        <v>0.1035278847331909</v>
      </c>
      <c r="AM653" s="11">
        <v>0.10510020102774299</v>
      </c>
      <c r="AN653" s="11">
        <v>0.1053011471824734</v>
      </c>
      <c r="AO653" s="11">
        <v>0.1088821211787861</v>
      </c>
      <c r="AP653" s="11">
        <v>0.1303948955962225</v>
      </c>
      <c r="AQ653" s="11"/>
      <c r="AR653" s="11">
        <v>0.16427504346025429</v>
      </c>
      <c r="AS653" s="11">
        <v>8.1514878186128098E-2</v>
      </c>
      <c r="AT653" s="11">
        <v>0.1232489491752809</v>
      </c>
      <c r="AU653" s="11"/>
      <c r="AV653" s="11">
        <v>0.1425018294939486</v>
      </c>
      <c r="AW653" s="11">
        <v>9.7260112132199802E-2</v>
      </c>
      <c r="AX653" s="11">
        <v>8.8545155550117993E-2</v>
      </c>
      <c r="AY653" s="11">
        <v>0.12175039775034169</v>
      </c>
      <c r="AZ653" s="11">
        <v>0.15151304505734359</v>
      </c>
      <c r="BA653" s="11"/>
      <c r="BB653" s="11">
        <v>0.134610142316436</v>
      </c>
      <c r="BC653" s="11">
        <v>9.5610420437110488E-2</v>
      </c>
      <c r="BD653" s="11">
        <v>8.5622470531923595E-2</v>
      </c>
      <c r="BE653" s="11"/>
      <c r="BF653" s="11">
        <v>9.6098958638496504E-2</v>
      </c>
      <c r="BG653" s="11">
        <v>0.1315002329480246</v>
      </c>
      <c r="BH653" s="11">
        <v>8.7751960045552205E-2</v>
      </c>
      <c r="BI653" s="11">
        <v>0.1302818650419178</v>
      </c>
      <c r="BJ653" s="11">
        <v>0.13446100367793631</v>
      </c>
      <c r="BK653" s="11">
        <v>0.1504985882459178</v>
      </c>
    </row>
    <row r="654" spans="2:63" x14ac:dyDescent="0.35">
      <c r="B654" t="s">
        <v>192</v>
      </c>
      <c r="C654" s="11">
        <v>0.468825039723341</v>
      </c>
      <c r="D654" s="11">
        <v>0.4512568081628795</v>
      </c>
      <c r="E654" s="11">
        <v>0.485977886481118</v>
      </c>
      <c r="F654" s="11"/>
      <c r="G654" s="11">
        <v>0.63180340148032399</v>
      </c>
      <c r="H654" s="11">
        <v>0.62700757849160171</v>
      </c>
      <c r="I654" s="11">
        <v>0.49845514378425504</v>
      </c>
      <c r="J654" s="11">
        <v>0.39998754184510499</v>
      </c>
      <c r="K654" s="11">
        <v>0.4105621242469113</v>
      </c>
      <c r="L654" s="11">
        <v>0.29983610820410767</v>
      </c>
      <c r="M654" s="11"/>
      <c r="N654" s="11">
        <v>0.54898915232487466</v>
      </c>
      <c r="O654" s="11">
        <v>0.48494676776330148</v>
      </c>
      <c r="P654" s="11">
        <v>0.40417172625854914</v>
      </c>
      <c r="Q654" s="11">
        <v>0.36867031254373095</v>
      </c>
      <c r="R654" s="11">
        <v>0.5236031824108851</v>
      </c>
      <c r="S654" s="11">
        <v>0.47401827292428378</v>
      </c>
      <c r="T654" s="11">
        <v>0.42541895333064694</v>
      </c>
      <c r="U654" s="11">
        <v>0.5124057519421914</v>
      </c>
      <c r="V654" s="11">
        <v>0.48555974729852469</v>
      </c>
      <c r="W654" s="11">
        <v>0.47636420368858201</v>
      </c>
      <c r="X654" s="11">
        <v>0.38414037030091208</v>
      </c>
      <c r="Y654" s="11"/>
      <c r="Z654" s="11">
        <v>0.51164129195512686</v>
      </c>
      <c r="AA654" s="11">
        <v>0.40798837053769876</v>
      </c>
      <c r="AB654" s="11">
        <v>0.51986794223876309</v>
      </c>
      <c r="AC654" s="11">
        <v>0.43968530632782343</v>
      </c>
      <c r="AD654" s="11"/>
      <c r="AE654" s="11">
        <v>0.41616750316036027</v>
      </c>
      <c r="AF654" s="11">
        <v>0.46691675045635561</v>
      </c>
      <c r="AG654" s="11">
        <v>0.49433505841348385</v>
      </c>
      <c r="AH654" s="11">
        <v>0.57518452159918543</v>
      </c>
      <c r="AI654" s="11">
        <v>0.47624402940279098</v>
      </c>
      <c r="AJ654" s="11"/>
      <c r="AK654" s="11">
        <v>0.41701012794714276</v>
      </c>
      <c r="AL654" s="11">
        <v>0.50693121464542712</v>
      </c>
      <c r="AM654" s="11">
        <v>0.49110775324176204</v>
      </c>
      <c r="AN654" s="11">
        <v>0.46344173668444855</v>
      </c>
      <c r="AO654" s="11">
        <v>0.51467179789440087</v>
      </c>
      <c r="AP654" s="11">
        <v>0.50155863860393446</v>
      </c>
      <c r="AQ654" s="11"/>
      <c r="AR654" s="11">
        <v>0.3623469696276827</v>
      </c>
      <c r="AS654" s="11">
        <v>0.58046983239597583</v>
      </c>
      <c r="AT654" s="11">
        <v>0.36617679191284308</v>
      </c>
      <c r="AU654" s="11"/>
      <c r="AV654" s="11">
        <v>0.40498347229373133</v>
      </c>
      <c r="AW654" s="11">
        <v>0.56598711802635626</v>
      </c>
      <c r="AX654" s="11">
        <v>0.576869129140961</v>
      </c>
      <c r="AY654" s="11">
        <v>0.3531431056415183</v>
      </c>
      <c r="AZ654" s="11">
        <v>0.30550617878661041</v>
      </c>
      <c r="BA654" s="11"/>
      <c r="BB654" s="11">
        <v>0.43397588758578598</v>
      </c>
      <c r="BC654" s="11">
        <v>0.5650144929330736</v>
      </c>
      <c r="BD654" s="11">
        <v>0.58672918648883132</v>
      </c>
      <c r="BE654" s="11"/>
      <c r="BF654" s="11">
        <v>0.56019503287004146</v>
      </c>
      <c r="BG654" s="11">
        <v>0.42350933852815342</v>
      </c>
      <c r="BH654" s="11">
        <v>0.54422073571022378</v>
      </c>
      <c r="BI654" s="11">
        <v>0.43484943625440015</v>
      </c>
      <c r="BJ654" s="11">
        <v>0.41290847147092569</v>
      </c>
      <c r="BK654" s="11">
        <v>0.4233508428385232</v>
      </c>
    </row>
    <row r="655" spans="2:63" x14ac:dyDescent="0.35">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row>
    <row r="656" spans="2:63" x14ac:dyDescent="0.35">
      <c r="B656" s="45" t="s">
        <v>441</v>
      </c>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row>
    <row r="657" spans="2:63" x14ac:dyDescent="0.35">
      <c r="B657" s="20" t="s">
        <v>67</v>
      </c>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c r="BG657" s="11"/>
      <c r="BH657" s="11"/>
      <c r="BI657" s="11"/>
      <c r="BJ657" s="11"/>
      <c r="BK657" s="11"/>
    </row>
    <row r="658" spans="2:63" x14ac:dyDescent="0.35">
      <c r="B658" t="s">
        <v>315</v>
      </c>
      <c r="C658" s="11">
        <v>0.42194762679685699</v>
      </c>
      <c r="D658" s="11">
        <v>0.40685947184027099</v>
      </c>
      <c r="E658" s="11">
        <v>0.43441293319511398</v>
      </c>
      <c r="F658" s="11"/>
      <c r="G658" s="11">
        <v>0.41579506110468401</v>
      </c>
      <c r="H658" s="11">
        <v>0.41408690335405401</v>
      </c>
      <c r="I658" s="11">
        <v>0.37509801857226099</v>
      </c>
      <c r="J658" s="11">
        <v>0.38634879182239901</v>
      </c>
      <c r="K658" s="11">
        <v>0.473542517046593</v>
      </c>
      <c r="L658" s="11">
        <v>0.464868605470456</v>
      </c>
      <c r="M658" s="11"/>
      <c r="N658" s="11">
        <v>0.39586721085505899</v>
      </c>
      <c r="O658" s="11">
        <v>0.455951626911824</v>
      </c>
      <c r="P658" s="11">
        <v>0.45428610886458298</v>
      </c>
      <c r="Q658" s="11">
        <v>0.43176230622700901</v>
      </c>
      <c r="R658" s="11">
        <v>0.37460779907766301</v>
      </c>
      <c r="S658" s="11">
        <v>0.38422055870682298</v>
      </c>
      <c r="T658" s="11">
        <v>0.43064864772220601</v>
      </c>
      <c r="U658" s="11">
        <v>0.38058072345468402</v>
      </c>
      <c r="V658" s="11">
        <v>0.41615552914058201</v>
      </c>
      <c r="W658" s="11">
        <v>0.47781047270608101</v>
      </c>
      <c r="X658" s="11">
        <v>0.40292624340248601</v>
      </c>
      <c r="Y658" s="11"/>
      <c r="Z658" s="11">
        <v>0.44175285636696299</v>
      </c>
      <c r="AA658" s="11">
        <v>0.437969004650617</v>
      </c>
      <c r="AB658" s="11">
        <v>0.40601426991247203</v>
      </c>
      <c r="AC658" s="11">
        <v>0.39378426823667301</v>
      </c>
      <c r="AD658" s="11"/>
      <c r="AE658" s="11">
        <v>0.37660447002697001</v>
      </c>
      <c r="AF658" s="11">
        <v>0.39779787358838198</v>
      </c>
      <c r="AG658" s="11">
        <v>0.46498567903162102</v>
      </c>
      <c r="AH658" s="11">
        <v>0.47746680169899502</v>
      </c>
      <c r="AI658" s="11">
        <v>0.40074172960759502</v>
      </c>
      <c r="AJ658" s="11"/>
      <c r="AK658" s="11">
        <v>0.43091041072272301</v>
      </c>
      <c r="AL658" s="11">
        <v>0.40946277656538899</v>
      </c>
      <c r="AM658" s="11">
        <v>0.43929880138732702</v>
      </c>
      <c r="AN658" s="11">
        <v>0.34804194471712002</v>
      </c>
      <c r="AO658" s="11">
        <v>0.46748446683228201</v>
      </c>
      <c r="AP658" s="11">
        <v>0.39105005079060001</v>
      </c>
      <c r="AQ658" s="11"/>
      <c r="AR658" s="11">
        <v>0.35121468894318802</v>
      </c>
      <c r="AS658" s="11">
        <v>0.51455021717301996</v>
      </c>
      <c r="AT658" s="11">
        <v>0.33838565697587802</v>
      </c>
      <c r="AU658" s="11"/>
      <c r="AV658" s="11">
        <v>0.35975491885327898</v>
      </c>
      <c r="AW658" s="11">
        <v>0.47699827958191798</v>
      </c>
      <c r="AX658" s="11">
        <v>0.50893889918054402</v>
      </c>
      <c r="AY658" s="11">
        <v>0.30293829018436103</v>
      </c>
      <c r="AZ658" s="11">
        <v>0.37092059633600999</v>
      </c>
      <c r="BA658" s="11"/>
      <c r="BB658" s="11">
        <v>0.35540952227043199</v>
      </c>
      <c r="BC658" s="11">
        <v>0.47750658045255001</v>
      </c>
      <c r="BD658" s="11">
        <v>0.53295756321835597</v>
      </c>
      <c r="BE658" s="11"/>
      <c r="BF658" s="11">
        <v>0.4296095366994</v>
      </c>
      <c r="BG658" s="11">
        <v>0.41072329638037602</v>
      </c>
      <c r="BH658" s="11">
        <v>0.41582003987923499</v>
      </c>
      <c r="BI658" s="11">
        <v>0.394178927942335</v>
      </c>
      <c r="BJ658" s="11">
        <v>0.48701879114360003</v>
      </c>
      <c r="BK658" s="11">
        <v>0.42234881999993601</v>
      </c>
    </row>
    <row r="659" spans="2:63" x14ac:dyDescent="0.35">
      <c r="B659" t="s">
        <v>73</v>
      </c>
      <c r="C659" s="11">
        <v>0.26375015328178097</v>
      </c>
      <c r="D659" s="11">
        <v>0.24678303160971901</v>
      </c>
      <c r="E659" s="11">
        <v>0.28015828815392202</v>
      </c>
      <c r="F659" s="11"/>
      <c r="G659" s="11">
        <v>0.23189418473636</v>
      </c>
      <c r="H659" s="11">
        <v>0.244145076662385</v>
      </c>
      <c r="I659" s="11">
        <v>0.28244800833276101</v>
      </c>
      <c r="J659" s="11">
        <v>0.27438937975231797</v>
      </c>
      <c r="K659" s="11">
        <v>0.28142011094104502</v>
      </c>
      <c r="L659" s="11">
        <v>0.26564625259487001</v>
      </c>
      <c r="M659" s="11"/>
      <c r="N659" s="11">
        <v>0.270107294939057</v>
      </c>
      <c r="O659" s="11">
        <v>0.25186032038974199</v>
      </c>
      <c r="P659" s="11">
        <v>0.25497011144641102</v>
      </c>
      <c r="Q659" s="11">
        <v>0.23577879805027099</v>
      </c>
      <c r="R659" s="11">
        <v>0.29518607463001401</v>
      </c>
      <c r="S659" s="11">
        <v>0.25609760088779199</v>
      </c>
      <c r="T659" s="11">
        <v>0.285388335484134</v>
      </c>
      <c r="U659" s="11">
        <v>0.25812867873527401</v>
      </c>
      <c r="V659" s="11">
        <v>0.250911819857216</v>
      </c>
      <c r="W659" s="11">
        <v>0.25537458601707702</v>
      </c>
      <c r="X659" s="11">
        <v>0.32422944207399401</v>
      </c>
      <c r="Y659" s="11"/>
      <c r="Z659" s="11">
        <v>0.29674027576369599</v>
      </c>
      <c r="AA659" s="11">
        <v>0.26854322961695998</v>
      </c>
      <c r="AB659" s="11">
        <v>0.24738392820417099</v>
      </c>
      <c r="AC659" s="11">
        <v>0.239359225210732</v>
      </c>
      <c r="AD659" s="11"/>
      <c r="AE659" s="11">
        <v>0.27315451716579903</v>
      </c>
      <c r="AF659" s="11">
        <v>0.27691507083262001</v>
      </c>
      <c r="AG659" s="11">
        <v>0.26980311167406301</v>
      </c>
      <c r="AH659" s="11">
        <v>0.24769985124703001</v>
      </c>
      <c r="AI659" s="11">
        <v>0.12856267969145499</v>
      </c>
      <c r="AJ659" s="11"/>
      <c r="AK659" s="11">
        <v>0.27131147515729997</v>
      </c>
      <c r="AL659" s="11">
        <v>0.28334785622584902</v>
      </c>
      <c r="AM659" s="11">
        <v>0.21127185546157401</v>
      </c>
      <c r="AN659" s="11">
        <v>0.252872688398326</v>
      </c>
      <c r="AO659" s="11">
        <v>0.24361032804326299</v>
      </c>
      <c r="AP659" s="11">
        <v>0.28201551719956902</v>
      </c>
      <c r="AQ659" s="11"/>
      <c r="AR659" s="11">
        <v>0.26773891599600003</v>
      </c>
      <c r="AS659" s="11">
        <v>0.25879183780862702</v>
      </c>
      <c r="AT659" s="11">
        <v>0.279936742238792</v>
      </c>
      <c r="AU659" s="11"/>
      <c r="AV659" s="11">
        <v>0.27215603806120803</v>
      </c>
      <c r="AW659" s="11">
        <v>0.25384693655983298</v>
      </c>
      <c r="AX659" s="11">
        <v>0.31373093343145397</v>
      </c>
      <c r="AY659" s="11">
        <v>0.169193919623603</v>
      </c>
      <c r="AZ659" s="11">
        <v>0.24729109111702</v>
      </c>
      <c r="BA659" s="11"/>
      <c r="BB659" s="11">
        <v>0.27478576015129103</v>
      </c>
      <c r="BC659" s="11">
        <v>0.25476502330094503</v>
      </c>
      <c r="BD659" s="11">
        <v>0.27752014881255399</v>
      </c>
      <c r="BE659" s="11"/>
      <c r="BF659" s="11">
        <v>0.240421866281571</v>
      </c>
      <c r="BG659" s="11">
        <v>0.27444248361658802</v>
      </c>
      <c r="BH659" s="11">
        <v>0.263422199341729</v>
      </c>
      <c r="BI659" s="11">
        <v>0.28777115061968001</v>
      </c>
      <c r="BJ659" s="11">
        <v>0.24182734069921599</v>
      </c>
      <c r="BK659" s="11">
        <v>0.25743918933036097</v>
      </c>
    </row>
    <row r="660" spans="2:63" x14ac:dyDescent="0.35">
      <c r="B660" t="s">
        <v>316</v>
      </c>
      <c r="C660" s="11">
        <v>0.197775635012781</v>
      </c>
      <c r="D660" s="11">
        <v>0.197851867191884</v>
      </c>
      <c r="E660" s="11">
        <v>0.199280939531298</v>
      </c>
      <c r="F660" s="11"/>
      <c r="G660" s="11">
        <v>0.22459259087677899</v>
      </c>
      <c r="H660" s="11">
        <v>0.20754358212455101</v>
      </c>
      <c r="I660" s="11">
        <v>0.20574421930734299</v>
      </c>
      <c r="J660" s="11">
        <v>0.21901997128960399</v>
      </c>
      <c r="K660" s="11">
        <v>0.15925081846464301</v>
      </c>
      <c r="L660" s="11">
        <v>0.17376901048943899</v>
      </c>
      <c r="M660" s="11"/>
      <c r="N660" s="11">
        <v>0.18457563366910101</v>
      </c>
      <c r="O660" s="11">
        <v>0.19596790360183899</v>
      </c>
      <c r="P660" s="11">
        <v>0.18577955034362501</v>
      </c>
      <c r="Q660" s="11">
        <v>0.20791611378608599</v>
      </c>
      <c r="R660" s="11">
        <v>0.216811784553019</v>
      </c>
      <c r="S660" s="11">
        <v>0.238578161517288</v>
      </c>
      <c r="T660" s="11">
        <v>0.18391939532530399</v>
      </c>
      <c r="U660" s="11">
        <v>0.20390983565117601</v>
      </c>
      <c r="V660" s="11">
        <v>0.21914461103500599</v>
      </c>
      <c r="W660" s="11">
        <v>0.18050371671037799</v>
      </c>
      <c r="X660" s="11">
        <v>0.14156306910480801</v>
      </c>
      <c r="Y660" s="11"/>
      <c r="Z660" s="11">
        <v>0.15672406567137101</v>
      </c>
      <c r="AA660" s="11">
        <v>0.19081258721491701</v>
      </c>
      <c r="AB660" s="11">
        <v>0.21894808897345799</v>
      </c>
      <c r="AC660" s="11">
        <v>0.23229424386272399</v>
      </c>
      <c r="AD660" s="11"/>
      <c r="AE660" s="11">
        <v>0.24803174539776701</v>
      </c>
      <c r="AF660" s="11">
        <v>0.20612832766757</v>
      </c>
      <c r="AG660" s="11">
        <v>0.152156968364414</v>
      </c>
      <c r="AH660" s="11">
        <v>0.146248448682155</v>
      </c>
      <c r="AI660" s="11">
        <v>0.26058182842119099</v>
      </c>
      <c r="AJ660" s="11"/>
      <c r="AK660" s="11">
        <v>0.18728812733824701</v>
      </c>
      <c r="AL660" s="11">
        <v>0.179595805525609</v>
      </c>
      <c r="AM660" s="11">
        <v>0.233780913134429</v>
      </c>
      <c r="AN660" s="11">
        <v>0.263241182250052</v>
      </c>
      <c r="AO660" s="11">
        <v>0.18423902598344899</v>
      </c>
      <c r="AP660" s="11">
        <v>0.195980158474056</v>
      </c>
      <c r="AQ660" s="11"/>
      <c r="AR660" s="11">
        <v>0.222439883770219</v>
      </c>
      <c r="AS660" s="11">
        <v>0.14196093624523001</v>
      </c>
      <c r="AT660" s="11">
        <v>0.26453154424835801</v>
      </c>
      <c r="AU660" s="11"/>
      <c r="AV660" s="11">
        <v>0.21489939744052999</v>
      </c>
      <c r="AW660" s="11">
        <v>0.173685558777564</v>
      </c>
      <c r="AX660" s="11">
        <v>0.101572554399205</v>
      </c>
      <c r="AY660" s="11">
        <v>0.262958345932232</v>
      </c>
      <c r="AZ660" s="11">
        <v>0.283104844253105</v>
      </c>
      <c r="BA660" s="11"/>
      <c r="BB660" s="11">
        <v>0.22362256551649501</v>
      </c>
      <c r="BC660" s="11">
        <v>0.17434954688323401</v>
      </c>
      <c r="BD660" s="11">
        <v>0.11400526082261001</v>
      </c>
      <c r="BE660" s="11"/>
      <c r="BF660" s="11">
        <v>0.18337676920059301</v>
      </c>
      <c r="BG660" s="11">
        <v>0.215768741911217</v>
      </c>
      <c r="BH660" s="11">
        <v>0.189240770879291</v>
      </c>
      <c r="BI660" s="11">
        <v>0.21189831793493499</v>
      </c>
      <c r="BJ660" s="11">
        <v>0.17508372920889101</v>
      </c>
      <c r="BK660" s="11">
        <v>0.18096016013118299</v>
      </c>
    </row>
    <row r="661" spans="2:63" x14ac:dyDescent="0.35">
      <c r="B661" t="s">
        <v>75</v>
      </c>
      <c r="C661" s="11">
        <v>6.5442036484584507E-2</v>
      </c>
      <c r="D661" s="11">
        <v>7.9189868427277904E-2</v>
      </c>
      <c r="E661" s="11">
        <v>5.2535306098441002E-2</v>
      </c>
      <c r="F661" s="11"/>
      <c r="G661" s="11">
        <v>7.6570584428010097E-2</v>
      </c>
      <c r="H661" s="11">
        <v>8.3480153194176898E-2</v>
      </c>
      <c r="I661" s="11">
        <v>7.8284145114315903E-2</v>
      </c>
      <c r="J661" s="11">
        <v>6.5484633580590798E-2</v>
      </c>
      <c r="K661" s="11">
        <v>3.3643830654243798E-2</v>
      </c>
      <c r="L661" s="11">
        <v>5.4071822502885697E-2</v>
      </c>
      <c r="M661" s="11"/>
      <c r="N661" s="11">
        <v>8.4662847285148501E-2</v>
      </c>
      <c r="O661" s="11">
        <v>6.22780179108854E-2</v>
      </c>
      <c r="P661" s="11">
        <v>5.9825985394125397E-2</v>
      </c>
      <c r="Q661" s="11">
        <v>7.3044663649138794E-2</v>
      </c>
      <c r="R661" s="11">
        <v>6.1276949419502298E-2</v>
      </c>
      <c r="S661" s="11">
        <v>6.1570888440434401E-2</v>
      </c>
      <c r="T661" s="11">
        <v>5.3254333812624802E-2</v>
      </c>
      <c r="U661" s="11">
        <v>8.6221427958961594E-2</v>
      </c>
      <c r="V661" s="11">
        <v>6.5714344472054903E-2</v>
      </c>
      <c r="W661" s="11">
        <v>4.130343664688E-2</v>
      </c>
      <c r="X661" s="11">
        <v>7.3614738744570196E-2</v>
      </c>
      <c r="Y661" s="11"/>
      <c r="Z661" s="11">
        <v>6.4232311088048499E-2</v>
      </c>
      <c r="AA661" s="11">
        <v>5.87680143213338E-2</v>
      </c>
      <c r="AB661" s="11">
        <v>6.9246006673980301E-2</v>
      </c>
      <c r="AC661" s="11">
        <v>7.1899457859353894E-2</v>
      </c>
      <c r="AD661" s="11"/>
      <c r="AE661" s="11">
        <v>5.3439217994620203E-2</v>
      </c>
      <c r="AF661" s="11">
        <v>6.6220637428774307E-2</v>
      </c>
      <c r="AG661" s="11">
        <v>6.7154016861173602E-2</v>
      </c>
      <c r="AH661" s="11">
        <v>8.1758782470398597E-2</v>
      </c>
      <c r="AI661" s="11">
        <v>8.2379108333259607E-2</v>
      </c>
      <c r="AJ661" s="11"/>
      <c r="AK661" s="11">
        <v>5.8167289147341802E-2</v>
      </c>
      <c r="AL661" s="11">
        <v>8.3203055497595199E-2</v>
      </c>
      <c r="AM661" s="11">
        <v>5.6360174859726601E-2</v>
      </c>
      <c r="AN661" s="11">
        <v>6.5225136830761796E-2</v>
      </c>
      <c r="AO661" s="11">
        <v>5.5824815458809199E-2</v>
      </c>
      <c r="AP661" s="11">
        <v>9.0915839556703099E-2</v>
      </c>
      <c r="AQ661" s="11"/>
      <c r="AR661" s="11">
        <v>8.5006106836167494E-2</v>
      </c>
      <c r="AS661" s="11">
        <v>5.17298689543121E-2</v>
      </c>
      <c r="AT661" s="11">
        <v>6.0699020915420003E-2</v>
      </c>
      <c r="AU661" s="11"/>
      <c r="AV661" s="11">
        <v>9.1128537773523297E-2</v>
      </c>
      <c r="AW661" s="11">
        <v>5.5955093532256597E-2</v>
      </c>
      <c r="AX661" s="11">
        <v>4.5399097105958401E-2</v>
      </c>
      <c r="AY661" s="11">
        <v>0.13426218210183299</v>
      </c>
      <c r="AZ661" s="11">
        <v>4.2898097275109501E-2</v>
      </c>
      <c r="BA661" s="11"/>
      <c r="BB661" s="11">
        <v>9.1327978323503103E-2</v>
      </c>
      <c r="BC661" s="11">
        <v>5.9177894588072801E-2</v>
      </c>
      <c r="BD661" s="11">
        <v>3.9308685780991198E-2</v>
      </c>
      <c r="BE661" s="11"/>
      <c r="BF661" s="11">
        <v>8.5516655913067299E-2</v>
      </c>
      <c r="BG661" s="11">
        <v>5.4577029339776401E-2</v>
      </c>
      <c r="BH661" s="11">
        <v>8.4455300054499804E-2</v>
      </c>
      <c r="BI661" s="11">
        <v>5.4591709536352499E-2</v>
      </c>
      <c r="BJ661" s="11">
        <v>6.17983534411694E-2</v>
      </c>
      <c r="BK661" s="11">
        <v>4.7690326932398101E-2</v>
      </c>
    </row>
    <row r="662" spans="2:63" x14ac:dyDescent="0.35">
      <c r="B662" t="s">
        <v>317</v>
      </c>
      <c r="C662" s="11">
        <v>5.1084548423995998E-2</v>
      </c>
      <c r="D662" s="11">
        <v>6.9315760930848805E-2</v>
      </c>
      <c r="E662" s="11">
        <v>3.3612533021225403E-2</v>
      </c>
      <c r="F662" s="11"/>
      <c r="G662" s="11">
        <v>5.1147578854166903E-2</v>
      </c>
      <c r="H662" s="11">
        <v>5.0744284664833703E-2</v>
      </c>
      <c r="I662" s="11">
        <v>5.84256086733193E-2</v>
      </c>
      <c r="J662" s="11">
        <v>5.4757223555088302E-2</v>
      </c>
      <c r="K662" s="11">
        <v>5.21427228934754E-2</v>
      </c>
      <c r="L662" s="11">
        <v>4.16443089423498E-2</v>
      </c>
      <c r="M662" s="11"/>
      <c r="N662" s="11">
        <v>6.4787013251634495E-2</v>
      </c>
      <c r="O662" s="11">
        <v>3.3942131185708803E-2</v>
      </c>
      <c r="P662" s="11">
        <v>4.5138243951254202E-2</v>
      </c>
      <c r="Q662" s="11">
        <v>5.1498118287495599E-2</v>
      </c>
      <c r="R662" s="11">
        <v>5.2117392319801698E-2</v>
      </c>
      <c r="S662" s="11">
        <v>5.9532790447661903E-2</v>
      </c>
      <c r="T662" s="11">
        <v>4.6789287655731301E-2</v>
      </c>
      <c r="U662" s="11">
        <v>7.1159334199905597E-2</v>
      </c>
      <c r="V662" s="11">
        <v>4.8073695495142198E-2</v>
      </c>
      <c r="W662" s="11">
        <v>4.5007787919584402E-2</v>
      </c>
      <c r="X662" s="11">
        <v>5.7666506674142699E-2</v>
      </c>
      <c r="Y662" s="11"/>
      <c r="Z662" s="11">
        <v>4.0550491109921503E-2</v>
      </c>
      <c r="AA662" s="11">
        <v>4.3907164196172098E-2</v>
      </c>
      <c r="AB662" s="11">
        <v>5.8407706235918497E-2</v>
      </c>
      <c r="AC662" s="11">
        <v>6.2662804830516797E-2</v>
      </c>
      <c r="AD662" s="11"/>
      <c r="AE662" s="11">
        <v>4.8770049414842899E-2</v>
      </c>
      <c r="AF662" s="11">
        <v>5.2938090482652703E-2</v>
      </c>
      <c r="AG662" s="11">
        <v>4.5900224068729401E-2</v>
      </c>
      <c r="AH662" s="11">
        <v>4.68261159014213E-2</v>
      </c>
      <c r="AI662" s="11">
        <v>0.12773465394649999</v>
      </c>
      <c r="AJ662" s="11"/>
      <c r="AK662" s="11">
        <v>5.2322697634387898E-2</v>
      </c>
      <c r="AL662" s="11">
        <v>4.43905061855576E-2</v>
      </c>
      <c r="AM662" s="11">
        <v>5.9288255156943498E-2</v>
      </c>
      <c r="AN662" s="11">
        <v>7.0619047803739302E-2</v>
      </c>
      <c r="AO662" s="11">
        <v>4.8841363682196E-2</v>
      </c>
      <c r="AP662" s="11">
        <v>4.00384339790716E-2</v>
      </c>
      <c r="AQ662" s="11"/>
      <c r="AR662" s="11">
        <v>7.3600404454424603E-2</v>
      </c>
      <c r="AS662" s="11">
        <v>3.2967139818810602E-2</v>
      </c>
      <c r="AT662" s="11">
        <v>5.6447035621551497E-2</v>
      </c>
      <c r="AU662" s="11"/>
      <c r="AV662" s="11">
        <v>6.20611078714597E-2</v>
      </c>
      <c r="AW662" s="11">
        <v>3.9514131548428998E-2</v>
      </c>
      <c r="AX662" s="11">
        <v>3.0358515882838302E-2</v>
      </c>
      <c r="AY662" s="11">
        <v>0.13064726215797101</v>
      </c>
      <c r="AZ662" s="11">
        <v>5.5785371018754998E-2</v>
      </c>
      <c r="BA662" s="11"/>
      <c r="BB662" s="11">
        <v>5.4854173738279402E-2</v>
      </c>
      <c r="BC662" s="11">
        <v>3.4200954775198002E-2</v>
      </c>
      <c r="BD662" s="11">
        <v>3.6208341365488901E-2</v>
      </c>
      <c r="BE662" s="11"/>
      <c r="BF662" s="11">
        <v>6.1075171905369201E-2</v>
      </c>
      <c r="BG662" s="11">
        <v>4.4488448752042602E-2</v>
      </c>
      <c r="BH662" s="11">
        <v>4.7061689845244302E-2</v>
      </c>
      <c r="BI662" s="11">
        <v>5.15598939666971E-2</v>
      </c>
      <c r="BJ662" s="11">
        <v>3.4271785507124598E-2</v>
      </c>
      <c r="BK662" s="11">
        <v>9.1561503606121503E-2</v>
      </c>
    </row>
    <row r="663" spans="2:63" x14ac:dyDescent="0.35">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c r="BG663" s="11"/>
      <c r="BH663" s="11"/>
      <c r="BI663" s="11"/>
      <c r="BJ663" s="11"/>
      <c r="BK663" s="11"/>
    </row>
    <row r="664" spans="2:63" x14ac:dyDescent="0.35">
      <c r="B664" s="45" t="s">
        <v>442</v>
      </c>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c r="BG664" s="11"/>
      <c r="BH664" s="11"/>
      <c r="BI664" s="11"/>
      <c r="BJ664" s="11"/>
      <c r="BK664" s="11"/>
    </row>
    <row r="665" spans="2:63" x14ac:dyDescent="0.35">
      <c r="B665" s="20" t="s">
        <v>67</v>
      </c>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row>
    <row r="666" spans="2:63" x14ac:dyDescent="0.35">
      <c r="B666" t="s">
        <v>443</v>
      </c>
      <c r="C666" s="11">
        <v>0.103774968928201</v>
      </c>
      <c r="D666" s="11">
        <v>0.12813762469423101</v>
      </c>
      <c r="E666" s="11">
        <v>8.0439863634325801E-2</v>
      </c>
      <c r="F666" s="11"/>
      <c r="G666" s="11">
        <v>0.10474153191557101</v>
      </c>
      <c r="H666" s="11">
        <v>9.4494991731478906E-2</v>
      </c>
      <c r="I666" s="11">
        <v>7.6370496463540105E-2</v>
      </c>
      <c r="J666" s="11">
        <v>0.115587989505713</v>
      </c>
      <c r="K666" s="11">
        <v>0.10834395132874799</v>
      </c>
      <c r="L666" s="11">
        <v>0.12031822333872599</v>
      </c>
      <c r="M666" s="11"/>
      <c r="N666" s="11">
        <v>0.112774862638958</v>
      </c>
      <c r="O666" s="11">
        <v>8.3590089853887106E-2</v>
      </c>
      <c r="P666" s="11">
        <v>0.10966765414999199</v>
      </c>
      <c r="Q666" s="11">
        <v>0.11322870911741099</v>
      </c>
      <c r="R666" s="11">
        <v>9.3532993902206402E-2</v>
      </c>
      <c r="S666" s="11">
        <v>0.100964669920401</v>
      </c>
      <c r="T666" s="11">
        <v>9.0447655099272398E-2</v>
      </c>
      <c r="U666" s="11">
        <v>9.0780255926934506E-2</v>
      </c>
      <c r="V666" s="11">
        <v>9.7808284656247399E-2</v>
      </c>
      <c r="W666" s="11">
        <v>0.14376226177154999</v>
      </c>
      <c r="X666" s="11">
        <v>9.6781112035300806E-2</v>
      </c>
      <c r="Y666" s="11"/>
      <c r="Z666" s="11">
        <v>9.46585476715011E-2</v>
      </c>
      <c r="AA666" s="11">
        <v>9.4872583921258996E-2</v>
      </c>
      <c r="AB666" s="11">
        <v>0.10900180959248799</v>
      </c>
      <c r="AC666" s="11">
        <v>0.119867337198345</v>
      </c>
      <c r="AD666" s="11"/>
      <c r="AE666" s="11">
        <v>0.12057949478402499</v>
      </c>
      <c r="AF666" s="11">
        <v>0.107906721529233</v>
      </c>
      <c r="AG666" s="11">
        <v>8.2817229422051303E-2</v>
      </c>
      <c r="AH666" s="11">
        <v>0.10231086656059001</v>
      </c>
      <c r="AI666" s="11">
        <v>0.125016622026834</v>
      </c>
      <c r="AJ666" s="11"/>
      <c r="AK666" s="11">
        <v>0.123722600191747</v>
      </c>
      <c r="AL666" s="11">
        <v>9.2767142161464797E-2</v>
      </c>
      <c r="AM666" s="11">
        <v>0.14385582206147299</v>
      </c>
      <c r="AN666" s="11">
        <v>9.5342900636208802E-2</v>
      </c>
      <c r="AO666" s="11">
        <v>7.1957530652983798E-2</v>
      </c>
      <c r="AP666" s="11">
        <v>6.7813155361927002E-2</v>
      </c>
      <c r="AQ666" s="11"/>
      <c r="AR666" s="11">
        <v>0.14215614129441301</v>
      </c>
      <c r="AS666" s="11">
        <v>8.7435418881715896E-2</v>
      </c>
      <c r="AT666" s="11">
        <v>5.8328764630671701E-2</v>
      </c>
      <c r="AU666" s="11"/>
      <c r="AV666" s="11">
        <v>0.13763287966571</v>
      </c>
      <c r="AW666" s="11">
        <v>7.8766972328657994E-2</v>
      </c>
      <c r="AX666" s="11">
        <v>4.7861272262650197E-2</v>
      </c>
      <c r="AY666" s="11">
        <v>0.248995871689594</v>
      </c>
      <c r="AZ666" s="11">
        <v>8.5263384611173401E-2</v>
      </c>
      <c r="BA666" s="11"/>
      <c r="BB666" s="11">
        <v>0.126715712602154</v>
      </c>
      <c r="BC666" s="11">
        <v>7.9180017268709699E-2</v>
      </c>
      <c r="BD666" s="11">
        <v>5.6101836324153498E-2</v>
      </c>
      <c r="BE666" s="11"/>
      <c r="BF666" s="11">
        <v>0.118652695024062</v>
      </c>
      <c r="BG666" s="11">
        <v>0.105744699894674</v>
      </c>
      <c r="BH666" s="11">
        <v>8.4931716630136503E-2</v>
      </c>
      <c r="BI666" s="11">
        <v>0.111628771856256</v>
      </c>
      <c r="BJ666" s="11">
        <v>7.2197281218397996E-2</v>
      </c>
      <c r="BK666" s="11">
        <v>0.11663976782867</v>
      </c>
    </row>
    <row r="667" spans="2:63" x14ac:dyDescent="0.35">
      <c r="B667" t="s">
        <v>73</v>
      </c>
      <c r="C667" s="11">
        <v>9.1197593359596804E-2</v>
      </c>
      <c r="D667" s="11">
        <v>0.103790995877017</v>
      </c>
      <c r="E667" s="11">
        <v>7.9127008823868805E-2</v>
      </c>
      <c r="F667" s="11"/>
      <c r="G667" s="11">
        <v>0.100170794786758</v>
      </c>
      <c r="H667" s="11">
        <v>8.6340446519424296E-2</v>
      </c>
      <c r="I667" s="11">
        <v>9.4235311616327394E-2</v>
      </c>
      <c r="J667" s="11">
        <v>9.41850211596124E-2</v>
      </c>
      <c r="K667" s="11">
        <v>8.7079965026433295E-2</v>
      </c>
      <c r="L667" s="11">
        <v>8.6956816684855998E-2</v>
      </c>
      <c r="M667" s="11"/>
      <c r="N667" s="11">
        <v>0.131151845353535</v>
      </c>
      <c r="O667" s="11">
        <v>8.5108834908279196E-2</v>
      </c>
      <c r="P667" s="11">
        <v>9.6793804998553307E-2</v>
      </c>
      <c r="Q667" s="11">
        <v>9.7354736909661205E-2</v>
      </c>
      <c r="R667" s="11">
        <v>8.6764453351823395E-2</v>
      </c>
      <c r="S667" s="11">
        <v>4.9256774638921599E-2</v>
      </c>
      <c r="T667" s="11">
        <v>8.4739135323228701E-2</v>
      </c>
      <c r="U667" s="11">
        <v>0.141972709335105</v>
      </c>
      <c r="V667" s="11">
        <v>7.3279859589549606E-2</v>
      </c>
      <c r="W667" s="11">
        <v>6.6233217583997597E-2</v>
      </c>
      <c r="X667" s="11">
        <v>0.11077502390569401</v>
      </c>
      <c r="Y667" s="11"/>
      <c r="Z667" s="11">
        <v>0.10673010662740801</v>
      </c>
      <c r="AA667" s="11">
        <v>7.3879281525428803E-2</v>
      </c>
      <c r="AB667" s="11">
        <v>9.0466706553450599E-2</v>
      </c>
      <c r="AC667" s="11">
        <v>9.3210623505158297E-2</v>
      </c>
      <c r="AD667" s="11"/>
      <c r="AE667" s="11">
        <v>9.2614430802385406E-2</v>
      </c>
      <c r="AF667" s="11">
        <v>8.6399059466425801E-2</v>
      </c>
      <c r="AG667" s="11">
        <v>8.8981269582578598E-2</v>
      </c>
      <c r="AH667" s="11">
        <v>0.106855883993484</v>
      </c>
      <c r="AI667" s="11">
        <v>0.14232754457708799</v>
      </c>
      <c r="AJ667" s="11"/>
      <c r="AK667" s="11">
        <v>0.101495367401659</v>
      </c>
      <c r="AL667" s="11">
        <v>9.5616926907765201E-2</v>
      </c>
      <c r="AM667" s="11">
        <v>8.2656525445332502E-2</v>
      </c>
      <c r="AN667" s="11">
        <v>7.5739739418244398E-2</v>
      </c>
      <c r="AO667" s="11">
        <v>7.5852828201267097E-2</v>
      </c>
      <c r="AP667" s="11">
        <v>8.5072758992682296E-2</v>
      </c>
      <c r="AQ667" s="11"/>
      <c r="AR667" s="11">
        <v>0.10761524978751801</v>
      </c>
      <c r="AS667" s="11">
        <v>7.6305390948078894E-2</v>
      </c>
      <c r="AT667" s="11">
        <v>9.8884126542659698E-2</v>
      </c>
      <c r="AU667" s="11"/>
      <c r="AV667" s="11">
        <v>0.11220899619974301</v>
      </c>
      <c r="AW667" s="11">
        <v>8.3103919472366602E-2</v>
      </c>
      <c r="AX667" s="11">
        <v>8.1310161933267497E-2</v>
      </c>
      <c r="AY667" s="11">
        <v>9.8301686968274293E-2</v>
      </c>
      <c r="AZ667" s="11">
        <v>7.7513222470117396E-2</v>
      </c>
      <c r="BA667" s="11"/>
      <c r="BB667" s="11">
        <v>0.123545776210282</v>
      </c>
      <c r="BC667" s="11">
        <v>7.5479703352177796E-2</v>
      </c>
      <c r="BD667" s="11">
        <v>7.4845973106556205E-2</v>
      </c>
      <c r="BE667" s="11"/>
      <c r="BF667" s="11">
        <v>8.2403125105636105E-2</v>
      </c>
      <c r="BG667" s="11">
        <v>9.0958119208777E-2</v>
      </c>
      <c r="BH667" s="11">
        <v>0.102671388861312</v>
      </c>
      <c r="BI667" s="11">
        <v>9.3235045052808802E-2</v>
      </c>
      <c r="BJ667" s="11">
        <v>8.9338108536116206E-2</v>
      </c>
      <c r="BK667" s="11">
        <v>9.7251492060735606E-2</v>
      </c>
    </row>
    <row r="668" spans="2:63" x14ac:dyDescent="0.35">
      <c r="B668" t="s">
        <v>316</v>
      </c>
      <c r="C668" s="11">
        <v>0.20061116244089999</v>
      </c>
      <c r="D668" s="11">
        <v>0.188381811082204</v>
      </c>
      <c r="E668" s="11">
        <v>0.21337971797604799</v>
      </c>
      <c r="F668" s="11"/>
      <c r="G668" s="11">
        <v>0.22963622553070201</v>
      </c>
      <c r="H668" s="11">
        <v>0.21893452285392601</v>
      </c>
      <c r="I668" s="11">
        <v>0.22018637029954999</v>
      </c>
      <c r="J668" s="11">
        <v>0.216515025044066</v>
      </c>
      <c r="K668" s="11">
        <v>0.15612733728063499</v>
      </c>
      <c r="L668" s="11">
        <v>0.16702077498791301</v>
      </c>
      <c r="M668" s="11"/>
      <c r="N668" s="11">
        <v>0.188824146674378</v>
      </c>
      <c r="O668" s="11">
        <v>0.18829279950024799</v>
      </c>
      <c r="P668" s="11">
        <v>0.17585896307134</v>
      </c>
      <c r="Q668" s="11">
        <v>0.21620421585361599</v>
      </c>
      <c r="R668" s="11">
        <v>0.199260892902104</v>
      </c>
      <c r="S668" s="11">
        <v>0.25045920344168698</v>
      </c>
      <c r="T668" s="11">
        <v>0.195244524554539</v>
      </c>
      <c r="U668" s="11">
        <v>0.197887961124291</v>
      </c>
      <c r="V668" s="11">
        <v>0.22804446456220401</v>
      </c>
      <c r="W668" s="11">
        <v>0.171659745469944</v>
      </c>
      <c r="X668" s="11">
        <v>0.19183937133508999</v>
      </c>
      <c r="Y668" s="11"/>
      <c r="Z668" s="11">
        <v>0.15646736925096699</v>
      </c>
      <c r="AA668" s="11">
        <v>0.20315011188316001</v>
      </c>
      <c r="AB668" s="11">
        <v>0.22002115384014601</v>
      </c>
      <c r="AC668" s="11">
        <v>0.22828620276707501</v>
      </c>
      <c r="AD668" s="11"/>
      <c r="AE668" s="11">
        <v>0.23840388902240001</v>
      </c>
      <c r="AF668" s="11">
        <v>0.209740625494826</v>
      </c>
      <c r="AG668" s="11">
        <v>0.172132823426596</v>
      </c>
      <c r="AH668" s="11">
        <v>0.15063788185726701</v>
      </c>
      <c r="AI668" s="11">
        <v>0.18857560525744599</v>
      </c>
      <c r="AJ668" s="11"/>
      <c r="AK668" s="11">
        <v>0.17924026568815199</v>
      </c>
      <c r="AL668" s="11">
        <v>0.19963818071120801</v>
      </c>
      <c r="AM668" s="11">
        <v>0.21203893925775699</v>
      </c>
      <c r="AN668" s="11">
        <v>0.26783305306052402</v>
      </c>
      <c r="AO668" s="11">
        <v>0.19401242068971999</v>
      </c>
      <c r="AP668" s="11">
        <v>0.187243836982534</v>
      </c>
      <c r="AQ668" s="11"/>
      <c r="AR668" s="11">
        <v>0.211646843648234</v>
      </c>
      <c r="AS668" s="11">
        <v>0.154430730819972</v>
      </c>
      <c r="AT668" s="11">
        <v>0.29406083925666598</v>
      </c>
      <c r="AU668" s="11"/>
      <c r="AV668" s="11">
        <v>0.194329901024792</v>
      </c>
      <c r="AW668" s="11">
        <v>0.17137671726758699</v>
      </c>
      <c r="AX668" s="11">
        <v>0.141858182796987</v>
      </c>
      <c r="AY668" s="11">
        <v>0.22687939838986201</v>
      </c>
      <c r="AZ668" s="11">
        <v>0.31273025368717899</v>
      </c>
      <c r="BA668" s="11"/>
      <c r="BB668" s="11">
        <v>0.18690537013936701</v>
      </c>
      <c r="BC668" s="11">
        <v>0.16658587744693401</v>
      </c>
      <c r="BD668" s="11">
        <v>0.15211809023987299</v>
      </c>
      <c r="BE668" s="11"/>
      <c r="BF668" s="11">
        <v>0.20559300733140001</v>
      </c>
      <c r="BG668" s="11">
        <v>0.19282492859949399</v>
      </c>
      <c r="BH668" s="11">
        <v>0.210316709907446</v>
      </c>
      <c r="BI668" s="11">
        <v>0.193223565133404</v>
      </c>
      <c r="BJ668" s="11">
        <v>0.21110592653162</v>
      </c>
      <c r="BK668" s="11">
        <v>0.19342828116468699</v>
      </c>
    </row>
    <row r="669" spans="2:63" x14ac:dyDescent="0.35">
      <c r="B669" t="s">
        <v>75</v>
      </c>
      <c r="C669" s="11">
        <v>0.17852565616493599</v>
      </c>
      <c r="D669" s="11">
        <v>0.18389716845984599</v>
      </c>
      <c r="E669" s="11">
        <v>0.17368441963850101</v>
      </c>
      <c r="F669" s="11"/>
      <c r="G669" s="11">
        <v>0.13660591761963101</v>
      </c>
      <c r="H669" s="11">
        <v>0.168479576956368</v>
      </c>
      <c r="I669" s="11">
        <v>0.18818808139385801</v>
      </c>
      <c r="J669" s="11">
        <v>0.17055157441343899</v>
      </c>
      <c r="K669" s="11">
        <v>0.20366870506456899</v>
      </c>
      <c r="L669" s="11">
        <v>0.19688970286872401</v>
      </c>
      <c r="M669" s="11"/>
      <c r="N669" s="11">
        <v>0.18239789057696301</v>
      </c>
      <c r="O669" s="11">
        <v>0.17172540247294699</v>
      </c>
      <c r="P669" s="11">
        <v>0.213846056606631</v>
      </c>
      <c r="Q669" s="11">
        <v>0.19281690863588499</v>
      </c>
      <c r="R669" s="11">
        <v>0.208376734177357</v>
      </c>
      <c r="S669" s="11">
        <v>0.173455536718847</v>
      </c>
      <c r="T669" s="11">
        <v>0.16242614245560599</v>
      </c>
      <c r="U669" s="11">
        <v>0.16514621111560701</v>
      </c>
      <c r="V669" s="11">
        <v>0.152106202997592</v>
      </c>
      <c r="W669" s="11">
        <v>0.18062781511512899</v>
      </c>
      <c r="X669" s="11">
        <v>0.16116263202581299</v>
      </c>
      <c r="Y669" s="11"/>
      <c r="Z669" s="11">
        <v>0.22477707800063801</v>
      </c>
      <c r="AA669" s="11">
        <v>0.18933292629369999</v>
      </c>
      <c r="AB669" s="11">
        <v>0.15158677100781401</v>
      </c>
      <c r="AC669" s="11">
        <v>0.14533696281192199</v>
      </c>
      <c r="AD669" s="11"/>
      <c r="AE669" s="11">
        <v>0.16359810152201101</v>
      </c>
      <c r="AF669" s="11">
        <v>0.167697866665111</v>
      </c>
      <c r="AG669" s="11">
        <v>0.20506281915951</v>
      </c>
      <c r="AH669" s="11">
        <v>0.19568155875830101</v>
      </c>
      <c r="AI669" s="11">
        <v>0.162320310836156</v>
      </c>
      <c r="AJ669" s="11"/>
      <c r="AK669" s="11">
        <v>0.20221378943319801</v>
      </c>
      <c r="AL669" s="11">
        <v>0.18834934713148699</v>
      </c>
      <c r="AM669" s="11">
        <v>0.13538486583368101</v>
      </c>
      <c r="AN669" s="11">
        <v>0.157110533866652</v>
      </c>
      <c r="AO669" s="11">
        <v>0.156190572916592</v>
      </c>
      <c r="AP669" s="11">
        <v>0.15478156572424001</v>
      </c>
      <c r="AQ669" s="11"/>
      <c r="AR669" s="11">
        <v>0.18016588732594599</v>
      </c>
      <c r="AS669" s="11">
        <v>0.19143227136652599</v>
      </c>
      <c r="AT669" s="11">
        <v>0.16446882105944199</v>
      </c>
      <c r="AU669" s="11"/>
      <c r="AV669" s="11">
        <v>0.20030448099241799</v>
      </c>
      <c r="AW669" s="11">
        <v>0.162856551015058</v>
      </c>
      <c r="AX669" s="11">
        <v>0.26541391605708797</v>
      </c>
      <c r="AY669" s="11">
        <v>0.18248491054784799</v>
      </c>
      <c r="AZ669" s="11">
        <v>0.13603772354718</v>
      </c>
      <c r="BA669" s="11"/>
      <c r="BB669" s="11">
        <v>0.20854760713607701</v>
      </c>
      <c r="BC669" s="11">
        <v>0.17037585650499201</v>
      </c>
      <c r="BD669" s="11">
        <v>0.26229635099570597</v>
      </c>
      <c r="BE669" s="11"/>
      <c r="BF669" s="11">
        <v>0.15954174951390299</v>
      </c>
      <c r="BG669" s="11">
        <v>0.188018186021671</v>
      </c>
      <c r="BH669" s="11">
        <v>0.202775493431261</v>
      </c>
      <c r="BI669" s="11">
        <v>0.17373301599659699</v>
      </c>
      <c r="BJ669" s="11">
        <v>0.19240103229152899</v>
      </c>
      <c r="BK669" s="11">
        <v>0.13873927002182401</v>
      </c>
    </row>
    <row r="670" spans="2:63" x14ac:dyDescent="0.35">
      <c r="B670" t="s">
        <v>444</v>
      </c>
      <c r="C670" s="11">
        <v>0.425890619106366</v>
      </c>
      <c r="D670" s="11">
        <v>0.39579239988670101</v>
      </c>
      <c r="E670" s="11">
        <v>0.45336898992725599</v>
      </c>
      <c r="F670" s="11"/>
      <c r="G670" s="11">
        <v>0.42884553014733801</v>
      </c>
      <c r="H670" s="11">
        <v>0.43175046193880301</v>
      </c>
      <c r="I670" s="11">
        <v>0.421019740226724</v>
      </c>
      <c r="J670" s="11">
        <v>0.40316038987717001</v>
      </c>
      <c r="K670" s="11">
        <v>0.44478004129961402</v>
      </c>
      <c r="L670" s="11">
        <v>0.42881448211978102</v>
      </c>
      <c r="M670" s="11"/>
      <c r="N670" s="11">
        <v>0.38485125475616599</v>
      </c>
      <c r="O670" s="11">
        <v>0.47128287326463902</v>
      </c>
      <c r="P670" s="11">
        <v>0.40383352117348398</v>
      </c>
      <c r="Q670" s="11">
        <v>0.38039542948342597</v>
      </c>
      <c r="R670" s="11">
        <v>0.41206492566650998</v>
      </c>
      <c r="S670" s="11">
        <v>0.425863815280144</v>
      </c>
      <c r="T670" s="11">
        <v>0.46714254256735399</v>
      </c>
      <c r="U670" s="11">
        <v>0.40421286249806199</v>
      </c>
      <c r="V670" s="11">
        <v>0.44876118819440702</v>
      </c>
      <c r="W670" s="11">
        <v>0.43771696005937899</v>
      </c>
      <c r="X670" s="11">
        <v>0.43944186069810298</v>
      </c>
      <c r="Y670" s="11"/>
      <c r="Z670" s="11">
        <v>0.41736689844948499</v>
      </c>
      <c r="AA670" s="11">
        <v>0.438765096376452</v>
      </c>
      <c r="AB670" s="11">
        <v>0.42892355900610002</v>
      </c>
      <c r="AC670" s="11">
        <v>0.41329887371750001</v>
      </c>
      <c r="AD670" s="11"/>
      <c r="AE670" s="11">
        <v>0.38480408386917903</v>
      </c>
      <c r="AF670" s="11">
        <v>0.42825572684440399</v>
      </c>
      <c r="AG670" s="11">
        <v>0.45100585840926499</v>
      </c>
      <c r="AH670" s="11">
        <v>0.44451380883035801</v>
      </c>
      <c r="AI670" s="11">
        <v>0.38175991730247499</v>
      </c>
      <c r="AJ670" s="11"/>
      <c r="AK670" s="11">
        <v>0.39332797728524399</v>
      </c>
      <c r="AL670" s="11">
        <v>0.42362840308807398</v>
      </c>
      <c r="AM670" s="11">
        <v>0.42606384740175601</v>
      </c>
      <c r="AN670" s="11">
        <v>0.40397377301837201</v>
      </c>
      <c r="AO670" s="11">
        <v>0.501986647539437</v>
      </c>
      <c r="AP670" s="11">
        <v>0.50508868293861597</v>
      </c>
      <c r="AQ670" s="11"/>
      <c r="AR670" s="11">
        <v>0.35841587794389002</v>
      </c>
      <c r="AS670" s="11">
        <v>0.49039618798370699</v>
      </c>
      <c r="AT670" s="11">
        <v>0.38425744851055998</v>
      </c>
      <c r="AU670" s="11"/>
      <c r="AV670" s="11">
        <v>0.355523742117338</v>
      </c>
      <c r="AW670" s="11">
        <v>0.50389583991633002</v>
      </c>
      <c r="AX670" s="11">
        <v>0.46355646695000802</v>
      </c>
      <c r="AY670" s="11">
        <v>0.24333813240442301</v>
      </c>
      <c r="AZ670" s="11">
        <v>0.38845541568434999</v>
      </c>
      <c r="BA670" s="11"/>
      <c r="BB670" s="11">
        <v>0.35428553391211998</v>
      </c>
      <c r="BC670" s="11">
        <v>0.50837854542718697</v>
      </c>
      <c r="BD670" s="11">
        <v>0.45463774933371098</v>
      </c>
      <c r="BE670" s="11"/>
      <c r="BF670" s="11">
        <v>0.43380942302499897</v>
      </c>
      <c r="BG670" s="11">
        <v>0.42245406627538401</v>
      </c>
      <c r="BH670" s="11">
        <v>0.39930469116984402</v>
      </c>
      <c r="BI670" s="11">
        <v>0.42817960196093402</v>
      </c>
      <c r="BJ670" s="11">
        <v>0.434957651422337</v>
      </c>
      <c r="BK670" s="11">
        <v>0.45394118892408297</v>
      </c>
    </row>
    <row r="671" spans="2:63" x14ac:dyDescent="0.35">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row>
    <row r="672" spans="2:63" x14ac:dyDescent="0.35">
      <c r="B672" s="45" t="s">
        <v>449</v>
      </c>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row>
    <row r="673" spans="2:63" x14ac:dyDescent="0.35">
      <c r="B673" s="20" t="s">
        <v>67</v>
      </c>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row>
    <row r="674" spans="2:63" x14ac:dyDescent="0.35">
      <c r="B674" t="s">
        <v>318</v>
      </c>
      <c r="C674" s="11">
        <v>8.1034521523346906E-2</v>
      </c>
      <c r="D674" s="11">
        <v>0.112868101669458</v>
      </c>
      <c r="E674" s="11">
        <v>4.9702532000953301E-2</v>
      </c>
      <c r="F674" s="11"/>
      <c r="G674" s="11">
        <v>9.2030787647668005E-2</v>
      </c>
      <c r="H674" s="11">
        <v>7.9230262814870805E-2</v>
      </c>
      <c r="I674" s="11">
        <v>8.6591563221323498E-2</v>
      </c>
      <c r="J674" s="11">
        <v>7.4897700452190893E-2</v>
      </c>
      <c r="K674" s="11">
        <v>7.73463587354251E-2</v>
      </c>
      <c r="L674" s="11">
        <v>7.8008294662457706E-2</v>
      </c>
      <c r="M674" s="11"/>
      <c r="N674" s="11">
        <v>9.4498750232067205E-2</v>
      </c>
      <c r="O674" s="11">
        <v>7.4149591301026802E-2</v>
      </c>
      <c r="P674" s="11">
        <v>7.3776754586281398E-2</v>
      </c>
      <c r="Q674" s="11">
        <v>9.8242845916639204E-2</v>
      </c>
      <c r="R674" s="11">
        <v>5.7692139218725597E-2</v>
      </c>
      <c r="S674" s="11">
        <v>7.08043765991591E-2</v>
      </c>
      <c r="T674" s="11">
        <v>7.5026052777725699E-2</v>
      </c>
      <c r="U674" s="11">
        <v>0.104015796158483</v>
      </c>
      <c r="V674" s="11">
        <v>5.6024470030298E-2</v>
      </c>
      <c r="W674" s="11">
        <v>0.11125462676931699</v>
      </c>
      <c r="X674" s="11">
        <v>8.4642320552587205E-2</v>
      </c>
      <c r="Y674" s="11"/>
      <c r="Z674" s="11">
        <v>7.8726597436773293E-2</v>
      </c>
      <c r="AA674" s="11">
        <v>6.71205739992463E-2</v>
      </c>
      <c r="AB674" s="11">
        <v>6.7981295095513497E-2</v>
      </c>
      <c r="AC674" s="11">
        <v>0.108633186285165</v>
      </c>
      <c r="AD674" s="11"/>
      <c r="AE674" s="11">
        <v>8.8889121943600796E-2</v>
      </c>
      <c r="AF674" s="11">
        <v>9.1881163025152798E-2</v>
      </c>
      <c r="AG674" s="11">
        <v>6.3079982256747394E-2</v>
      </c>
      <c r="AH674" s="11">
        <v>7.5225878138739793E-2</v>
      </c>
      <c r="AI674" s="11">
        <v>7.61295200676982E-2</v>
      </c>
      <c r="AJ674" s="11"/>
      <c r="AK674" s="11">
        <v>9.2473235743016094E-2</v>
      </c>
      <c r="AL674" s="11">
        <v>6.2906526427864096E-2</v>
      </c>
      <c r="AM674" s="11">
        <v>0.104716524599683</v>
      </c>
      <c r="AN674" s="11">
        <v>7.7026679229622905E-2</v>
      </c>
      <c r="AO674" s="11">
        <v>7.1820775001814594E-2</v>
      </c>
      <c r="AP674" s="11">
        <v>9.52481436798676E-2</v>
      </c>
      <c r="AQ674" s="11"/>
      <c r="AR674" s="11">
        <v>0.102479155820364</v>
      </c>
      <c r="AS674" s="11">
        <v>6.2350998664843497E-2</v>
      </c>
      <c r="AT674" s="11">
        <v>8.8279834361450704E-2</v>
      </c>
      <c r="AU674" s="11"/>
      <c r="AV674" s="11">
        <v>9.3625499345159499E-2</v>
      </c>
      <c r="AW674" s="11">
        <v>6.7294531124437201E-2</v>
      </c>
      <c r="AX674" s="11">
        <v>4.48439089833053E-2</v>
      </c>
      <c r="AY674" s="11">
        <v>0.20252518292107399</v>
      </c>
      <c r="AZ674" s="11">
        <v>0.103077456016601</v>
      </c>
      <c r="BA674" s="11"/>
      <c r="BB674" s="11">
        <v>7.9303382900537095E-2</v>
      </c>
      <c r="BC674" s="11">
        <v>6.8069692611970101E-2</v>
      </c>
      <c r="BD674" s="11">
        <v>5.0400692583126599E-2</v>
      </c>
      <c r="BE674" s="11"/>
      <c r="BF674" s="11">
        <v>0.100047367035082</v>
      </c>
      <c r="BG674" s="11">
        <v>5.95916875185152E-2</v>
      </c>
      <c r="BH674" s="11">
        <v>7.97924744717603E-2</v>
      </c>
      <c r="BI674" s="11">
        <v>8.7338715170689293E-2</v>
      </c>
      <c r="BJ674" s="11">
        <v>6.6733520081088696E-2</v>
      </c>
      <c r="BK674" s="11">
        <v>0.12108978751046399</v>
      </c>
    </row>
    <row r="675" spans="2:63" x14ac:dyDescent="0.35">
      <c r="B675" t="s">
        <v>73</v>
      </c>
      <c r="C675" s="11">
        <v>8.9375282036250697E-2</v>
      </c>
      <c r="D675" s="11">
        <v>0.10405561453423399</v>
      </c>
      <c r="E675" s="11">
        <v>7.3978756505793095E-2</v>
      </c>
      <c r="F675" s="11"/>
      <c r="G675" s="11">
        <v>9.2512479711698403E-2</v>
      </c>
      <c r="H675" s="11">
        <v>0.106666436473025</v>
      </c>
      <c r="I675" s="11">
        <v>7.9210192433116194E-2</v>
      </c>
      <c r="J675" s="11">
        <v>8.5279913151908596E-2</v>
      </c>
      <c r="K675" s="11">
        <v>9.0409910469142804E-2</v>
      </c>
      <c r="L675" s="11">
        <v>8.3989739716361506E-2</v>
      </c>
      <c r="M675" s="11"/>
      <c r="N675" s="11">
        <v>9.3120777644784394E-2</v>
      </c>
      <c r="O675" s="11">
        <v>7.6750451733797395E-2</v>
      </c>
      <c r="P675" s="11">
        <v>0.101589332488784</v>
      </c>
      <c r="Q675" s="11">
        <v>9.5637861654760001E-2</v>
      </c>
      <c r="R675" s="11">
        <v>8.4495244532071107E-2</v>
      </c>
      <c r="S675" s="11">
        <v>7.9221425199420201E-2</v>
      </c>
      <c r="T675" s="11">
        <v>0.11136742707656901</v>
      </c>
      <c r="U675" s="11">
        <v>0.107354699865801</v>
      </c>
      <c r="V675" s="11">
        <v>5.88566894382049E-2</v>
      </c>
      <c r="W675" s="11">
        <v>8.6117768595482105E-2</v>
      </c>
      <c r="X675" s="11">
        <v>0.12935846492169201</v>
      </c>
      <c r="Y675" s="11"/>
      <c r="Z675" s="11">
        <v>8.6973978791045403E-2</v>
      </c>
      <c r="AA675" s="11">
        <v>0.10125256949513201</v>
      </c>
      <c r="AB675" s="11">
        <v>8.3591254572025403E-2</v>
      </c>
      <c r="AC675" s="11">
        <v>8.4167642429125805E-2</v>
      </c>
      <c r="AD675" s="11"/>
      <c r="AE675" s="11">
        <v>7.2983731749450595E-2</v>
      </c>
      <c r="AF675" s="11">
        <v>9.9818226994583703E-2</v>
      </c>
      <c r="AG675" s="11">
        <v>8.9399428041336895E-2</v>
      </c>
      <c r="AH675" s="11">
        <v>0.100229730448593</v>
      </c>
      <c r="AI675" s="11">
        <v>9.9885892845543903E-2</v>
      </c>
      <c r="AJ675" s="11"/>
      <c r="AK675" s="11">
        <v>8.9136568516784601E-2</v>
      </c>
      <c r="AL675" s="11">
        <v>0.10106953949321699</v>
      </c>
      <c r="AM675" s="11">
        <v>8.8954895617129506E-2</v>
      </c>
      <c r="AN675" s="11">
        <v>9.74023205710145E-2</v>
      </c>
      <c r="AO675" s="11">
        <v>7.4862137956674804E-2</v>
      </c>
      <c r="AP675" s="11">
        <v>6.4928560586082804E-2</v>
      </c>
      <c r="AQ675" s="11"/>
      <c r="AR675" s="11">
        <v>0.10877099293138399</v>
      </c>
      <c r="AS675" s="11">
        <v>7.27075796910195E-2</v>
      </c>
      <c r="AT675" s="11">
        <v>7.2665906138771594E-2</v>
      </c>
      <c r="AU675" s="11"/>
      <c r="AV675" s="11">
        <v>0.103670935294817</v>
      </c>
      <c r="AW675" s="11">
        <v>8.0843356861414306E-2</v>
      </c>
      <c r="AX675" s="11">
        <v>8.4137071236994196E-2</v>
      </c>
      <c r="AY675" s="11">
        <v>0.122953929946093</v>
      </c>
      <c r="AZ675" s="11">
        <v>6.7019998826648705E-2</v>
      </c>
      <c r="BA675" s="11"/>
      <c r="BB675" s="11">
        <v>0.103860736216265</v>
      </c>
      <c r="BC675" s="11">
        <v>7.7388140900556401E-2</v>
      </c>
      <c r="BD675" s="11">
        <v>7.6884019149011606E-2</v>
      </c>
      <c r="BE675" s="11"/>
      <c r="BF675" s="11">
        <v>9.80281584874962E-2</v>
      </c>
      <c r="BG675" s="11">
        <v>7.2414006688002797E-2</v>
      </c>
      <c r="BH675" s="11">
        <v>8.5234141316466699E-2</v>
      </c>
      <c r="BI675" s="11">
        <v>9.0043940451380297E-2</v>
      </c>
      <c r="BJ675" s="11">
        <v>0.104045422401337</v>
      </c>
      <c r="BK675" s="11">
        <v>0.112131509439565</v>
      </c>
    </row>
    <row r="676" spans="2:63" x14ac:dyDescent="0.35">
      <c r="B676" t="s">
        <v>316</v>
      </c>
      <c r="C676" s="11">
        <v>0.26746490014067198</v>
      </c>
      <c r="D676" s="11">
        <v>0.260633594804415</v>
      </c>
      <c r="E676" s="11">
        <v>0.27429357064243098</v>
      </c>
      <c r="F676" s="11"/>
      <c r="G676" s="11">
        <v>0.317437743993433</v>
      </c>
      <c r="H676" s="11">
        <v>0.26293203399181903</v>
      </c>
      <c r="I676" s="11">
        <v>0.28461020273813797</v>
      </c>
      <c r="J676" s="11">
        <v>0.30428902752093201</v>
      </c>
      <c r="K676" s="11">
        <v>0.19569250709782299</v>
      </c>
      <c r="L676" s="11">
        <v>0.24172055351322899</v>
      </c>
      <c r="M676" s="11"/>
      <c r="N676" s="11">
        <v>0.28004656886628299</v>
      </c>
      <c r="O676" s="11">
        <v>0.29063872729026002</v>
      </c>
      <c r="P676" s="11">
        <v>0.25944038855062601</v>
      </c>
      <c r="Q676" s="11">
        <v>0.26553906716418701</v>
      </c>
      <c r="R676" s="11">
        <v>0.27169571570336998</v>
      </c>
      <c r="S676" s="11">
        <v>0.29434428648192301</v>
      </c>
      <c r="T676" s="11">
        <v>0.21747896649057499</v>
      </c>
      <c r="U676" s="11">
        <v>0.25298632959865902</v>
      </c>
      <c r="V676" s="11">
        <v>0.26861564372753199</v>
      </c>
      <c r="W676" s="11">
        <v>0.27604837337340099</v>
      </c>
      <c r="X676" s="11">
        <v>0.20746336504281199</v>
      </c>
      <c r="Y676" s="11"/>
      <c r="Z676" s="11">
        <v>0.24556506879923301</v>
      </c>
      <c r="AA676" s="11">
        <v>0.25942755520529598</v>
      </c>
      <c r="AB676" s="11">
        <v>0.25928150719841703</v>
      </c>
      <c r="AC676" s="11">
        <v>0.307620835584129</v>
      </c>
      <c r="AD676" s="11"/>
      <c r="AE676" s="11">
        <v>0.30973733368834599</v>
      </c>
      <c r="AF676" s="11">
        <v>0.279294539845655</v>
      </c>
      <c r="AG676" s="11">
        <v>0.23802014195986301</v>
      </c>
      <c r="AH676" s="11">
        <v>0.197970324322923</v>
      </c>
      <c r="AI676" s="11">
        <v>0.26629570466961799</v>
      </c>
      <c r="AJ676" s="11"/>
      <c r="AK676" s="11">
        <v>0.246853186147624</v>
      </c>
      <c r="AL676" s="11">
        <v>0.26651132447134401</v>
      </c>
      <c r="AM676" s="11">
        <v>0.25800474947213498</v>
      </c>
      <c r="AN676" s="11">
        <v>0.29768283991738498</v>
      </c>
      <c r="AO676" s="11">
        <v>0.28031291232644401</v>
      </c>
      <c r="AP676" s="11">
        <v>0.30899315445729197</v>
      </c>
      <c r="AQ676" s="11"/>
      <c r="AR676" s="11">
        <v>0.26784336974352202</v>
      </c>
      <c r="AS676" s="11">
        <v>0.22577652928133701</v>
      </c>
      <c r="AT676" s="11">
        <v>0.353323422359265</v>
      </c>
      <c r="AU676" s="11"/>
      <c r="AV676" s="11">
        <v>0.25853724044517801</v>
      </c>
      <c r="AW676" s="11">
        <v>0.23873211462300101</v>
      </c>
      <c r="AX676" s="11">
        <v>0.231458941131787</v>
      </c>
      <c r="AY676" s="11">
        <v>0.286585999753595</v>
      </c>
      <c r="AZ676" s="11">
        <v>0.36428131162070998</v>
      </c>
      <c r="BA676" s="11"/>
      <c r="BB676" s="11">
        <v>0.264641914261742</v>
      </c>
      <c r="BC676" s="11">
        <v>0.239809731943703</v>
      </c>
      <c r="BD676" s="11">
        <v>0.225445760787407</v>
      </c>
      <c r="BE676" s="11"/>
      <c r="BF676" s="11">
        <v>0.26550092415570498</v>
      </c>
      <c r="BG676" s="11">
        <v>0.27269878496203098</v>
      </c>
      <c r="BH676" s="11">
        <v>0.281590087502675</v>
      </c>
      <c r="BI676" s="11">
        <v>0.260181704171981</v>
      </c>
      <c r="BJ676" s="11">
        <v>0.26154610068948198</v>
      </c>
      <c r="BK676" s="11">
        <v>0.25346525703564898</v>
      </c>
    </row>
    <row r="677" spans="2:63" x14ac:dyDescent="0.35">
      <c r="B677" t="s">
        <v>75</v>
      </c>
      <c r="C677" s="11">
        <v>0.27631962479258998</v>
      </c>
      <c r="D677" s="11">
        <v>0.268851545595514</v>
      </c>
      <c r="E677" s="11">
        <v>0.28330038014181502</v>
      </c>
      <c r="F677" s="11"/>
      <c r="G677" s="11">
        <v>0.27162394711475002</v>
      </c>
      <c r="H677" s="11">
        <v>0.27916224907550202</v>
      </c>
      <c r="I677" s="11">
        <v>0.277822635994945</v>
      </c>
      <c r="J677" s="11">
        <v>0.27965966281657401</v>
      </c>
      <c r="K677" s="11">
        <v>0.30964075971529997</v>
      </c>
      <c r="L677" s="11">
        <v>0.25076811151289602</v>
      </c>
      <c r="M677" s="11"/>
      <c r="N677" s="11">
        <v>0.23928195294652899</v>
      </c>
      <c r="O677" s="11">
        <v>0.29206772413571003</v>
      </c>
      <c r="P677" s="11">
        <v>0.26735362638460403</v>
      </c>
      <c r="Q677" s="11">
        <v>0.310103049976658</v>
      </c>
      <c r="R677" s="11">
        <v>0.32621432550430002</v>
      </c>
      <c r="S677" s="11">
        <v>0.26840520944352902</v>
      </c>
      <c r="T677" s="11">
        <v>0.26597430866709099</v>
      </c>
      <c r="U677" s="11">
        <v>0.26336513361258002</v>
      </c>
      <c r="V677" s="11">
        <v>0.27534507858797902</v>
      </c>
      <c r="W677" s="11">
        <v>0.25813583613741897</v>
      </c>
      <c r="X677" s="11">
        <v>0.29882544213686202</v>
      </c>
      <c r="Y677" s="11"/>
      <c r="Z677" s="11">
        <v>0.29448105143154402</v>
      </c>
      <c r="AA677" s="11">
        <v>0.28167584393678102</v>
      </c>
      <c r="AB677" s="11">
        <v>0.27077822185826</v>
      </c>
      <c r="AC677" s="11">
        <v>0.25719522583138199</v>
      </c>
      <c r="AD677" s="11"/>
      <c r="AE677" s="11">
        <v>0.25043602814097798</v>
      </c>
      <c r="AF677" s="11">
        <v>0.26112065963084302</v>
      </c>
      <c r="AG677" s="11">
        <v>0.309715164142845</v>
      </c>
      <c r="AH677" s="11">
        <v>0.30435152150207201</v>
      </c>
      <c r="AI677" s="11">
        <v>0.26060178451871002</v>
      </c>
      <c r="AJ677" s="11"/>
      <c r="AK677" s="11">
        <v>0.27368609974191199</v>
      </c>
      <c r="AL677" s="11">
        <v>0.29286823978467802</v>
      </c>
      <c r="AM677" s="11">
        <v>0.26556276023823799</v>
      </c>
      <c r="AN677" s="11">
        <v>0.27057861324419802</v>
      </c>
      <c r="AO677" s="11">
        <v>0.28059812622168101</v>
      </c>
      <c r="AP677" s="11">
        <v>0.23248337454128101</v>
      </c>
      <c r="AQ677" s="11"/>
      <c r="AR677" s="11">
        <v>0.25220667662070101</v>
      </c>
      <c r="AS677" s="11">
        <v>0.30421006519564298</v>
      </c>
      <c r="AT677" s="11">
        <v>0.26115925541969098</v>
      </c>
      <c r="AU677" s="11"/>
      <c r="AV677" s="11">
        <v>0.271801849569483</v>
      </c>
      <c r="AW677" s="11">
        <v>0.28328667167833099</v>
      </c>
      <c r="AX677" s="11">
        <v>0.343233110917396</v>
      </c>
      <c r="AY677" s="11">
        <v>0.20752386988596699</v>
      </c>
      <c r="AZ677" s="11">
        <v>0.25027542776074702</v>
      </c>
      <c r="BA677" s="11"/>
      <c r="BB677" s="11">
        <v>0.280645835828715</v>
      </c>
      <c r="BC677" s="11">
        <v>0.27427217632955597</v>
      </c>
      <c r="BD677" s="11">
        <v>0.324774333402924</v>
      </c>
      <c r="BE677" s="11"/>
      <c r="BF677" s="11">
        <v>0.244675507326645</v>
      </c>
      <c r="BG677" s="11">
        <v>0.32618766858791898</v>
      </c>
      <c r="BH677" s="11">
        <v>0.27435641809259098</v>
      </c>
      <c r="BI677" s="11">
        <v>0.28330009254955402</v>
      </c>
      <c r="BJ677" s="11">
        <v>0.25012830545924197</v>
      </c>
      <c r="BK677" s="11">
        <v>0.19779355668417301</v>
      </c>
    </row>
    <row r="678" spans="2:63" x14ac:dyDescent="0.35">
      <c r="B678" t="s">
        <v>319</v>
      </c>
      <c r="C678" s="11">
        <v>0.28580567150713998</v>
      </c>
      <c r="D678" s="11">
        <v>0.253591143396378</v>
      </c>
      <c r="E678" s="11">
        <v>0.31872476070900702</v>
      </c>
      <c r="F678" s="11"/>
      <c r="G678" s="11">
        <v>0.22639504153244999</v>
      </c>
      <c r="H678" s="11">
        <v>0.27200901764478302</v>
      </c>
      <c r="I678" s="11">
        <v>0.27176540561247697</v>
      </c>
      <c r="J678" s="11">
        <v>0.255873696058394</v>
      </c>
      <c r="K678" s="11">
        <v>0.32691046398231</v>
      </c>
      <c r="L678" s="11">
        <v>0.34551330059505603</v>
      </c>
      <c r="M678" s="11"/>
      <c r="N678" s="11">
        <v>0.29305195031033598</v>
      </c>
      <c r="O678" s="11">
        <v>0.26639350553920599</v>
      </c>
      <c r="P678" s="11">
        <v>0.297839897989705</v>
      </c>
      <c r="Q678" s="11">
        <v>0.23047717528775499</v>
      </c>
      <c r="R678" s="11">
        <v>0.25990257504153302</v>
      </c>
      <c r="S678" s="11">
        <v>0.28722470227596902</v>
      </c>
      <c r="T678" s="11">
        <v>0.330153244988038</v>
      </c>
      <c r="U678" s="11">
        <v>0.27227804076447698</v>
      </c>
      <c r="V678" s="11">
        <v>0.34115811821598602</v>
      </c>
      <c r="W678" s="11">
        <v>0.26844339512438098</v>
      </c>
      <c r="X678" s="11">
        <v>0.27971040734604702</v>
      </c>
      <c r="Y678" s="11"/>
      <c r="Z678" s="11">
        <v>0.294253303541404</v>
      </c>
      <c r="AA678" s="11">
        <v>0.29052345736354501</v>
      </c>
      <c r="AB678" s="11">
        <v>0.318367721275784</v>
      </c>
      <c r="AC678" s="11">
        <v>0.24238310987019701</v>
      </c>
      <c r="AD678" s="11"/>
      <c r="AE678" s="11">
        <v>0.27795378447762498</v>
      </c>
      <c r="AF678" s="11">
        <v>0.26788541050376602</v>
      </c>
      <c r="AG678" s="11">
        <v>0.29978528359920797</v>
      </c>
      <c r="AH678" s="11">
        <v>0.32222254558767199</v>
      </c>
      <c r="AI678" s="11">
        <v>0.29708709789843002</v>
      </c>
      <c r="AJ678" s="11"/>
      <c r="AK678" s="11">
        <v>0.29785090985066298</v>
      </c>
      <c r="AL678" s="11">
        <v>0.27664436982289797</v>
      </c>
      <c r="AM678" s="11">
        <v>0.28276107007281498</v>
      </c>
      <c r="AN678" s="11">
        <v>0.25730954703777897</v>
      </c>
      <c r="AO678" s="11">
        <v>0.29240604849338497</v>
      </c>
      <c r="AP678" s="11">
        <v>0.298346766735477</v>
      </c>
      <c r="AQ678" s="11"/>
      <c r="AR678" s="11">
        <v>0.268699804884029</v>
      </c>
      <c r="AS678" s="11">
        <v>0.33495482716715602</v>
      </c>
      <c r="AT678" s="11">
        <v>0.22457158172082101</v>
      </c>
      <c r="AU678" s="11"/>
      <c r="AV678" s="11">
        <v>0.27236447534536301</v>
      </c>
      <c r="AW678" s="11">
        <v>0.32984332571281699</v>
      </c>
      <c r="AX678" s="11">
        <v>0.29632696773051698</v>
      </c>
      <c r="AY678" s="11">
        <v>0.18041101749326999</v>
      </c>
      <c r="AZ678" s="11">
        <v>0.215345805775293</v>
      </c>
      <c r="BA678" s="11"/>
      <c r="BB678" s="11">
        <v>0.27154813079274098</v>
      </c>
      <c r="BC678" s="11">
        <v>0.340460258214214</v>
      </c>
      <c r="BD678" s="11">
        <v>0.32249519407753002</v>
      </c>
      <c r="BE678" s="11"/>
      <c r="BF678" s="11">
        <v>0.29174804299507201</v>
      </c>
      <c r="BG678" s="11">
        <v>0.26910785224353101</v>
      </c>
      <c r="BH678" s="11">
        <v>0.27902687861650699</v>
      </c>
      <c r="BI678" s="11">
        <v>0.27913554765639598</v>
      </c>
      <c r="BJ678" s="11">
        <v>0.31754665136885002</v>
      </c>
      <c r="BK678" s="11">
        <v>0.31551988933014902</v>
      </c>
    </row>
    <row r="679" spans="2:63" x14ac:dyDescent="0.35">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row>
    <row r="680" spans="2:63" x14ac:dyDescent="0.35">
      <c r="B680" s="45" t="s">
        <v>450</v>
      </c>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row>
    <row r="681" spans="2:63" x14ac:dyDescent="0.35">
      <c r="B681" s="20" t="s">
        <v>67</v>
      </c>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c r="BK681" s="11"/>
    </row>
    <row r="682" spans="2:63" x14ac:dyDescent="0.35">
      <c r="B682" t="s">
        <v>445</v>
      </c>
      <c r="C682" s="11">
        <v>0.16414439624858301</v>
      </c>
      <c r="D682" s="11">
        <v>0.15448595387004499</v>
      </c>
      <c r="E682" s="11">
        <v>0.174129996653832</v>
      </c>
      <c r="F682" s="11"/>
      <c r="G682" s="11">
        <v>0.15600242537390099</v>
      </c>
      <c r="H682" s="11">
        <v>0.18802448226836099</v>
      </c>
      <c r="I682" s="11">
        <v>0.155134605485718</v>
      </c>
      <c r="J682" s="11">
        <v>0.15299869248400699</v>
      </c>
      <c r="K682" s="11">
        <v>0.16962414567442</v>
      </c>
      <c r="L682" s="11">
        <v>0.16282201916131001</v>
      </c>
      <c r="M682" s="11"/>
      <c r="N682" s="11">
        <v>0.19906455109563201</v>
      </c>
      <c r="O682" s="11">
        <v>0.12930709311063501</v>
      </c>
      <c r="P682" s="11">
        <v>0.19939692018734201</v>
      </c>
      <c r="Q682" s="11">
        <v>0.14570633340528999</v>
      </c>
      <c r="R682" s="11">
        <v>0.13347466134615399</v>
      </c>
      <c r="S682" s="11">
        <v>0.147209431864228</v>
      </c>
      <c r="T682" s="11">
        <v>0.174683423048481</v>
      </c>
      <c r="U682" s="11">
        <v>0.150593373770115</v>
      </c>
      <c r="V682" s="11">
        <v>0.16990654372212699</v>
      </c>
      <c r="W682" s="11">
        <v>0.192082703568796</v>
      </c>
      <c r="X682" s="11">
        <v>0.138193228864749</v>
      </c>
      <c r="Y682" s="11"/>
      <c r="Z682" s="11">
        <v>0.166480083050982</v>
      </c>
      <c r="AA682" s="11">
        <v>0.150180103098217</v>
      </c>
      <c r="AB682" s="11">
        <v>0.17599878852317599</v>
      </c>
      <c r="AC682" s="11">
        <v>0.16278619604085601</v>
      </c>
      <c r="AD682" s="11"/>
      <c r="AE682" s="11">
        <v>0.13620252308855099</v>
      </c>
      <c r="AF682" s="11">
        <v>0.143925900175606</v>
      </c>
      <c r="AG682" s="11">
        <v>0.17855061773197101</v>
      </c>
      <c r="AH682" s="11">
        <v>0.23705724083176</v>
      </c>
      <c r="AI682" s="11">
        <v>0.18645525179719599</v>
      </c>
      <c r="AJ682" s="11"/>
      <c r="AK682" s="11">
        <v>0.17190271633263901</v>
      </c>
      <c r="AL682" s="11">
        <v>0.151746945939539</v>
      </c>
      <c r="AM682" s="11">
        <v>0.14881736203372301</v>
      </c>
      <c r="AN682" s="11">
        <v>0.16162262007266301</v>
      </c>
      <c r="AO682" s="11">
        <v>0.171909009886199</v>
      </c>
      <c r="AP682" s="11">
        <v>0.180872642826307</v>
      </c>
      <c r="AQ682" s="11"/>
      <c r="AR682" s="11">
        <v>0.15685345580051599</v>
      </c>
      <c r="AS682" s="11">
        <v>0.18614634887049999</v>
      </c>
      <c r="AT682" s="11">
        <v>0.134049685415085</v>
      </c>
      <c r="AU682" s="11"/>
      <c r="AV682" s="11">
        <v>0.14488104077929301</v>
      </c>
      <c r="AW682" s="11">
        <v>0.19162715777271599</v>
      </c>
      <c r="AX682" s="11">
        <v>0.16065888016771601</v>
      </c>
      <c r="AY682" s="11">
        <v>0.21878429286736101</v>
      </c>
      <c r="AZ682" s="11">
        <v>0.116441368738895</v>
      </c>
      <c r="BA682" s="11"/>
      <c r="BB682" s="11">
        <v>0.14328075340075</v>
      </c>
      <c r="BC682" s="11">
        <v>0.179957103659418</v>
      </c>
      <c r="BD682" s="11">
        <v>0.16634856251900099</v>
      </c>
      <c r="BE682" s="11"/>
      <c r="BF682" s="11">
        <v>0.19971605211073701</v>
      </c>
      <c r="BG682" s="11">
        <v>0.139947759661736</v>
      </c>
      <c r="BH682" s="11">
        <v>0.157317929568076</v>
      </c>
      <c r="BI682" s="11">
        <v>0.15636003605593801</v>
      </c>
      <c r="BJ682" s="11">
        <v>0.17319153052407399</v>
      </c>
      <c r="BK682" s="11">
        <v>0.164856408918198</v>
      </c>
    </row>
    <row r="683" spans="2:63" x14ac:dyDescent="0.35">
      <c r="B683" t="s">
        <v>73</v>
      </c>
      <c r="C683" s="11">
        <v>0.25877531668818099</v>
      </c>
      <c r="D683" s="11">
        <v>0.25243963432303002</v>
      </c>
      <c r="E683" s="11">
        <v>0.264234773874227</v>
      </c>
      <c r="F683" s="11"/>
      <c r="G683" s="11">
        <v>0.23294688827590401</v>
      </c>
      <c r="H683" s="11">
        <v>0.23830041337740099</v>
      </c>
      <c r="I683" s="11">
        <v>0.24705141695810401</v>
      </c>
      <c r="J683" s="11">
        <v>0.26312855453501499</v>
      </c>
      <c r="K683" s="11">
        <v>0.30057210045511101</v>
      </c>
      <c r="L683" s="11">
        <v>0.27089083650519102</v>
      </c>
      <c r="M683" s="11"/>
      <c r="N683" s="11">
        <v>0.24505762833353401</v>
      </c>
      <c r="O683" s="11">
        <v>0.28199022358681303</v>
      </c>
      <c r="P683" s="11">
        <v>0.27023853392455099</v>
      </c>
      <c r="Q683" s="11">
        <v>0.27335355484033103</v>
      </c>
      <c r="R683" s="11">
        <v>0.261135838533537</v>
      </c>
      <c r="S683" s="11">
        <v>0.227053219951214</v>
      </c>
      <c r="T683" s="11">
        <v>0.24529509361671301</v>
      </c>
      <c r="U683" s="11">
        <v>0.24466280788407599</v>
      </c>
      <c r="V683" s="11">
        <v>0.24668960617807101</v>
      </c>
      <c r="W683" s="11">
        <v>0.27311906180467499</v>
      </c>
      <c r="X683" s="11">
        <v>0.279731927658664</v>
      </c>
      <c r="Y683" s="11"/>
      <c r="Z683" s="11">
        <v>0.29418324392026501</v>
      </c>
      <c r="AA683" s="11">
        <v>0.27363794066897101</v>
      </c>
      <c r="AB683" s="11">
        <v>0.245777804503576</v>
      </c>
      <c r="AC683" s="11">
        <v>0.21618858502219801</v>
      </c>
      <c r="AD683" s="11"/>
      <c r="AE683" s="11">
        <v>0.22613048215620299</v>
      </c>
      <c r="AF683" s="11">
        <v>0.25232764854708301</v>
      </c>
      <c r="AG683" s="11">
        <v>0.302184610284292</v>
      </c>
      <c r="AH683" s="11">
        <v>0.26554976896153198</v>
      </c>
      <c r="AI683" s="11">
        <v>0.27778064672813102</v>
      </c>
      <c r="AJ683" s="11"/>
      <c r="AK683" s="11">
        <v>0.28061234319921902</v>
      </c>
      <c r="AL683" s="11">
        <v>0.27734601263102898</v>
      </c>
      <c r="AM683" s="11">
        <v>0.21926644963421099</v>
      </c>
      <c r="AN683" s="11">
        <v>0.18882418604179399</v>
      </c>
      <c r="AO683" s="11">
        <v>0.25961184050111502</v>
      </c>
      <c r="AP683" s="11">
        <v>0.219314112215276</v>
      </c>
      <c r="AQ683" s="11"/>
      <c r="AR683" s="11">
        <v>0.232375424031526</v>
      </c>
      <c r="AS683" s="11">
        <v>0.31127250787136201</v>
      </c>
      <c r="AT683" s="11">
        <v>0.18238714793543601</v>
      </c>
      <c r="AU683" s="11"/>
      <c r="AV683" s="11">
        <v>0.25810747967881498</v>
      </c>
      <c r="AW683" s="11">
        <v>0.27663908147044802</v>
      </c>
      <c r="AX683" s="11">
        <v>0.32546434768141802</v>
      </c>
      <c r="AY683" s="11">
        <v>0.110986148613249</v>
      </c>
      <c r="AZ683" s="11">
        <v>0.19802456422287501</v>
      </c>
      <c r="BA683" s="11"/>
      <c r="BB683" s="11">
        <v>0.25534665755555802</v>
      </c>
      <c r="BC683" s="11">
        <v>0.26992066881840798</v>
      </c>
      <c r="BD683" s="11">
        <v>0.31890699337612699</v>
      </c>
      <c r="BE683" s="11"/>
      <c r="BF683" s="11">
        <v>0.23033506242476101</v>
      </c>
      <c r="BG683" s="11">
        <v>0.270415698464603</v>
      </c>
      <c r="BH683" s="11">
        <v>0.26015432374542702</v>
      </c>
      <c r="BI683" s="11">
        <v>0.261251344865021</v>
      </c>
      <c r="BJ683" s="11">
        <v>0.26185225834248299</v>
      </c>
      <c r="BK683" s="11">
        <v>0.29572780791160502</v>
      </c>
    </row>
    <row r="684" spans="2:63" x14ac:dyDescent="0.35">
      <c r="B684" t="s">
        <v>316</v>
      </c>
      <c r="C684" s="11">
        <v>0.375425620461179</v>
      </c>
      <c r="D684" s="11">
        <v>0.35271484927956898</v>
      </c>
      <c r="E684" s="11">
        <v>0.39723796422596702</v>
      </c>
      <c r="F684" s="11"/>
      <c r="G684" s="11">
        <v>0.413206092181931</v>
      </c>
      <c r="H684" s="11">
        <v>0.34918805537435399</v>
      </c>
      <c r="I684" s="11">
        <v>0.37160588308569398</v>
      </c>
      <c r="J684" s="11">
        <v>0.38438046846405899</v>
      </c>
      <c r="K684" s="11">
        <v>0.32893349355846202</v>
      </c>
      <c r="L684" s="11">
        <v>0.39843406424379801</v>
      </c>
      <c r="M684" s="11"/>
      <c r="N684" s="11">
        <v>0.35828636045654799</v>
      </c>
      <c r="O684" s="11">
        <v>0.393942702934446</v>
      </c>
      <c r="P684" s="11">
        <v>0.34900878596672502</v>
      </c>
      <c r="Q684" s="11">
        <v>0.37142116476670201</v>
      </c>
      <c r="R684" s="11">
        <v>0.41977292385013898</v>
      </c>
      <c r="S684" s="11">
        <v>0.39240116900984601</v>
      </c>
      <c r="T684" s="11">
        <v>0.37399805455417401</v>
      </c>
      <c r="U684" s="11">
        <v>0.37190837240229802</v>
      </c>
      <c r="V684" s="11">
        <v>0.38275580124998698</v>
      </c>
      <c r="W684" s="11">
        <v>0.34615219731970298</v>
      </c>
      <c r="X684" s="11">
        <v>0.37378844355062701</v>
      </c>
      <c r="Y684" s="11"/>
      <c r="Z684" s="11">
        <v>0.34731501726064301</v>
      </c>
      <c r="AA684" s="11">
        <v>0.36491541823670998</v>
      </c>
      <c r="AB684" s="11">
        <v>0.39321581824692903</v>
      </c>
      <c r="AC684" s="11">
        <v>0.40145007629885299</v>
      </c>
      <c r="AD684" s="11"/>
      <c r="AE684" s="11">
        <v>0.43676105880388399</v>
      </c>
      <c r="AF684" s="11">
        <v>0.37647775051957</v>
      </c>
      <c r="AG684" s="11">
        <v>0.34277489940947897</v>
      </c>
      <c r="AH684" s="11">
        <v>0.309058375682353</v>
      </c>
      <c r="AI684" s="11">
        <v>0.29311220766574603</v>
      </c>
      <c r="AJ684" s="11"/>
      <c r="AK684" s="11">
        <v>0.35487296468738</v>
      </c>
      <c r="AL684" s="11">
        <v>0.37428921511864299</v>
      </c>
      <c r="AM684" s="11">
        <v>0.41389691823286301</v>
      </c>
      <c r="AN684" s="11">
        <v>0.377718136230561</v>
      </c>
      <c r="AO684" s="11">
        <v>0.38482425726816899</v>
      </c>
      <c r="AP684" s="11">
        <v>0.35888085364474298</v>
      </c>
      <c r="AQ684" s="11"/>
      <c r="AR684" s="11">
        <v>0.36821678599971303</v>
      </c>
      <c r="AS684" s="11">
        <v>0.34239758783045599</v>
      </c>
      <c r="AT684" s="11">
        <v>0.44508057494154202</v>
      </c>
      <c r="AU684" s="11"/>
      <c r="AV684" s="11">
        <v>0.35899319717052403</v>
      </c>
      <c r="AW684" s="11">
        <v>0.37451039097028599</v>
      </c>
      <c r="AX684" s="11">
        <v>0.34630288522758002</v>
      </c>
      <c r="AY684" s="11">
        <v>0.336004693990679</v>
      </c>
      <c r="AZ684" s="11">
        <v>0.43773528185999699</v>
      </c>
      <c r="BA684" s="11"/>
      <c r="BB684" s="11">
        <v>0.36543398245798703</v>
      </c>
      <c r="BC684" s="11">
        <v>0.37755653822089502</v>
      </c>
      <c r="BD684" s="11">
        <v>0.36909647498938303</v>
      </c>
      <c r="BE684" s="11"/>
      <c r="BF684" s="11">
        <v>0.36104222195159502</v>
      </c>
      <c r="BG684" s="11">
        <v>0.39207903948417899</v>
      </c>
      <c r="BH684" s="11">
        <v>0.348133855599154</v>
      </c>
      <c r="BI684" s="11">
        <v>0.38743327913830999</v>
      </c>
      <c r="BJ684" s="11">
        <v>0.38282934139465602</v>
      </c>
      <c r="BK684" s="11">
        <v>0.34728154670521999</v>
      </c>
    </row>
    <row r="685" spans="2:63" x14ac:dyDescent="0.35">
      <c r="B685" t="s">
        <v>75</v>
      </c>
      <c r="C685" s="11">
        <v>0.11336134571198</v>
      </c>
      <c r="D685" s="11">
        <v>0.131556350137608</v>
      </c>
      <c r="E685" s="11">
        <v>9.6497778148177102E-2</v>
      </c>
      <c r="F685" s="11"/>
      <c r="G685" s="11">
        <v>0.12966257790208999</v>
      </c>
      <c r="H685" s="11">
        <v>0.120825133479872</v>
      </c>
      <c r="I685" s="11">
        <v>0.122474404435391</v>
      </c>
      <c r="J685" s="11">
        <v>0.117423266659343</v>
      </c>
      <c r="K685" s="11">
        <v>0.105315014309861</v>
      </c>
      <c r="L685" s="11">
        <v>9.0885527164495106E-2</v>
      </c>
      <c r="M685" s="11"/>
      <c r="N685" s="11">
        <v>0.103045092171113</v>
      </c>
      <c r="O685" s="11">
        <v>0.11005222421611099</v>
      </c>
      <c r="P685" s="11">
        <v>0.113858993708743</v>
      </c>
      <c r="Q685" s="11">
        <v>0.114953378600458</v>
      </c>
      <c r="R685" s="11">
        <v>8.6132896876064999E-2</v>
      </c>
      <c r="S685" s="11">
        <v>0.14941311745216401</v>
      </c>
      <c r="T685" s="11">
        <v>0.12172741239628899</v>
      </c>
      <c r="U685" s="11">
        <v>0.159896340375354</v>
      </c>
      <c r="V685" s="11">
        <v>0.111220519781682</v>
      </c>
      <c r="W685" s="11">
        <v>9.6406411914672793E-2</v>
      </c>
      <c r="X685" s="11">
        <v>0.104937165177512</v>
      </c>
      <c r="Y685" s="11"/>
      <c r="Z685" s="11">
        <v>0.11754814238606701</v>
      </c>
      <c r="AA685" s="11">
        <v>0.13129993905765799</v>
      </c>
      <c r="AB685" s="11">
        <v>9.8448430668682002E-2</v>
      </c>
      <c r="AC685" s="11">
        <v>0.10514509787642</v>
      </c>
      <c r="AD685" s="11"/>
      <c r="AE685" s="11">
        <v>9.8479064655393703E-2</v>
      </c>
      <c r="AF685" s="11">
        <v>0.13163368223623501</v>
      </c>
      <c r="AG685" s="11">
        <v>0.113314782047521</v>
      </c>
      <c r="AH685" s="11">
        <v>0.105393040156566</v>
      </c>
      <c r="AI685" s="11">
        <v>0.11231972683730899</v>
      </c>
      <c r="AJ685" s="11"/>
      <c r="AK685" s="11">
        <v>0.106889160549519</v>
      </c>
      <c r="AL685" s="11">
        <v>0.122834704723</v>
      </c>
      <c r="AM685" s="11">
        <v>0.114380985991042</v>
      </c>
      <c r="AN685" s="11">
        <v>0.139910183376007</v>
      </c>
      <c r="AO685" s="11">
        <v>9.9212288232222806E-2</v>
      </c>
      <c r="AP685" s="11">
        <v>0.11703894415319201</v>
      </c>
      <c r="AQ685" s="11"/>
      <c r="AR685" s="11">
        <v>0.114922388484292</v>
      </c>
      <c r="AS685" s="11">
        <v>0.10744369592658901</v>
      </c>
      <c r="AT685" s="11">
        <v>0.12590994783235199</v>
      </c>
      <c r="AU685" s="11"/>
      <c r="AV685" s="11">
        <v>0.12739835561059501</v>
      </c>
      <c r="AW685" s="11">
        <v>9.5126610673372997E-2</v>
      </c>
      <c r="AX685" s="11">
        <v>0.12818162978349401</v>
      </c>
      <c r="AY685" s="11">
        <v>0.13604946864814499</v>
      </c>
      <c r="AZ685" s="11">
        <v>0.114950342243636</v>
      </c>
      <c r="BA685" s="11"/>
      <c r="BB685" s="11">
        <v>0.136122066313587</v>
      </c>
      <c r="BC685" s="11">
        <v>9.6513702855455893E-2</v>
      </c>
      <c r="BD685" s="11">
        <v>0.1167097693207</v>
      </c>
      <c r="BE685" s="11"/>
      <c r="BF685" s="11">
        <v>0.10485740668447301</v>
      </c>
      <c r="BG685" s="11">
        <v>0.121184576305922</v>
      </c>
      <c r="BH685" s="11">
        <v>0.14742947329650999</v>
      </c>
      <c r="BI685" s="11">
        <v>0.100972499796962</v>
      </c>
      <c r="BJ685" s="11">
        <v>9.67851659579958E-2</v>
      </c>
      <c r="BK685" s="11">
        <v>0.115259871913225</v>
      </c>
    </row>
    <row r="686" spans="2:63" x14ac:dyDescent="0.35">
      <c r="B686" t="s">
        <v>446</v>
      </c>
      <c r="C686" s="11">
        <v>8.8293320890076799E-2</v>
      </c>
      <c r="D686" s="11">
        <v>0.10880321238974799</v>
      </c>
      <c r="E686" s="11">
        <v>6.7899487097798097E-2</v>
      </c>
      <c r="F686" s="11"/>
      <c r="G686" s="11">
        <v>6.8182016266173803E-2</v>
      </c>
      <c r="H686" s="11">
        <v>0.103661915500012</v>
      </c>
      <c r="I686" s="11">
        <v>0.103733690035092</v>
      </c>
      <c r="J686" s="11">
        <v>8.2069017857575893E-2</v>
      </c>
      <c r="K686" s="11">
        <v>9.5555246002145502E-2</v>
      </c>
      <c r="L686" s="11">
        <v>7.6967552925206503E-2</v>
      </c>
      <c r="M686" s="11"/>
      <c r="N686" s="11">
        <v>9.4546367943172893E-2</v>
      </c>
      <c r="O686" s="11">
        <v>8.4707756151994495E-2</v>
      </c>
      <c r="P686" s="11">
        <v>6.7496766212638101E-2</v>
      </c>
      <c r="Q686" s="11">
        <v>9.4565568387218801E-2</v>
      </c>
      <c r="R686" s="11">
        <v>9.9483679394104504E-2</v>
      </c>
      <c r="S686" s="11">
        <v>8.3923061722548403E-2</v>
      </c>
      <c r="T686" s="11">
        <v>8.4296016384343503E-2</v>
      </c>
      <c r="U686" s="11">
        <v>7.29391055681574E-2</v>
      </c>
      <c r="V686" s="11">
        <v>8.9427529068133102E-2</v>
      </c>
      <c r="W686" s="11">
        <v>9.2239625392153801E-2</v>
      </c>
      <c r="X686" s="11">
        <v>0.103349234748448</v>
      </c>
      <c r="Y686" s="11"/>
      <c r="Z686" s="11">
        <v>7.4473513382042597E-2</v>
      </c>
      <c r="AA686" s="11">
        <v>7.9966598938445099E-2</v>
      </c>
      <c r="AB686" s="11">
        <v>8.6559158057637406E-2</v>
      </c>
      <c r="AC686" s="11">
        <v>0.114430044761673</v>
      </c>
      <c r="AD686" s="11"/>
      <c r="AE686" s="11">
        <v>0.102426871295968</v>
      </c>
      <c r="AF686" s="11">
        <v>9.5635018521505605E-2</v>
      </c>
      <c r="AG686" s="11">
        <v>6.3175090526736394E-2</v>
      </c>
      <c r="AH686" s="11">
        <v>8.2941574367789705E-2</v>
      </c>
      <c r="AI686" s="11">
        <v>0.13033216697161901</v>
      </c>
      <c r="AJ686" s="11"/>
      <c r="AK686" s="11">
        <v>8.5722815231241603E-2</v>
      </c>
      <c r="AL686" s="11">
        <v>7.3783121587788797E-2</v>
      </c>
      <c r="AM686" s="11">
        <v>0.10363828410816101</v>
      </c>
      <c r="AN686" s="11">
        <v>0.13192487427897501</v>
      </c>
      <c r="AO686" s="11">
        <v>8.4442604112293998E-2</v>
      </c>
      <c r="AP686" s="11">
        <v>0.12389344716048099</v>
      </c>
      <c r="AQ686" s="11"/>
      <c r="AR686" s="11">
        <v>0.127631945683952</v>
      </c>
      <c r="AS686" s="11">
        <v>5.27398595010935E-2</v>
      </c>
      <c r="AT686" s="11">
        <v>0.11257264387558499</v>
      </c>
      <c r="AU686" s="11"/>
      <c r="AV686" s="11">
        <v>0.11061992676077199</v>
      </c>
      <c r="AW686" s="11">
        <v>6.2096759113177399E-2</v>
      </c>
      <c r="AX686" s="11">
        <v>3.9392257139791297E-2</v>
      </c>
      <c r="AY686" s="11">
        <v>0.19817539588056601</v>
      </c>
      <c r="AZ686" s="11">
        <v>0.13284844293459699</v>
      </c>
      <c r="BA686" s="11"/>
      <c r="BB686" s="11">
        <v>9.9816540272117504E-2</v>
      </c>
      <c r="BC686" s="11">
        <v>7.6051986445822894E-2</v>
      </c>
      <c r="BD686" s="11">
        <v>2.8938199794788799E-2</v>
      </c>
      <c r="BE686" s="11"/>
      <c r="BF686" s="11">
        <v>0.104049256828433</v>
      </c>
      <c r="BG686" s="11">
        <v>7.6372926083559806E-2</v>
      </c>
      <c r="BH686" s="11">
        <v>8.6964417790833401E-2</v>
      </c>
      <c r="BI686" s="11">
        <v>9.3982840143769494E-2</v>
      </c>
      <c r="BJ686" s="11">
        <v>8.5341703780791006E-2</v>
      </c>
      <c r="BK686" s="11">
        <v>7.6874364551751007E-2</v>
      </c>
    </row>
    <row r="687" spans="2:63" x14ac:dyDescent="0.35">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row>
    <row r="688" spans="2:63" x14ac:dyDescent="0.35">
      <c r="B688" s="45" t="s">
        <v>451</v>
      </c>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c r="BG688" s="11"/>
      <c r="BH688" s="11"/>
      <c r="BI688" s="11"/>
      <c r="BJ688" s="11"/>
      <c r="BK688" s="11"/>
    </row>
    <row r="689" spans="2:63" x14ac:dyDescent="0.35">
      <c r="B689" s="20" t="s">
        <v>67</v>
      </c>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row>
    <row r="690" spans="2:63" x14ac:dyDescent="0.35">
      <c r="B690" t="s">
        <v>447</v>
      </c>
      <c r="C690" s="11">
        <v>0.113262470580812</v>
      </c>
      <c r="D690" s="11">
        <v>0.13418728336452701</v>
      </c>
      <c r="E690" s="11">
        <v>9.3361726846194495E-2</v>
      </c>
      <c r="F690" s="11"/>
      <c r="G690" s="11">
        <v>0.10931017437066</v>
      </c>
      <c r="H690" s="11">
        <v>0.140556294283707</v>
      </c>
      <c r="I690" s="11">
        <v>0.11441612131755501</v>
      </c>
      <c r="J690" s="11">
        <v>9.4721146633082606E-2</v>
      </c>
      <c r="K690" s="11">
        <v>0.10221755924791</v>
      </c>
      <c r="L690" s="11">
        <v>0.11519421847973201</v>
      </c>
      <c r="M690" s="11"/>
      <c r="N690" s="11">
        <v>0.112562797491413</v>
      </c>
      <c r="O690" s="11">
        <v>8.3033445583319501E-2</v>
      </c>
      <c r="P690" s="11">
        <v>0.112117387009146</v>
      </c>
      <c r="Q690" s="11">
        <v>0.120041793954853</v>
      </c>
      <c r="R690" s="11">
        <v>0.110269598699873</v>
      </c>
      <c r="S690" s="11">
        <v>0.125043685449784</v>
      </c>
      <c r="T690" s="11">
        <v>9.9853153648533394E-2</v>
      </c>
      <c r="U690" s="11">
        <v>0.124736954223782</v>
      </c>
      <c r="V690" s="11">
        <v>0.13118798848132199</v>
      </c>
      <c r="W690" s="11">
        <v>0.12849712232869601</v>
      </c>
      <c r="X690" s="11">
        <v>0.111769591415708</v>
      </c>
      <c r="Y690" s="11"/>
      <c r="Z690" s="11">
        <v>8.9846894152499496E-2</v>
      </c>
      <c r="AA690" s="11">
        <v>0.107018878549217</v>
      </c>
      <c r="AB690" s="11">
        <v>0.105116473726443</v>
      </c>
      <c r="AC690" s="11">
        <v>0.15208614934928999</v>
      </c>
      <c r="AD690" s="11"/>
      <c r="AE690" s="11">
        <v>0.13870084029847901</v>
      </c>
      <c r="AF690" s="11">
        <v>0.13001574939781199</v>
      </c>
      <c r="AG690" s="11">
        <v>7.6933702294154305E-2</v>
      </c>
      <c r="AH690" s="11">
        <v>9.73507452348151E-2</v>
      </c>
      <c r="AI690" s="11">
        <v>0.110144894651985</v>
      </c>
      <c r="AJ690" s="11"/>
      <c r="AK690" s="11">
        <v>0.114792047456894</v>
      </c>
      <c r="AL690" s="11">
        <v>9.0654685187642206E-2</v>
      </c>
      <c r="AM690" s="11">
        <v>0.14670780319835</v>
      </c>
      <c r="AN690" s="11">
        <v>0.14691851367851599</v>
      </c>
      <c r="AO690" s="11">
        <v>0.10479055355738499</v>
      </c>
      <c r="AP690" s="11">
        <v>0.14739599829466399</v>
      </c>
      <c r="AQ690" s="11"/>
      <c r="AR690" s="11">
        <v>0.15497644183175799</v>
      </c>
      <c r="AS690" s="11">
        <v>7.70077574568684E-2</v>
      </c>
      <c r="AT690" s="11">
        <v>0.13294533844172199</v>
      </c>
      <c r="AU690" s="11"/>
      <c r="AV690" s="11">
        <v>0.127191613621636</v>
      </c>
      <c r="AW690" s="11">
        <v>9.1177028602871593E-2</v>
      </c>
      <c r="AX690" s="11">
        <v>4.6518132540866203E-2</v>
      </c>
      <c r="AY690" s="11">
        <v>0.29523204393346503</v>
      </c>
      <c r="AZ690" s="11">
        <v>0.195443382435569</v>
      </c>
      <c r="BA690" s="11"/>
      <c r="BB690" s="11">
        <v>0.121412375178233</v>
      </c>
      <c r="BC690" s="11">
        <v>9.3309378751906494E-2</v>
      </c>
      <c r="BD690" s="11">
        <v>6.9562874004244601E-2</v>
      </c>
      <c r="BE690" s="11"/>
      <c r="BF690" s="11">
        <v>0.123819086525799</v>
      </c>
      <c r="BG690" s="11">
        <v>0.106155553499648</v>
      </c>
      <c r="BH690" s="11">
        <v>0.106111439946489</v>
      </c>
      <c r="BI690" s="11">
        <v>0.129112554934566</v>
      </c>
      <c r="BJ690" s="11">
        <v>8.9156556098711995E-2</v>
      </c>
      <c r="BK690" s="11">
        <v>0.11972496439213599</v>
      </c>
    </row>
    <row r="691" spans="2:63" x14ac:dyDescent="0.35">
      <c r="B691" t="s">
        <v>73</v>
      </c>
      <c r="C691" s="11">
        <v>0.12796239075444499</v>
      </c>
      <c r="D691" s="11">
        <v>0.14375750513060601</v>
      </c>
      <c r="E691" s="11">
        <v>0.112843040649186</v>
      </c>
      <c r="F691" s="11"/>
      <c r="G691" s="11">
        <v>0.14426372375656701</v>
      </c>
      <c r="H691" s="11">
        <v>0.112028374860318</v>
      </c>
      <c r="I691" s="11">
        <v>0.117195218127549</v>
      </c>
      <c r="J691" s="11">
        <v>0.13488001784432899</v>
      </c>
      <c r="K691" s="11">
        <v>0.122768798778654</v>
      </c>
      <c r="L691" s="11">
        <v>0.136576653044367</v>
      </c>
      <c r="M691" s="11"/>
      <c r="N691" s="11">
        <v>0.10607944449324599</v>
      </c>
      <c r="O691" s="11">
        <v>0.148969010343033</v>
      </c>
      <c r="P691" s="11">
        <v>0.13588833985059801</v>
      </c>
      <c r="Q691" s="11">
        <v>0.13283830065507299</v>
      </c>
      <c r="R691" s="11">
        <v>8.4624907527926202E-2</v>
      </c>
      <c r="S691" s="11">
        <v>0.125200742405603</v>
      </c>
      <c r="T691" s="11">
        <v>0.110002132649752</v>
      </c>
      <c r="U691" s="11">
        <v>0.153546445636876</v>
      </c>
      <c r="V691" s="11">
        <v>0.12633925035448601</v>
      </c>
      <c r="W691" s="11">
        <v>0.15328969786227101</v>
      </c>
      <c r="X691" s="11">
        <v>0.14506800618117699</v>
      </c>
      <c r="Y691" s="11"/>
      <c r="Z691" s="11">
        <v>0.134738382317934</v>
      </c>
      <c r="AA691" s="11">
        <v>0.135620046815004</v>
      </c>
      <c r="AB691" s="11">
        <v>0.113641472980286</v>
      </c>
      <c r="AC691" s="11">
        <v>0.12577802784238801</v>
      </c>
      <c r="AD691" s="11"/>
      <c r="AE691" s="11">
        <v>0.121225950788364</v>
      </c>
      <c r="AF691" s="11">
        <v>0.137390148011411</v>
      </c>
      <c r="AG691" s="11">
        <v>0.138757728314546</v>
      </c>
      <c r="AH691" s="11">
        <v>9.7414788152606804E-2</v>
      </c>
      <c r="AI691" s="11">
        <v>0.12959804570716099</v>
      </c>
      <c r="AJ691" s="11"/>
      <c r="AK691" s="11">
        <v>0.13256731098128599</v>
      </c>
      <c r="AL691" s="11">
        <v>0.14430839898366299</v>
      </c>
      <c r="AM691" s="11">
        <v>0.103355144775681</v>
      </c>
      <c r="AN691" s="11">
        <v>9.2851792627832302E-2</v>
      </c>
      <c r="AO691" s="11">
        <v>0.12078841393786</v>
      </c>
      <c r="AP691" s="11">
        <v>0.15961814957963799</v>
      </c>
      <c r="AQ691" s="11"/>
      <c r="AR691" s="11">
        <v>0.132210849885145</v>
      </c>
      <c r="AS691" s="11">
        <v>0.116328327491678</v>
      </c>
      <c r="AT691" s="11">
        <v>0.12174244012775801</v>
      </c>
      <c r="AU691" s="11"/>
      <c r="AV691" s="11">
        <v>0.14529220833053</v>
      </c>
      <c r="AW691" s="11">
        <v>0.102917111266713</v>
      </c>
      <c r="AX691" s="11">
        <v>0.156740884662359</v>
      </c>
      <c r="AY691" s="11">
        <v>0.18431828384000301</v>
      </c>
      <c r="AZ691" s="11">
        <v>0.11613413203419</v>
      </c>
      <c r="BA691" s="11"/>
      <c r="BB691" s="11">
        <v>0.15294343899024301</v>
      </c>
      <c r="BC691" s="11">
        <v>0.107185763586857</v>
      </c>
      <c r="BD691" s="11">
        <v>0.14237086633076401</v>
      </c>
      <c r="BE691" s="11"/>
      <c r="BF691" s="11">
        <v>0.105675000233498</v>
      </c>
      <c r="BG691" s="11">
        <v>0.14120307838944701</v>
      </c>
      <c r="BH691" s="11">
        <v>0.13033827222784899</v>
      </c>
      <c r="BI691" s="11">
        <v>0.127991163498133</v>
      </c>
      <c r="BJ691" s="11">
        <v>0.13864167288232099</v>
      </c>
      <c r="BK691" s="11">
        <v>0.121468115773444</v>
      </c>
    </row>
    <row r="692" spans="2:63" x14ac:dyDescent="0.35">
      <c r="B692" t="s">
        <v>316</v>
      </c>
      <c r="C692" s="11">
        <v>0.37280877474174401</v>
      </c>
      <c r="D692" s="11">
        <v>0.34029541978362798</v>
      </c>
      <c r="E692" s="11">
        <v>0.40376649382149399</v>
      </c>
      <c r="F692" s="11"/>
      <c r="G692" s="11">
        <v>0.40713281121693001</v>
      </c>
      <c r="H692" s="11">
        <v>0.34833122477963502</v>
      </c>
      <c r="I692" s="11">
        <v>0.34742362626408002</v>
      </c>
      <c r="J692" s="11">
        <v>0.41383930988270101</v>
      </c>
      <c r="K692" s="11">
        <v>0.34221266760705399</v>
      </c>
      <c r="L692" s="11">
        <v>0.37743683407635198</v>
      </c>
      <c r="M692" s="11"/>
      <c r="N692" s="11">
        <v>0.376822447817937</v>
      </c>
      <c r="O692" s="11">
        <v>0.370325736977694</v>
      </c>
      <c r="P692" s="11">
        <v>0.35962284508069398</v>
      </c>
      <c r="Q692" s="11">
        <v>0.401454191987555</v>
      </c>
      <c r="R692" s="11">
        <v>0.42871485092728401</v>
      </c>
      <c r="S692" s="11">
        <v>0.39865349406512401</v>
      </c>
      <c r="T692" s="11">
        <v>0.376843748006435</v>
      </c>
      <c r="U692" s="11">
        <v>0.354302258566002</v>
      </c>
      <c r="V692" s="11">
        <v>0.34251282077307799</v>
      </c>
      <c r="W692" s="11">
        <v>0.32849211442028797</v>
      </c>
      <c r="X692" s="11">
        <v>0.36737776494054297</v>
      </c>
      <c r="Y692" s="11"/>
      <c r="Z692" s="11">
        <v>0.33802953760351501</v>
      </c>
      <c r="AA692" s="11">
        <v>0.37579034164272801</v>
      </c>
      <c r="AB692" s="11">
        <v>0.38331106275399002</v>
      </c>
      <c r="AC692" s="11">
        <v>0.39792946790493799</v>
      </c>
      <c r="AD692" s="11"/>
      <c r="AE692" s="11">
        <v>0.41465933957770301</v>
      </c>
      <c r="AF692" s="11">
        <v>0.37971931380004198</v>
      </c>
      <c r="AG692" s="11">
        <v>0.36305344439876402</v>
      </c>
      <c r="AH692" s="11">
        <v>0.29778925935860201</v>
      </c>
      <c r="AI692" s="11">
        <v>0.296836596535341</v>
      </c>
      <c r="AJ692" s="11"/>
      <c r="AK692" s="11">
        <v>0.358794037043345</v>
      </c>
      <c r="AL692" s="11">
        <v>0.36600626366915401</v>
      </c>
      <c r="AM692" s="11">
        <v>0.397837462563146</v>
      </c>
      <c r="AN692" s="11">
        <v>0.39039850742121301</v>
      </c>
      <c r="AO692" s="11">
        <v>0.38263011846311601</v>
      </c>
      <c r="AP692" s="11">
        <v>0.36087772263824602</v>
      </c>
      <c r="AQ692" s="11"/>
      <c r="AR692" s="11">
        <v>0.35953126859506002</v>
      </c>
      <c r="AS692" s="11">
        <v>0.35702610314187999</v>
      </c>
      <c r="AT692" s="11">
        <v>0.43574079646712999</v>
      </c>
      <c r="AU692" s="11"/>
      <c r="AV692" s="11">
        <v>0.36077384582357702</v>
      </c>
      <c r="AW692" s="11">
        <v>0.38448996955542902</v>
      </c>
      <c r="AX692" s="11">
        <v>0.30437572833882298</v>
      </c>
      <c r="AY692" s="11">
        <v>0.27425322848725697</v>
      </c>
      <c r="AZ692" s="11">
        <v>0.42259102164127299</v>
      </c>
      <c r="BA692" s="11"/>
      <c r="BB692" s="11">
        <v>0.36285850956499299</v>
      </c>
      <c r="BC692" s="11">
        <v>0.38280122288034801</v>
      </c>
      <c r="BD692" s="11">
        <v>0.28668241438156</v>
      </c>
      <c r="BE692" s="11"/>
      <c r="BF692" s="11">
        <v>0.35667693637097497</v>
      </c>
      <c r="BG692" s="11">
        <v>0.390713224220682</v>
      </c>
      <c r="BH692" s="11">
        <v>0.357267743878255</v>
      </c>
      <c r="BI692" s="11">
        <v>0.37585360405083701</v>
      </c>
      <c r="BJ692" s="11">
        <v>0.38668478556512598</v>
      </c>
      <c r="BK692" s="11">
        <v>0.33211993476430401</v>
      </c>
    </row>
    <row r="693" spans="2:63" x14ac:dyDescent="0.35">
      <c r="B693" t="s">
        <v>75</v>
      </c>
      <c r="C693" s="11">
        <v>0.25507073021819099</v>
      </c>
      <c r="D693" s="11">
        <v>0.25012560000438</v>
      </c>
      <c r="E693" s="11">
        <v>0.25908629243312897</v>
      </c>
      <c r="F693" s="11"/>
      <c r="G693" s="11">
        <v>0.21746209107922199</v>
      </c>
      <c r="H693" s="11">
        <v>0.24133235584705301</v>
      </c>
      <c r="I693" s="11">
        <v>0.28489811115253</v>
      </c>
      <c r="J693" s="11">
        <v>0.23680700649728201</v>
      </c>
      <c r="K693" s="11">
        <v>0.28643638781650199</v>
      </c>
      <c r="L693" s="11">
        <v>0.26130619034709301</v>
      </c>
      <c r="M693" s="11"/>
      <c r="N693" s="11">
        <v>0.228091518163202</v>
      </c>
      <c r="O693" s="11">
        <v>0.25820194042237798</v>
      </c>
      <c r="P693" s="11">
        <v>0.26978560726718998</v>
      </c>
      <c r="Q693" s="11">
        <v>0.21752399395379901</v>
      </c>
      <c r="R693" s="11">
        <v>0.27382480575373602</v>
      </c>
      <c r="S693" s="11">
        <v>0.23833900291747701</v>
      </c>
      <c r="T693" s="11">
        <v>0.288614449157168</v>
      </c>
      <c r="U693" s="11">
        <v>0.26167385384666397</v>
      </c>
      <c r="V693" s="11">
        <v>0.271958595776565</v>
      </c>
      <c r="W693" s="11">
        <v>0.27333385634444501</v>
      </c>
      <c r="X693" s="11">
        <v>0.241578796897301</v>
      </c>
      <c r="Y693" s="11"/>
      <c r="Z693" s="11">
        <v>0.30129784668430198</v>
      </c>
      <c r="AA693" s="11">
        <v>0.25380518261172902</v>
      </c>
      <c r="AB693" s="11">
        <v>0.25340077707678899</v>
      </c>
      <c r="AC693" s="11">
        <v>0.20742957276167001</v>
      </c>
      <c r="AD693" s="11"/>
      <c r="AE693" s="11">
        <v>0.21531850282107901</v>
      </c>
      <c r="AF693" s="11">
        <v>0.23675526427261001</v>
      </c>
      <c r="AG693" s="11">
        <v>0.29232036019990898</v>
      </c>
      <c r="AH693" s="11">
        <v>0.31416531590978403</v>
      </c>
      <c r="AI693" s="11">
        <v>0.27536839913762001</v>
      </c>
      <c r="AJ693" s="11"/>
      <c r="AK693" s="11">
        <v>0.267423807624739</v>
      </c>
      <c r="AL693" s="11">
        <v>0.26611520266460897</v>
      </c>
      <c r="AM693" s="11">
        <v>0.217436464219364</v>
      </c>
      <c r="AN693" s="11">
        <v>0.266499336842482</v>
      </c>
      <c r="AO693" s="11">
        <v>0.23630113993205201</v>
      </c>
      <c r="AP693" s="11">
        <v>0.23168979258243899</v>
      </c>
      <c r="AQ693" s="11"/>
      <c r="AR693" s="11">
        <v>0.230189223766018</v>
      </c>
      <c r="AS693" s="11">
        <v>0.298180003339239</v>
      </c>
      <c r="AT693" s="11">
        <v>0.20210005879033299</v>
      </c>
      <c r="AU693" s="11"/>
      <c r="AV693" s="11">
        <v>0.25179200220745801</v>
      </c>
      <c r="AW693" s="11">
        <v>0.26703022009758798</v>
      </c>
      <c r="AX693" s="11">
        <v>0.33125555443053201</v>
      </c>
      <c r="AY693" s="11">
        <v>0.140943580468878</v>
      </c>
      <c r="AZ693" s="11">
        <v>0.17876793505330199</v>
      </c>
      <c r="BA693" s="11"/>
      <c r="BB693" s="11">
        <v>0.24957281531263001</v>
      </c>
      <c r="BC693" s="11">
        <v>0.25725760014890697</v>
      </c>
      <c r="BD693" s="11">
        <v>0.34002611237689101</v>
      </c>
      <c r="BE693" s="11"/>
      <c r="BF693" s="11">
        <v>0.24226320578430999</v>
      </c>
      <c r="BG693" s="11">
        <v>0.23812740174525601</v>
      </c>
      <c r="BH693" s="11">
        <v>0.27792641285449998</v>
      </c>
      <c r="BI693" s="11">
        <v>0.25560268075586201</v>
      </c>
      <c r="BJ693" s="11">
        <v>0.286847640377413</v>
      </c>
      <c r="BK693" s="11">
        <v>0.26040871352446499</v>
      </c>
    </row>
    <row r="694" spans="2:63" x14ac:dyDescent="0.35">
      <c r="B694" t="s">
        <v>448</v>
      </c>
      <c r="C694" s="11">
        <v>0.130895633704808</v>
      </c>
      <c r="D694" s="11">
        <v>0.131634191716858</v>
      </c>
      <c r="E694" s="11">
        <v>0.13094244624999599</v>
      </c>
      <c r="F694" s="11"/>
      <c r="G694" s="11">
        <v>0.121831199576622</v>
      </c>
      <c r="H694" s="11">
        <v>0.157751750229288</v>
      </c>
      <c r="I694" s="11">
        <v>0.136066923138286</v>
      </c>
      <c r="J694" s="11">
        <v>0.119752519142606</v>
      </c>
      <c r="K694" s="11">
        <v>0.14636458654987999</v>
      </c>
      <c r="L694" s="11">
        <v>0.109486104052456</v>
      </c>
      <c r="M694" s="11"/>
      <c r="N694" s="11">
        <v>0.17644379203420099</v>
      </c>
      <c r="O694" s="11">
        <v>0.139469866673576</v>
      </c>
      <c r="P694" s="11">
        <v>0.122585820792372</v>
      </c>
      <c r="Q694" s="11">
        <v>0.12814171944871899</v>
      </c>
      <c r="R694" s="11">
        <v>0.102565837091181</v>
      </c>
      <c r="S694" s="11">
        <v>0.112763075162013</v>
      </c>
      <c r="T694" s="11">
        <v>0.124686516538112</v>
      </c>
      <c r="U694" s="11">
        <v>0.10574048772667501</v>
      </c>
      <c r="V694" s="11">
        <v>0.12800134461454901</v>
      </c>
      <c r="W694" s="11">
        <v>0.116387209044299</v>
      </c>
      <c r="X694" s="11">
        <v>0.13420584056527099</v>
      </c>
      <c r="Y694" s="11"/>
      <c r="Z694" s="11">
        <v>0.13608733924174901</v>
      </c>
      <c r="AA694" s="11">
        <v>0.12776555038132201</v>
      </c>
      <c r="AB694" s="11">
        <v>0.14453021346249201</v>
      </c>
      <c r="AC694" s="11">
        <v>0.116776782141714</v>
      </c>
      <c r="AD694" s="11"/>
      <c r="AE694" s="11">
        <v>0.110095366514376</v>
      </c>
      <c r="AF694" s="11">
        <v>0.116119524518125</v>
      </c>
      <c r="AG694" s="11">
        <v>0.128934764792627</v>
      </c>
      <c r="AH694" s="11">
        <v>0.19327989134419199</v>
      </c>
      <c r="AI694" s="11">
        <v>0.18805206396789401</v>
      </c>
      <c r="AJ694" s="11"/>
      <c r="AK694" s="11">
        <v>0.12642279689373601</v>
      </c>
      <c r="AL694" s="11">
        <v>0.132915449494932</v>
      </c>
      <c r="AM694" s="11">
        <v>0.134663125243459</v>
      </c>
      <c r="AN694" s="11">
        <v>0.103331849429957</v>
      </c>
      <c r="AO694" s="11">
        <v>0.155489774109586</v>
      </c>
      <c r="AP694" s="11">
        <v>0.10041833690501301</v>
      </c>
      <c r="AQ694" s="11"/>
      <c r="AR694" s="11">
        <v>0.12309221592201799</v>
      </c>
      <c r="AS694" s="11">
        <v>0.151457808570335</v>
      </c>
      <c r="AT694" s="11">
        <v>0.107471366173057</v>
      </c>
      <c r="AU694" s="11"/>
      <c r="AV694" s="11">
        <v>0.114950330016798</v>
      </c>
      <c r="AW694" s="11">
        <v>0.15438567047739901</v>
      </c>
      <c r="AX694" s="11">
        <v>0.16110970002742001</v>
      </c>
      <c r="AY694" s="11">
        <v>0.105252863270397</v>
      </c>
      <c r="AZ694" s="11">
        <v>8.7063528835666495E-2</v>
      </c>
      <c r="BA694" s="11"/>
      <c r="BB694" s="11">
        <v>0.113212860953901</v>
      </c>
      <c r="BC694" s="11">
        <v>0.15944603463198201</v>
      </c>
      <c r="BD694" s="11">
        <v>0.16135773290654101</v>
      </c>
      <c r="BE694" s="11"/>
      <c r="BF694" s="11">
        <v>0.17156577108541901</v>
      </c>
      <c r="BG694" s="11">
        <v>0.123800742144967</v>
      </c>
      <c r="BH694" s="11">
        <v>0.128356131092907</v>
      </c>
      <c r="BI694" s="11">
        <v>0.111439996760603</v>
      </c>
      <c r="BJ694" s="11">
        <v>9.8669345076428105E-2</v>
      </c>
      <c r="BK694" s="11">
        <v>0.16627827154565</v>
      </c>
    </row>
    <row r="695" spans="2:63" x14ac:dyDescent="0.35">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row>
    <row r="696" spans="2:63" x14ac:dyDescent="0.35">
      <c r="B696" s="45" t="s">
        <v>452</v>
      </c>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c r="BK696" s="11"/>
    </row>
    <row r="697" spans="2:63" x14ac:dyDescent="0.35">
      <c r="B697" s="20" t="s">
        <v>67</v>
      </c>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c r="BK697" s="11"/>
    </row>
    <row r="698" spans="2:63" x14ac:dyDescent="0.35">
      <c r="B698" t="s">
        <v>320</v>
      </c>
      <c r="C698" s="11">
        <v>0.231629458458642</v>
      </c>
      <c r="D698" s="11">
        <v>0.2316075137419</v>
      </c>
      <c r="E698" s="11">
        <v>0.23103435400050401</v>
      </c>
      <c r="F698" s="11"/>
      <c r="G698" s="11">
        <v>0.27314189044679399</v>
      </c>
      <c r="H698" s="11">
        <v>0.27209711561189598</v>
      </c>
      <c r="I698" s="11">
        <v>0.228576551989425</v>
      </c>
      <c r="J698" s="11">
        <v>0.22702992631861801</v>
      </c>
      <c r="K698" s="11">
        <v>0.23063866508830799</v>
      </c>
      <c r="L698" s="11">
        <v>0.17719705119530399</v>
      </c>
      <c r="M698" s="11"/>
      <c r="N698" s="11">
        <v>0.27734987108631098</v>
      </c>
      <c r="O698" s="11">
        <v>0.24717069803639199</v>
      </c>
      <c r="P698" s="11">
        <v>0.22809894798608499</v>
      </c>
      <c r="Q698" s="11">
        <v>0.203618562806028</v>
      </c>
      <c r="R698" s="11">
        <v>0.22817425483440801</v>
      </c>
      <c r="S698" s="11">
        <v>0.20908155729914699</v>
      </c>
      <c r="T698" s="11">
        <v>0.221140801033476</v>
      </c>
      <c r="U698" s="11">
        <v>0.22507306666455901</v>
      </c>
      <c r="V698" s="11">
        <v>0.20762542493257899</v>
      </c>
      <c r="W698" s="11">
        <v>0.263167761470817</v>
      </c>
      <c r="X698" s="11">
        <v>0.18267905704297399</v>
      </c>
      <c r="Y698" s="11"/>
      <c r="Z698" s="11">
        <v>0.241133346926727</v>
      </c>
      <c r="AA698" s="11">
        <v>0.21279389564114901</v>
      </c>
      <c r="AB698" s="11">
        <v>0.230961611398247</v>
      </c>
      <c r="AC698" s="11">
        <v>0.23783683254499099</v>
      </c>
      <c r="AD698" s="11"/>
      <c r="AE698" s="11">
        <v>0.20402663477061</v>
      </c>
      <c r="AF698" s="11">
        <v>0.215857273598621</v>
      </c>
      <c r="AG698" s="11">
        <v>0.26344865709193299</v>
      </c>
      <c r="AH698" s="11">
        <v>0.27859170278073297</v>
      </c>
      <c r="AI698" s="11">
        <v>0.19592833334538201</v>
      </c>
      <c r="AJ698" s="11"/>
      <c r="AK698" s="11">
        <v>0.21199326106966501</v>
      </c>
      <c r="AL698" s="11">
        <v>0.24577665587419101</v>
      </c>
      <c r="AM698" s="11">
        <v>0.239153879567606</v>
      </c>
      <c r="AN698" s="11">
        <v>0.19375485500248199</v>
      </c>
      <c r="AO698" s="11">
        <v>0.26768650897357299</v>
      </c>
      <c r="AP698" s="11">
        <v>0.248575440208604</v>
      </c>
      <c r="AQ698" s="11"/>
      <c r="AR698" s="11">
        <v>0.196153676199113</v>
      </c>
      <c r="AS698" s="11">
        <v>0.25881390859259101</v>
      </c>
      <c r="AT698" s="11">
        <v>0.24149470660522601</v>
      </c>
      <c r="AU698" s="11"/>
      <c r="AV698" s="11">
        <v>0.189340030332939</v>
      </c>
      <c r="AW698" s="11">
        <v>0.27268142792544098</v>
      </c>
      <c r="AX698" s="11">
        <v>0.25589221656355299</v>
      </c>
      <c r="AY698" s="11">
        <v>0.21112499809985699</v>
      </c>
      <c r="AZ698" s="11">
        <v>0.23206562288155899</v>
      </c>
      <c r="BA698" s="11"/>
      <c r="BB698" s="11">
        <v>0.19564968579678799</v>
      </c>
      <c r="BC698" s="11">
        <v>0.27885889890491999</v>
      </c>
      <c r="BD698" s="11">
        <v>0.25176068060444501</v>
      </c>
      <c r="BE698" s="11"/>
      <c r="BF698" s="11">
        <v>0.27808340869771703</v>
      </c>
      <c r="BG698" s="11">
        <v>0.22470146587640499</v>
      </c>
      <c r="BH698" s="11">
        <v>0.221286404731626</v>
      </c>
      <c r="BI698" s="11">
        <v>0.20226545470379201</v>
      </c>
      <c r="BJ698" s="11">
        <v>0.21806018025124499</v>
      </c>
      <c r="BK698" s="11">
        <v>0.258640443896684</v>
      </c>
    </row>
    <row r="699" spans="2:63" x14ac:dyDescent="0.35">
      <c r="B699" t="s">
        <v>73</v>
      </c>
      <c r="C699" s="11">
        <v>0.207785024138743</v>
      </c>
      <c r="D699" s="11">
        <v>0.209872695120741</v>
      </c>
      <c r="E699" s="11">
        <v>0.204567970182056</v>
      </c>
      <c r="F699" s="11"/>
      <c r="G699" s="11">
        <v>0.23381365245136301</v>
      </c>
      <c r="H699" s="11">
        <v>0.17427053918031701</v>
      </c>
      <c r="I699" s="11">
        <v>0.210944231159958</v>
      </c>
      <c r="J699" s="11">
        <v>0.20653799189236599</v>
      </c>
      <c r="K699" s="11">
        <v>0.21854942882602299</v>
      </c>
      <c r="L699" s="11">
        <v>0.20874958280597999</v>
      </c>
      <c r="M699" s="11"/>
      <c r="N699" s="11">
        <v>0.184105358078821</v>
      </c>
      <c r="O699" s="11">
        <v>0.238363194145742</v>
      </c>
      <c r="P699" s="11">
        <v>0.22880924723589299</v>
      </c>
      <c r="Q699" s="11">
        <v>0.20704150764263199</v>
      </c>
      <c r="R699" s="11">
        <v>0.181931327031358</v>
      </c>
      <c r="S699" s="11">
        <v>0.20794727347247</v>
      </c>
      <c r="T699" s="11">
        <v>0.19859365181000299</v>
      </c>
      <c r="U699" s="11">
        <v>0.20984422241574599</v>
      </c>
      <c r="V699" s="11">
        <v>0.20773460584474199</v>
      </c>
      <c r="W699" s="11">
        <v>0.21038324146513701</v>
      </c>
      <c r="X699" s="11">
        <v>0.20679169429880101</v>
      </c>
      <c r="Y699" s="11"/>
      <c r="Z699" s="11">
        <v>0.238103588216451</v>
      </c>
      <c r="AA699" s="11">
        <v>0.22609239943109199</v>
      </c>
      <c r="AB699" s="11">
        <v>0.181437637523677</v>
      </c>
      <c r="AC699" s="11">
        <v>0.17949690120966899</v>
      </c>
      <c r="AD699" s="11"/>
      <c r="AE699" s="11">
        <v>0.195650734334366</v>
      </c>
      <c r="AF699" s="11">
        <v>0.21780295184857701</v>
      </c>
      <c r="AG699" s="11">
        <v>0.21210350252142601</v>
      </c>
      <c r="AH699" s="11">
        <v>0.236604172731992</v>
      </c>
      <c r="AI699" s="11">
        <v>0.16779635244663499</v>
      </c>
      <c r="AJ699" s="11"/>
      <c r="AK699" s="11">
        <v>0.21054643171684201</v>
      </c>
      <c r="AL699" s="11">
        <v>0.22975144347093099</v>
      </c>
      <c r="AM699" s="11">
        <v>0.17640144196858201</v>
      </c>
      <c r="AN699" s="11">
        <v>0.17474801925112601</v>
      </c>
      <c r="AO699" s="11">
        <v>0.20090087434786899</v>
      </c>
      <c r="AP699" s="11">
        <v>0.25098832108837599</v>
      </c>
      <c r="AQ699" s="11"/>
      <c r="AR699" s="11">
        <v>0.194950455433198</v>
      </c>
      <c r="AS699" s="11">
        <v>0.228081876300537</v>
      </c>
      <c r="AT699" s="11">
        <v>0.159594973674895</v>
      </c>
      <c r="AU699" s="11"/>
      <c r="AV699" s="11">
        <v>0.203373506157143</v>
      </c>
      <c r="AW699" s="11">
        <v>0.21696117410042201</v>
      </c>
      <c r="AX699" s="11">
        <v>0.22303895368455001</v>
      </c>
      <c r="AY699" s="11">
        <v>0.12028246121906799</v>
      </c>
      <c r="AZ699" s="11">
        <v>0.18413974756106699</v>
      </c>
      <c r="BA699" s="11"/>
      <c r="BB699" s="11">
        <v>0.20727408631771199</v>
      </c>
      <c r="BC699" s="11">
        <v>0.20882702822864799</v>
      </c>
      <c r="BD699" s="11">
        <v>0.22327610055119301</v>
      </c>
      <c r="BE699" s="11"/>
      <c r="BF699" s="11">
        <v>0.17795231884194801</v>
      </c>
      <c r="BG699" s="11">
        <v>0.20859055018206901</v>
      </c>
      <c r="BH699" s="11">
        <v>0.25660976192248902</v>
      </c>
      <c r="BI699" s="11">
        <v>0.20024383602855</v>
      </c>
      <c r="BJ699" s="11">
        <v>0.22497251185231101</v>
      </c>
      <c r="BK699" s="11">
        <v>0.18730145704271101</v>
      </c>
    </row>
    <row r="700" spans="2:63" x14ac:dyDescent="0.35">
      <c r="B700" t="s">
        <v>316</v>
      </c>
      <c r="C700" s="11">
        <v>0.28250104648534902</v>
      </c>
      <c r="D700" s="11">
        <v>0.27500025525413602</v>
      </c>
      <c r="E700" s="11">
        <v>0.29170547222033499</v>
      </c>
      <c r="F700" s="11"/>
      <c r="G700" s="11">
        <v>0.26808058243324001</v>
      </c>
      <c r="H700" s="11">
        <v>0.28257515756776902</v>
      </c>
      <c r="I700" s="11">
        <v>0.28778167636063201</v>
      </c>
      <c r="J700" s="11">
        <v>0.31176064943120602</v>
      </c>
      <c r="K700" s="11">
        <v>0.26883555172419299</v>
      </c>
      <c r="L700" s="11">
        <v>0.27332980482499197</v>
      </c>
      <c r="M700" s="11"/>
      <c r="N700" s="11">
        <v>0.28765065303808901</v>
      </c>
      <c r="O700" s="11">
        <v>0.27002499824428799</v>
      </c>
      <c r="P700" s="11">
        <v>0.25807700561563002</v>
      </c>
      <c r="Q700" s="11">
        <v>0.294372565560927</v>
      </c>
      <c r="R700" s="11">
        <v>0.31004954241496502</v>
      </c>
      <c r="S700" s="11">
        <v>0.29882386911730302</v>
      </c>
      <c r="T700" s="11">
        <v>0.31463422003250902</v>
      </c>
      <c r="U700" s="11">
        <v>0.23459484502876499</v>
      </c>
      <c r="V700" s="11">
        <v>0.29606649064054802</v>
      </c>
      <c r="W700" s="11">
        <v>0.25118799301665001</v>
      </c>
      <c r="X700" s="11">
        <v>0.26378656379422399</v>
      </c>
      <c r="Y700" s="11"/>
      <c r="Z700" s="11">
        <v>0.25630510597415002</v>
      </c>
      <c r="AA700" s="11">
        <v>0.301475221033912</v>
      </c>
      <c r="AB700" s="11">
        <v>0.28201441187691101</v>
      </c>
      <c r="AC700" s="11">
        <v>0.29420584309540199</v>
      </c>
      <c r="AD700" s="11"/>
      <c r="AE700" s="11">
        <v>0.28891106298863201</v>
      </c>
      <c r="AF700" s="11">
        <v>0.29573177608154799</v>
      </c>
      <c r="AG700" s="11">
        <v>0.28678680527279599</v>
      </c>
      <c r="AH700" s="11">
        <v>0.22177559480068501</v>
      </c>
      <c r="AI700" s="11">
        <v>0.27967677954391901</v>
      </c>
      <c r="AJ700" s="11"/>
      <c r="AK700" s="11">
        <v>0.27433887614563601</v>
      </c>
      <c r="AL700" s="11">
        <v>0.28839043960643301</v>
      </c>
      <c r="AM700" s="11">
        <v>0.28155560034025501</v>
      </c>
      <c r="AN700" s="11">
        <v>0.30707208494443899</v>
      </c>
      <c r="AO700" s="11">
        <v>0.277059765978106</v>
      </c>
      <c r="AP700" s="11">
        <v>0.24740080503908399</v>
      </c>
      <c r="AQ700" s="11"/>
      <c r="AR700" s="11">
        <v>0.27827400300217497</v>
      </c>
      <c r="AS700" s="11">
        <v>0.26893526578251098</v>
      </c>
      <c r="AT700" s="11">
        <v>0.33659171523614101</v>
      </c>
      <c r="AU700" s="11"/>
      <c r="AV700" s="11">
        <v>0.29385667820415901</v>
      </c>
      <c r="AW700" s="11">
        <v>0.26344397407374998</v>
      </c>
      <c r="AX700" s="11">
        <v>0.26218510706356102</v>
      </c>
      <c r="AY700" s="11">
        <v>0.27466962402585399</v>
      </c>
      <c r="AZ700" s="11">
        <v>0.30875673544605903</v>
      </c>
      <c r="BA700" s="11"/>
      <c r="BB700" s="11">
        <v>0.282246843838867</v>
      </c>
      <c r="BC700" s="11">
        <v>0.26684029794832698</v>
      </c>
      <c r="BD700" s="11">
        <v>0.24450707671157901</v>
      </c>
      <c r="BE700" s="11"/>
      <c r="BF700" s="11">
        <v>0.270518862915616</v>
      </c>
      <c r="BG700" s="11">
        <v>0.29715680576321701</v>
      </c>
      <c r="BH700" s="11">
        <v>0.29175739476542101</v>
      </c>
      <c r="BI700" s="11">
        <v>0.27495750258234303</v>
      </c>
      <c r="BJ700" s="11">
        <v>0.28073136416780398</v>
      </c>
      <c r="BK700" s="11">
        <v>0.26076801321572302</v>
      </c>
    </row>
    <row r="701" spans="2:63" x14ac:dyDescent="0.35">
      <c r="B701" t="s">
        <v>75</v>
      </c>
      <c r="C701" s="11">
        <v>0.13110483142812901</v>
      </c>
      <c r="D701" s="11">
        <v>0.138534506512314</v>
      </c>
      <c r="E701" s="11">
        <v>0.12343741605241999</v>
      </c>
      <c r="F701" s="11"/>
      <c r="G701" s="11">
        <v>0.11634656283600001</v>
      </c>
      <c r="H701" s="11">
        <v>0.121584653413201</v>
      </c>
      <c r="I701" s="11">
        <v>0.13795830434397</v>
      </c>
      <c r="J701" s="11">
        <v>0.128296502448426</v>
      </c>
      <c r="K701" s="11">
        <v>0.146567164374548</v>
      </c>
      <c r="L701" s="11">
        <v>0.135205560544716</v>
      </c>
      <c r="M701" s="11"/>
      <c r="N701" s="11">
        <v>0.12748536259742199</v>
      </c>
      <c r="O701" s="11">
        <v>0.110544899805569</v>
      </c>
      <c r="P701" s="11">
        <v>0.14310977714652001</v>
      </c>
      <c r="Q701" s="11">
        <v>0.161902931999616</v>
      </c>
      <c r="R701" s="11">
        <v>0.12897122852659099</v>
      </c>
      <c r="S701" s="11">
        <v>0.121698073919738</v>
      </c>
      <c r="T701" s="11">
        <v>0.124597814421718</v>
      </c>
      <c r="U701" s="11">
        <v>0.15984562519460299</v>
      </c>
      <c r="V701" s="11">
        <v>0.124168166692015</v>
      </c>
      <c r="W701" s="11">
        <v>0.11338593161020501</v>
      </c>
      <c r="X701" s="11">
        <v>0.17445365636731899</v>
      </c>
      <c r="Y701" s="11"/>
      <c r="Z701" s="11">
        <v>0.151512238650132</v>
      </c>
      <c r="AA701" s="11">
        <v>0.121692123536097</v>
      </c>
      <c r="AB701" s="11">
        <v>0.13730820284586401</v>
      </c>
      <c r="AC701" s="11">
        <v>0.115397671175717</v>
      </c>
      <c r="AD701" s="11"/>
      <c r="AE701" s="11">
        <v>0.142616715997187</v>
      </c>
      <c r="AF701" s="11">
        <v>0.122739269234607</v>
      </c>
      <c r="AG701" s="11">
        <v>0.12907784144300999</v>
      </c>
      <c r="AH701" s="11">
        <v>0.126870628252086</v>
      </c>
      <c r="AI701" s="11">
        <v>0.17761879579263101</v>
      </c>
      <c r="AJ701" s="11"/>
      <c r="AK701" s="11">
        <v>0.13770626826904001</v>
      </c>
      <c r="AL701" s="11">
        <v>0.13404164782862699</v>
      </c>
      <c r="AM701" s="11">
        <v>0.13372373294200501</v>
      </c>
      <c r="AN701" s="11">
        <v>0.14920637013037999</v>
      </c>
      <c r="AO701" s="11">
        <v>0.103873226713644</v>
      </c>
      <c r="AP701" s="11">
        <v>0.154469292301435</v>
      </c>
      <c r="AQ701" s="11"/>
      <c r="AR701" s="11">
        <v>0.13936189574336399</v>
      </c>
      <c r="AS701" s="11">
        <v>0.131614865138934</v>
      </c>
      <c r="AT701" s="11">
        <v>0.10788470024283101</v>
      </c>
      <c r="AU701" s="11"/>
      <c r="AV701" s="11">
        <v>0.14782700671478199</v>
      </c>
      <c r="AW701" s="11">
        <v>0.113607732312133</v>
      </c>
      <c r="AX701" s="11">
        <v>0.15934217852072199</v>
      </c>
      <c r="AY701" s="11">
        <v>0.12629748864937701</v>
      </c>
      <c r="AZ701" s="11">
        <v>0.113594857131105</v>
      </c>
      <c r="BA701" s="11"/>
      <c r="BB701" s="11">
        <v>0.160795644356167</v>
      </c>
      <c r="BC701" s="11">
        <v>0.11318914486352399</v>
      </c>
      <c r="BD701" s="11">
        <v>0.152296254891646</v>
      </c>
      <c r="BE701" s="11"/>
      <c r="BF701" s="11">
        <v>0.11605961202472501</v>
      </c>
      <c r="BG701" s="11">
        <v>0.123614173137347</v>
      </c>
      <c r="BH701" s="11">
        <v>0.125684408535813</v>
      </c>
      <c r="BI701" s="11">
        <v>0.14517914346561001</v>
      </c>
      <c r="BJ701" s="11">
        <v>0.141004621729444</v>
      </c>
      <c r="BK701" s="11">
        <v>0.16307579990233001</v>
      </c>
    </row>
    <row r="702" spans="2:63" x14ac:dyDescent="0.35">
      <c r="B702" t="s">
        <v>321</v>
      </c>
      <c r="C702" s="11">
        <v>0.146979639489136</v>
      </c>
      <c r="D702" s="11">
        <v>0.14498502937090901</v>
      </c>
      <c r="E702" s="11">
        <v>0.14925478754468399</v>
      </c>
      <c r="F702" s="11"/>
      <c r="G702" s="11">
        <v>0.108617311832602</v>
      </c>
      <c r="H702" s="11">
        <v>0.149472534226817</v>
      </c>
      <c r="I702" s="11">
        <v>0.13473923614601499</v>
      </c>
      <c r="J702" s="11">
        <v>0.12637492990938301</v>
      </c>
      <c r="K702" s="11">
        <v>0.135409189986928</v>
      </c>
      <c r="L702" s="11">
        <v>0.20551800062900899</v>
      </c>
      <c r="M702" s="11"/>
      <c r="N702" s="11">
        <v>0.123408755199357</v>
      </c>
      <c r="O702" s="11">
        <v>0.13389620976800801</v>
      </c>
      <c r="P702" s="11">
        <v>0.14190502201587199</v>
      </c>
      <c r="Q702" s="11">
        <v>0.13306443199079601</v>
      </c>
      <c r="R702" s="11">
        <v>0.15087364719267801</v>
      </c>
      <c r="S702" s="11">
        <v>0.162449226191342</v>
      </c>
      <c r="T702" s="11">
        <v>0.141033512702295</v>
      </c>
      <c r="U702" s="11">
        <v>0.170642240696326</v>
      </c>
      <c r="V702" s="11">
        <v>0.16440531189011601</v>
      </c>
      <c r="W702" s="11">
        <v>0.16187507243719099</v>
      </c>
      <c r="X702" s="11">
        <v>0.17228902849668201</v>
      </c>
      <c r="Y702" s="11"/>
      <c r="Z702" s="11">
        <v>0.11294572023254</v>
      </c>
      <c r="AA702" s="11">
        <v>0.13794636035774999</v>
      </c>
      <c r="AB702" s="11">
        <v>0.16827813635530001</v>
      </c>
      <c r="AC702" s="11">
        <v>0.173062751974221</v>
      </c>
      <c r="AD702" s="11"/>
      <c r="AE702" s="11">
        <v>0.16879485190920501</v>
      </c>
      <c r="AF702" s="11">
        <v>0.14786872923664601</v>
      </c>
      <c r="AG702" s="11">
        <v>0.10858319367083399</v>
      </c>
      <c r="AH702" s="11">
        <v>0.13615790143450299</v>
      </c>
      <c r="AI702" s="11">
        <v>0.17897973887143201</v>
      </c>
      <c r="AJ702" s="11"/>
      <c r="AK702" s="11">
        <v>0.16541516279881599</v>
      </c>
      <c r="AL702" s="11">
        <v>0.102039813219818</v>
      </c>
      <c r="AM702" s="11">
        <v>0.16916534518155199</v>
      </c>
      <c r="AN702" s="11">
        <v>0.17521867067157301</v>
      </c>
      <c r="AO702" s="11">
        <v>0.150479623986809</v>
      </c>
      <c r="AP702" s="11">
        <v>9.8566141362501303E-2</v>
      </c>
      <c r="AQ702" s="11"/>
      <c r="AR702" s="11">
        <v>0.19125996962215</v>
      </c>
      <c r="AS702" s="11">
        <v>0.11255408418542701</v>
      </c>
      <c r="AT702" s="11">
        <v>0.154433904240907</v>
      </c>
      <c r="AU702" s="11"/>
      <c r="AV702" s="11">
        <v>0.165602778590976</v>
      </c>
      <c r="AW702" s="11">
        <v>0.133305691588254</v>
      </c>
      <c r="AX702" s="11">
        <v>9.9541544167613599E-2</v>
      </c>
      <c r="AY702" s="11">
        <v>0.26762542800584399</v>
      </c>
      <c r="AZ702" s="11">
        <v>0.16144303698021001</v>
      </c>
      <c r="BA702" s="11"/>
      <c r="BB702" s="11">
        <v>0.15403373969046599</v>
      </c>
      <c r="BC702" s="11">
        <v>0.13228463005458099</v>
      </c>
      <c r="BD702" s="11">
        <v>0.128159887241137</v>
      </c>
      <c r="BE702" s="11"/>
      <c r="BF702" s="11">
        <v>0.15738579751999299</v>
      </c>
      <c r="BG702" s="11">
        <v>0.14593700504096199</v>
      </c>
      <c r="BH702" s="11">
        <v>0.10466203004465099</v>
      </c>
      <c r="BI702" s="11">
        <v>0.17735406321970601</v>
      </c>
      <c r="BJ702" s="11">
        <v>0.13523132199919599</v>
      </c>
      <c r="BK702" s="11">
        <v>0.13021428594255199</v>
      </c>
    </row>
    <row r="703" spans="2:63" x14ac:dyDescent="0.35">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c r="BG703" s="11"/>
      <c r="BH703" s="11"/>
      <c r="BI703" s="11"/>
      <c r="BJ703" s="11"/>
      <c r="BK703" s="11"/>
    </row>
    <row r="704" spans="2:63" x14ac:dyDescent="0.35">
      <c r="B704" s="45" t="s">
        <v>453</v>
      </c>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c r="BK704" s="11"/>
    </row>
    <row r="705" spans="2:63" x14ac:dyDescent="0.35">
      <c r="B705" s="20" t="s">
        <v>67</v>
      </c>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c r="BK705" s="11"/>
    </row>
    <row r="706" spans="2:63" x14ac:dyDescent="0.35">
      <c r="B706" t="s">
        <v>322</v>
      </c>
      <c r="C706" s="11">
        <v>0.39868537946330301</v>
      </c>
      <c r="D706" s="11">
        <v>0.36344089289634202</v>
      </c>
      <c r="E706" s="11">
        <v>0.433022136355667</v>
      </c>
      <c r="F706" s="11"/>
      <c r="G706" s="11">
        <v>0.30317653698437602</v>
      </c>
      <c r="H706" s="11">
        <v>0.36669258306170399</v>
      </c>
      <c r="I706" s="11">
        <v>0.35971559265985098</v>
      </c>
      <c r="J706" s="11">
        <v>0.40787692662380698</v>
      </c>
      <c r="K706" s="11">
        <v>0.45226893354148001</v>
      </c>
      <c r="L706" s="11">
        <v>0.47782291241891001</v>
      </c>
      <c r="M706" s="11"/>
      <c r="N706" s="11">
        <v>0.36281895525400498</v>
      </c>
      <c r="O706" s="11">
        <v>0.41328473983503</v>
      </c>
      <c r="P706" s="11">
        <v>0.43555911211243398</v>
      </c>
      <c r="Q706" s="11">
        <v>0.36121717244193002</v>
      </c>
      <c r="R706" s="11">
        <v>0.37233148221747497</v>
      </c>
      <c r="S706" s="11">
        <v>0.39990571257909302</v>
      </c>
      <c r="T706" s="11">
        <v>0.40608038348450398</v>
      </c>
      <c r="U706" s="11">
        <v>0.299465205099332</v>
      </c>
      <c r="V706" s="11">
        <v>0.43609864432357298</v>
      </c>
      <c r="W706" s="11">
        <v>0.479579252300051</v>
      </c>
      <c r="X706" s="11">
        <v>0.34430743240246803</v>
      </c>
      <c r="Y706" s="11"/>
      <c r="Z706" s="11">
        <v>0.39081867336241</v>
      </c>
      <c r="AA706" s="11">
        <v>0.409985353775418</v>
      </c>
      <c r="AB706" s="11">
        <v>0.39170432525451498</v>
      </c>
      <c r="AC706" s="11">
        <v>0.39487586589060703</v>
      </c>
      <c r="AD706" s="11"/>
      <c r="AE706" s="11">
        <v>0.39869665323220799</v>
      </c>
      <c r="AF706" s="11">
        <v>0.39776153756397598</v>
      </c>
      <c r="AG706" s="11">
        <v>0.40525324907331001</v>
      </c>
      <c r="AH706" s="11">
        <v>0.41311848060352702</v>
      </c>
      <c r="AI706" s="11">
        <v>0.27527990269922398</v>
      </c>
      <c r="AJ706" s="11"/>
      <c r="AK706" s="11">
        <v>0.39991977267026402</v>
      </c>
      <c r="AL706" s="11">
        <v>0.38730628401091099</v>
      </c>
      <c r="AM706" s="11">
        <v>0.41457665844939101</v>
      </c>
      <c r="AN706" s="11">
        <v>0.40322159703286398</v>
      </c>
      <c r="AO706" s="11">
        <v>0.41858700577111602</v>
      </c>
      <c r="AP706" s="11">
        <v>0.37914388108234198</v>
      </c>
      <c r="AQ706" s="11"/>
      <c r="AR706" s="11">
        <v>0.37863471863738102</v>
      </c>
      <c r="AS706" s="11">
        <v>0.443808737986568</v>
      </c>
      <c r="AT706" s="11">
        <v>0.33828394378025101</v>
      </c>
      <c r="AU706" s="11"/>
      <c r="AV706" s="11">
        <v>0.37221144397223199</v>
      </c>
      <c r="AW706" s="11">
        <v>0.43142584803853201</v>
      </c>
      <c r="AX706" s="11">
        <v>0.42958337701258797</v>
      </c>
      <c r="AY706" s="11">
        <v>0.47735677780200497</v>
      </c>
      <c r="AZ706" s="11">
        <v>0.35364607838062101</v>
      </c>
      <c r="BA706" s="11"/>
      <c r="BB706" s="11">
        <v>0.37466284464454003</v>
      </c>
      <c r="BC706" s="11">
        <v>0.431224767539714</v>
      </c>
      <c r="BD706" s="11">
        <v>0.393494106081266</v>
      </c>
      <c r="BE706" s="11"/>
      <c r="BF706" s="11">
        <v>0.37386776489585299</v>
      </c>
      <c r="BG706" s="11">
        <v>0.40285265664078501</v>
      </c>
      <c r="BH706" s="11">
        <v>0.39081300278578701</v>
      </c>
      <c r="BI706" s="11">
        <v>0.39852713165798997</v>
      </c>
      <c r="BJ706" s="11">
        <v>0.429002295712828</v>
      </c>
      <c r="BK706" s="11">
        <v>0.42913655789765598</v>
      </c>
    </row>
    <row r="707" spans="2:63" x14ac:dyDescent="0.35">
      <c r="B707" t="s">
        <v>73</v>
      </c>
      <c r="C707" s="11">
        <v>0.25592627690455699</v>
      </c>
      <c r="D707" s="11">
        <v>0.25478437844573498</v>
      </c>
      <c r="E707" s="11">
        <v>0.25718149741630503</v>
      </c>
      <c r="F707" s="11"/>
      <c r="G707" s="11">
        <v>0.25312710807249</v>
      </c>
      <c r="H707" s="11">
        <v>0.22147087251105901</v>
      </c>
      <c r="I707" s="11">
        <v>0.27756017499055902</v>
      </c>
      <c r="J707" s="11">
        <v>0.257309404330056</v>
      </c>
      <c r="K707" s="11">
        <v>0.284942045077546</v>
      </c>
      <c r="L707" s="11">
        <v>0.24775372235499801</v>
      </c>
      <c r="M707" s="11"/>
      <c r="N707" s="11">
        <v>0.25362504254269402</v>
      </c>
      <c r="O707" s="11">
        <v>0.26040681151827899</v>
      </c>
      <c r="P707" s="11">
        <v>0.25945516823100101</v>
      </c>
      <c r="Q707" s="11">
        <v>0.27145710782913801</v>
      </c>
      <c r="R707" s="11">
        <v>0.26816855581797899</v>
      </c>
      <c r="S707" s="11">
        <v>0.23544976977134099</v>
      </c>
      <c r="T707" s="11">
        <v>0.27103654258361998</v>
      </c>
      <c r="U707" s="11">
        <v>0.29712501560530802</v>
      </c>
      <c r="V707" s="11">
        <v>0.238064687789144</v>
      </c>
      <c r="W707" s="11">
        <v>0.21953955898817101</v>
      </c>
      <c r="X707" s="11">
        <v>0.28445168751230299</v>
      </c>
      <c r="Y707" s="11"/>
      <c r="Z707" s="11">
        <v>0.279141196614275</v>
      </c>
      <c r="AA707" s="11">
        <v>0.26966520687475698</v>
      </c>
      <c r="AB707" s="11">
        <v>0.26917457626175401</v>
      </c>
      <c r="AC707" s="11">
        <v>0.20930977138351101</v>
      </c>
      <c r="AD707" s="11"/>
      <c r="AE707" s="11">
        <v>0.248098076499772</v>
      </c>
      <c r="AF707" s="11">
        <v>0.25990106333926999</v>
      </c>
      <c r="AG707" s="11">
        <v>0.274451613959939</v>
      </c>
      <c r="AH707" s="11">
        <v>0.23817695126073701</v>
      </c>
      <c r="AI707" s="11">
        <v>0.23582019251771899</v>
      </c>
      <c r="AJ707" s="11"/>
      <c r="AK707" s="11">
        <v>0.27236216363419102</v>
      </c>
      <c r="AL707" s="11">
        <v>0.263268232875629</v>
      </c>
      <c r="AM707" s="11">
        <v>0.220236897595601</v>
      </c>
      <c r="AN707" s="11">
        <v>0.23929559227052799</v>
      </c>
      <c r="AO707" s="11">
        <v>0.24709844051993801</v>
      </c>
      <c r="AP707" s="11">
        <v>0.22620906850043801</v>
      </c>
      <c r="AQ707" s="11"/>
      <c r="AR707" s="11">
        <v>0.244158700745914</v>
      </c>
      <c r="AS707" s="11">
        <v>0.27584225058886003</v>
      </c>
      <c r="AT707" s="11">
        <v>0.227883509396058</v>
      </c>
      <c r="AU707" s="11"/>
      <c r="AV707" s="11">
        <v>0.26176583059928599</v>
      </c>
      <c r="AW707" s="11">
        <v>0.257154951448608</v>
      </c>
      <c r="AX707" s="11">
        <v>0.29630131137296101</v>
      </c>
      <c r="AY707" s="11">
        <v>9.6601913941513004E-2</v>
      </c>
      <c r="AZ707" s="11">
        <v>0.232546279780495</v>
      </c>
      <c r="BA707" s="11"/>
      <c r="BB707" s="11">
        <v>0.265615963401449</v>
      </c>
      <c r="BC707" s="11">
        <v>0.24847212310938899</v>
      </c>
      <c r="BD707" s="11">
        <v>0.30117134748563501</v>
      </c>
      <c r="BE707" s="11"/>
      <c r="BF707" s="11">
        <v>0.24463856912130799</v>
      </c>
      <c r="BG707" s="11">
        <v>0.27013536299401703</v>
      </c>
      <c r="BH707" s="11">
        <v>0.24477445989253299</v>
      </c>
      <c r="BI707" s="11">
        <v>0.25328121147891203</v>
      </c>
      <c r="BJ707" s="11">
        <v>0.27005243766731402</v>
      </c>
      <c r="BK707" s="11">
        <v>0.24009556296532</v>
      </c>
    </row>
    <row r="708" spans="2:63" x14ac:dyDescent="0.35">
      <c r="B708" t="s">
        <v>316</v>
      </c>
      <c r="C708" s="11">
        <v>0.222730221273884</v>
      </c>
      <c r="D708" s="11">
        <v>0.226635870476462</v>
      </c>
      <c r="E708" s="11">
        <v>0.21951775868444801</v>
      </c>
      <c r="F708" s="11"/>
      <c r="G708" s="11">
        <v>0.28833325047378999</v>
      </c>
      <c r="H708" s="11">
        <v>0.25506261293237598</v>
      </c>
      <c r="I708" s="11">
        <v>0.22591856720616099</v>
      </c>
      <c r="J708" s="11">
        <v>0.22444490524192601</v>
      </c>
      <c r="K708" s="11">
        <v>0.16952904374338201</v>
      </c>
      <c r="L708" s="11">
        <v>0.183593989844058</v>
      </c>
      <c r="M708" s="11"/>
      <c r="N708" s="11">
        <v>0.22960190403723199</v>
      </c>
      <c r="O708" s="11">
        <v>0.21729315167077801</v>
      </c>
      <c r="P708" s="11">
        <v>0.194985219294248</v>
      </c>
      <c r="Q708" s="11">
        <v>0.26933726054130802</v>
      </c>
      <c r="R708" s="11">
        <v>0.23306639691992601</v>
      </c>
      <c r="S708" s="11">
        <v>0.25203757068424598</v>
      </c>
      <c r="T708" s="11">
        <v>0.19560253020795701</v>
      </c>
      <c r="U708" s="11">
        <v>0.23339697974151399</v>
      </c>
      <c r="V708" s="11">
        <v>0.205782857581014</v>
      </c>
      <c r="W708" s="11">
        <v>0.187725096111761</v>
      </c>
      <c r="X708" s="11">
        <v>0.24583027681917799</v>
      </c>
      <c r="Y708" s="11"/>
      <c r="Z708" s="11">
        <v>0.18982826449450499</v>
      </c>
      <c r="AA708" s="11">
        <v>0.20801553725284</v>
      </c>
      <c r="AB708" s="11">
        <v>0.223577828409558</v>
      </c>
      <c r="AC708" s="11">
        <v>0.27218560629490801</v>
      </c>
      <c r="AD708" s="11"/>
      <c r="AE708" s="11">
        <v>0.24903755735576799</v>
      </c>
      <c r="AF708" s="11">
        <v>0.224643545205855</v>
      </c>
      <c r="AG708" s="11">
        <v>0.196683961541985</v>
      </c>
      <c r="AH708" s="11">
        <v>0.18079595727991399</v>
      </c>
      <c r="AI708" s="11">
        <v>0.28919801226750402</v>
      </c>
      <c r="AJ708" s="11"/>
      <c r="AK708" s="11">
        <v>0.20189194769478699</v>
      </c>
      <c r="AL708" s="11">
        <v>0.215737887276202</v>
      </c>
      <c r="AM708" s="11">
        <v>0.24984480508961801</v>
      </c>
      <c r="AN708" s="11">
        <v>0.247336964196057</v>
      </c>
      <c r="AO708" s="11">
        <v>0.22914429146499801</v>
      </c>
      <c r="AP708" s="11">
        <v>0.268577925729095</v>
      </c>
      <c r="AQ708" s="11"/>
      <c r="AR708" s="11">
        <v>0.23778977131331799</v>
      </c>
      <c r="AS708" s="11">
        <v>0.17327038863595101</v>
      </c>
      <c r="AT708" s="11">
        <v>0.31105031265629601</v>
      </c>
      <c r="AU708" s="11"/>
      <c r="AV708" s="11">
        <v>0.22077384992305901</v>
      </c>
      <c r="AW708" s="11">
        <v>0.20016424159726501</v>
      </c>
      <c r="AX708" s="11">
        <v>0.155225818803579</v>
      </c>
      <c r="AY708" s="11">
        <v>0.28480986951908199</v>
      </c>
      <c r="AZ708" s="11">
        <v>0.32671875446649201</v>
      </c>
      <c r="BA708" s="11"/>
      <c r="BB708" s="11">
        <v>0.21125745440586999</v>
      </c>
      <c r="BC708" s="11">
        <v>0.20366536473555399</v>
      </c>
      <c r="BD708" s="11">
        <v>0.20762545477139099</v>
      </c>
      <c r="BE708" s="11"/>
      <c r="BF708" s="11">
        <v>0.230718348726214</v>
      </c>
      <c r="BG708" s="11">
        <v>0.223963433654849</v>
      </c>
      <c r="BH708" s="11">
        <v>0.22602571601925101</v>
      </c>
      <c r="BI708" s="11">
        <v>0.21907729715854801</v>
      </c>
      <c r="BJ708" s="11">
        <v>0.21279731958084899</v>
      </c>
      <c r="BK708" s="11">
        <v>0.20666578324293999</v>
      </c>
    </row>
    <row r="709" spans="2:63" x14ac:dyDescent="0.35">
      <c r="B709" t="s">
        <v>75</v>
      </c>
      <c r="C709" s="11">
        <v>6.6090081662086603E-2</v>
      </c>
      <c r="D709" s="11">
        <v>7.9537329716484403E-2</v>
      </c>
      <c r="E709" s="11">
        <v>5.2846577081101097E-2</v>
      </c>
      <c r="F709" s="11"/>
      <c r="G709" s="11">
        <v>7.5037368781944905E-2</v>
      </c>
      <c r="H709" s="11">
        <v>9.5113914030038396E-2</v>
      </c>
      <c r="I709" s="11">
        <v>7.4777636761936994E-2</v>
      </c>
      <c r="J709" s="11">
        <v>6.4076937776972098E-2</v>
      </c>
      <c r="K709" s="11">
        <v>4.4922844344377301E-2</v>
      </c>
      <c r="L709" s="11">
        <v>4.5087906499158101E-2</v>
      </c>
      <c r="M709" s="11"/>
      <c r="N709" s="11">
        <v>6.8806926783415101E-2</v>
      </c>
      <c r="O709" s="11">
        <v>5.7555943023041199E-2</v>
      </c>
      <c r="P709" s="11">
        <v>6.0168840528230801E-2</v>
      </c>
      <c r="Q709" s="11">
        <v>5.9030720848207402E-2</v>
      </c>
      <c r="R709" s="11">
        <v>6.4902622707758706E-2</v>
      </c>
      <c r="S709" s="11">
        <v>7.0215546103676002E-2</v>
      </c>
      <c r="T709" s="11">
        <v>6.7996835313554799E-2</v>
      </c>
      <c r="U709" s="11">
        <v>8.6303098860437494E-2</v>
      </c>
      <c r="V709" s="11">
        <v>6.4552638899264103E-2</v>
      </c>
      <c r="W709" s="11">
        <v>6.8279118284811299E-2</v>
      </c>
      <c r="X709" s="11">
        <v>7.7251647528119499E-2</v>
      </c>
      <c r="Y709" s="11"/>
      <c r="Z709" s="11">
        <v>8.12213998863065E-2</v>
      </c>
      <c r="AA709" s="11">
        <v>7.0494869835733706E-2</v>
      </c>
      <c r="AB709" s="11">
        <v>4.9181538269727001E-2</v>
      </c>
      <c r="AC709" s="11">
        <v>6.16337506015509E-2</v>
      </c>
      <c r="AD709" s="11"/>
      <c r="AE709" s="11">
        <v>6.1676753179645702E-2</v>
      </c>
      <c r="AF709" s="11">
        <v>4.83031816621678E-2</v>
      </c>
      <c r="AG709" s="11">
        <v>8.2179986033394006E-2</v>
      </c>
      <c r="AH709" s="11">
        <v>9.74108320985905E-2</v>
      </c>
      <c r="AI709" s="11">
        <v>5.77031581653627E-2</v>
      </c>
      <c r="AJ709" s="11"/>
      <c r="AK709" s="11">
        <v>6.4676634336633607E-2</v>
      </c>
      <c r="AL709" s="11">
        <v>8.4122185144777303E-2</v>
      </c>
      <c r="AM709" s="11">
        <v>4.22595588986691E-2</v>
      </c>
      <c r="AN709" s="11">
        <v>5.9205343021544003E-2</v>
      </c>
      <c r="AO709" s="11">
        <v>5.4061413960416499E-2</v>
      </c>
      <c r="AP709" s="11">
        <v>8.3010936436225993E-2</v>
      </c>
      <c r="AQ709" s="11"/>
      <c r="AR709" s="11">
        <v>6.9732260222333697E-2</v>
      </c>
      <c r="AS709" s="11">
        <v>6.3546611985476897E-2</v>
      </c>
      <c r="AT709" s="11">
        <v>5.6571412041917499E-2</v>
      </c>
      <c r="AU709" s="11"/>
      <c r="AV709" s="11">
        <v>7.6739177419572105E-2</v>
      </c>
      <c r="AW709" s="11">
        <v>6.19886330620016E-2</v>
      </c>
      <c r="AX709" s="11">
        <v>9.2478126999874899E-2</v>
      </c>
      <c r="AY709" s="11">
        <v>3.9133806120703503E-2</v>
      </c>
      <c r="AZ709" s="11">
        <v>2.5062189126065702E-2</v>
      </c>
      <c r="BA709" s="11"/>
      <c r="BB709" s="11">
        <v>8.0810919570343698E-2</v>
      </c>
      <c r="BC709" s="11">
        <v>6.42006327927436E-2</v>
      </c>
      <c r="BD709" s="11">
        <v>7.4240887595405994E-2</v>
      </c>
      <c r="BE709" s="11"/>
      <c r="BF709" s="11">
        <v>7.6809682627968903E-2</v>
      </c>
      <c r="BG709" s="11">
        <v>6.4295836057413305E-2</v>
      </c>
      <c r="BH709" s="11">
        <v>8.0925772054238398E-2</v>
      </c>
      <c r="BI709" s="11">
        <v>6.5822967587868195E-2</v>
      </c>
      <c r="BJ709" s="11">
        <v>3.7167509438018401E-2</v>
      </c>
      <c r="BK709" s="11">
        <v>6.9012318240500803E-2</v>
      </c>
    </row>
    <row r="710" spans="2:63" x14ac:dyDescent="0.35">
      <c r="B710" t="s">
        <v>323</v>
      </c>
      <c r="C710" s="11">
        <v>5.6568040696169698E-2</v>
      </c>
      <c r="D710" s="11">
        <v>7.5601528464976406E-2</v>
      </c>
      <c r="E710" s="11">
        <v>3.7432030462478297E-2</v>
      </c>
      <c r="F710" s="11"/>
      <c r="G710" s="11">
        <v>8.03257356873988E-2</v>
      </c>
      <c r="H710" s="11">
        <v>6.16600174648234E-2</v>
      </c>
      <c r="I710" s="11">
        <v>6.2028028381492399E-2</v>
      </c>
      <c r="J710" s="11">
        <v>4.6291826027239601E-2</v>
      </c>
      <c r="K710" s="11">
        <v>4.83371332932142E-2</v>
      </c>
      <c r="L710" s="11">
        <v>4.5741468882875898E-2</v>
      </c>
      <c r="M710" s="11"/>
      <c r="N710" s="11">
        <v>8.5147171382654693E-2</v>
      </c>
      <c r="O710" s="11">
        <v>5.1459353952871503E-2</v>
      </c>
      <c r="P710" s="11">
        <v>4.9831659834087001E-2</v>
      </c>
      <c r="Q710" s="11">
        <v>3.8957738339416598E-2</v>
      </c>
      <c r="R710" s="11">
        <v>6.1530942336860898E-2</v>
      </c>
      <c r="S710" s="11">
        <v>4.2391400861644897E-2</v>
      </c>
      <c r="T710" s="11">
        <v>5.9283708410365003E-2</v>
      </c>
      <c r="U710" s="11">
        <v>8.3709700693408703E-2</v>
      </c>
      <c r="V710" s="11">
        <v>5.5501171407003801E-2</v>
      </c>
      <c r="W710" s="11">
        <v>4.4876974315206299E-2</v>
      </c>
      <c r="X710" s="11">
        <v>4.8158955737930401E-2</v>
      </c>
      <c r="Y710" s="11"/>
      <c r="Z710" s="11">
        <v>5.8990465642503903E-2</v>
      </c>
      <c r="AA710" s="11">
        <v>4.1839032261250998E-2</v>
      </c>
      <c r="AB710" s="11">
        <v>6.6361731804445503E-2</v>
      </c>
      <c r="AC710" s="11">
        <v>6.1995005829423001E-2</v>
      </c>
      <c r="AD710" s="11"/>
      <c r="AE710" s="11">
        <v>4.2490959732606103E-2</v>
      </c>
      <c r="AF710" s="11">
        <v>6.9390672228731298E-2</v>
      </c>
      <c r="AG710" s="11">
        <v>4.1431189391372303E-2</v>
      </c>
      <c r="AH710" s="11">
        <v>7.04977787572309E-2</v>
      </c>
      <c r="AI710" s="11">
        <v>0.14199873435019</v>
      </c>
      <c r="AJ710" s="11"/>
      <c r="AK710" s="11">
        <v>6.1149481664123997E-2</v>
      </c>
      <c r="AL710" s="11">
        <v>4.9565410692480598E-2</v>
      </c>
      <c r="AM710" s="11">
        <v>7.3082079966721003E-2</v>
      </c>
      <c r="AN710" s="11">
        <v>5.09405034790072E-2</v>
      </c>
      <c r="AO710" s="11">
        <v>5.1108848283530198E-2</v>
      </c>
      <c r="AP710" s="11">
        <v>4.3058188251898097E-2</v>
      </c>
      <c r="AQ710" s="11"/>
      <c r="AR710" s="11">
        <v>6.9684549081053093E-2</v>
      </c>
      <c r="AS710" s="11">
        <v>4.3532010803144103E-2</v>
      </c>
      <c r="AT710" s="11">
        <v>6.6210822125477103E-2</v>
      </c>
      <c r="AU710" s="11"/>
      <c r="AV710" s="11">
        <v>6.8509698085850695E-2</v>
      </c>
      <c r="AW710" s="11">
        <v>4.9266325853594202E-2</v>
      </c>
      <c r="AX710" s="11">
        <v>2.6411365810997098E-2</v>
      </c>
      <c r="AY710" s="11">
        <v>0.10209763261669599</v>
      </c>
      <c r="AZ710" s="11">
        <v>6.2026698246325902E-2</v>
      </c>
      <c r="BA710" s="11"/>
      <c r="BB710" s="11">
        <v>6.7652817977796695E-2</v>
      </c>
      <c r="BC710" s="11">
        <v>5.2437111822599101E-2</v>
      </c>
      <c r="BD710" s="11">
        <v>2.3468204066302401E-2</v>
      </c>
      <c r="BE710" s="11"/>
      <c r="BF710" s="11">
        <v>7.39656346286552E-2</v>
      </c>
      <c r="BG710" s="11">
        <v>3.8752710652935597E-2</v>
      </c>
      <c r="BH710" s="11">
        <v>5.7461049248190801E-2</v>
      </c>
      <c r="BI710" s="11">
        <v>6.3291392116682096E-2</v>
      </c>
      <c r="BJ710" s="11">
        <v>5.0980437600990698E-2</v>
      </c>
      <c r="BK710" s="11">
        <v>5.5089777653582903E-2</v>
      </c>
    </row>
    <row r="711" spans="2:63" x14ac:dyDescent="0.35">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c r="BG711" s="11"/>
      <c r="BH711" s="11"/>
      <c r="BI711" s="11"/>
      <c r="BJ711" s="11"/>
      <c r="BK711" s="11"/>
    </row>
    <row r="712" spans="2:63" x14ac:dyDescent="0.35">
      <c r="B712" s="2" t="s">
        <v>345</v>
      </c>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row>
    <row r="713" spans="2:63" x14ac:dyDescent="0.35">
      <c r="B713" s="20" t="s">
        <v>67</v>
      </c>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c r="BK713" s="11"/>
    </row>
    <row r="714" spans="2:63" x14ac:dyDescent="0.35">
      <c r="B714" t="s">
        <v>340</v>
      </c>
      <c r="C714" s="11">
        <v>0.15722073843339299</v>
      </c>
      <c r="D714" s="11">
        <v>0.18128216380793899</v>
      </c>
      <c r="E714" s="11">
        <v>0.13412303247612201</v>
      </c>
      <c r="F714" s="11"/>
      <c r="G714" s="11">
        <v>0.11464325422892201</v>
      </c>
      <c r="H714" s="11">
        <v>0.17641407239807</v>
      </c>
      <c r="I714" s="11">
        <v>0.14171357234284701</v>
      </c>
      <c r="J714" s="11">
        <v>0.18010535790530599</v>
      </c>
      <c r="K714" s="11">
        <v>0.17379157599539499</v>
      </c>
      <c r="L714" s="11">
        <v>0.15322008177322599</v>
      </c>
      <c r="M714" s="11"/>
      <c r="N714" s="11">
        <v>0.14702063108754801</v>
      </c>
      <c r="O714" s="11">
        <v>0.117921990003135</v>
      </c>
      <c r="P714" s="11">
        <v>0.147363692689607</v>
      </c>
      <c r="Q714" s="11">
        <v>0.17761191255498901</v>
      </c>
      <c r="R714" s="11">
        <v>0.140517321008234</v>
      </c>
      <c r="S714" s="11">
        <v>0.156433505956249</v>
      </c>
      <c r="T714" s="11">
        <v>0.14761932832997801</v>
      </c>
      <c r="U714" s="11">
        <v>0.181986176626735</v>
      </c>
      <c r="V714" s="11">
        <v>0.18849401355245499</v>
      </c>
      <c r="W714" s="11">
        <v>0.180956911360377</v>
      </c>
      <c r="X714" s="11">
        <v>0.17579694356919801</v>
      </c>
      <c r="Y714" s="11"/>
      <c r="Z714" s="11">
        <v>0.13261057518639699</v>
      </c>
      <c r="AA714" s="11">
        <v>0.15990308469633499</v>
      </c>
      <c r="AB714" s="11">
        <v>0.154392981805372</v>
      </c>
      <c r="AC714" s="11">
        <v>0.17801717293334501</v>
      </c>
      <c r="AD714" s="11"/>
      <c r="AE714" s="11">
        <v>0.175428804417465</v>
      </c>
      <c r="AF714" s="11">
        <v>0.17707931674401201</v>
      </c>
      <c r="AG714" s="11">
        <v>0.13491290125959299</v>
      </c>
      <c r="AH714" s="11">
        <v>0.12673336960482101</v>
      </c>
      <c r="AI714" s="11">
        <v>0.13331598576221901</v>
      </c>
      <c r="AJ714" s="11"/>
      <c r="AK714" s="11">
        <v>0.15145309645539801</v>
      </c>
      <c r="AL714" s="11">
        <v>0.16463306641250999</v>
      </c>
      <c r="AM714" s="11">
        <v>0.18217156575663701</v>
      </c>
      <c r="AN714" s="11">
        <v>0.168143559662908</v>
      </c>
      <c r="AO714" s="11">
        <v>0.13645214466029601</v>
      </c>
      <c r="AP714" s="11">
        <v>0.16803930255990401</v>
      </c>
      <c r="AQ714" s="11"/>
      <c r="AR714" s="11">
        <v>0.182786838341429</v>
      </c>
      <c r="AS714" s="11">
        <v>0.143971871974477</v>
      </c>
      <c r="AT714" s="11">
        <v>0.14986629062708201</v>
      </c>
      <c r="AU714" s="11"/>
      <c r="AV714" s="11">
        <v>0.14666216197162599</v>
      </c>
      <c r="AW714" s="11">
        <v>0.156536695390395</v>
      </c>
      <c r="AX714" s="11">
        <v>0.11096616390364</v>
      </c>
      <c r="AY714" s="11">
        <v>0.30118563939028797</v>
      </c>
      <c r="AZ714" s="11">
        <v>0.195616814102792</v>
      </c>
      <c r="BA714" s="11"/>
      <c r="BB714" s="11">
        <v>0.13162421638948599</v>
      </c>
      <c r="BC714" s="11">
        <v>0.13871081111063099</v>
      </c>
      <c r="BD714" s="11">
        <v>0.11767932667505</v>
      </c>
      <c r="BE714" s="11"/>
      <c r="BF714" s="11">
        <v>0.15107149195421299</v>
      </c>
      <c r="BG714" s="11">
        <v>0.14121854647372201</v>
      </c>
      <c r="BH714" s="11">
        <v>0.139387715332009</v>
      </c>
      <c r="BI714" s="11">
        <v>0.177379595913431</v>
      </c>
      <c r="BJ714" s="11">
        <v>0.15614210790798799</v>
      </c>
      <c r="BK714" s="11">
        <v>0.21369283122416899</v>
      </c>
    </row>
    <row r="715" spans="2:63" x14ac:dyDescent="0.35">
      <c r="B715" t="s">
        <v>341</v>
      </c>
      <c r="C715" s="11">
        <v>0.27902396541174002</v>
      </c>
      <c r="D715" s="11">
        <v>0.27147456813207499</v>
      </c>
      <c r="E715" s="11">
        <v>0.28499121239139003</v>
      </c>
      <c r="F715" s="11"/>
      <c r="G715" s="11">
        <v>0.28391900503187201</v>
      </c>
      <c r="H715" s="11">
        <v>0.25852816725427102</v>
      </c>
      <c r="I715" s="11">
        <v>0.28730567680598801</v>
      </c>
      <c r="J715" s="11">
        <v>0.296493037144195</v>
      </c>
      <c r="K715" s="11">
        <v>0.26065660345084601</v>
      </c>
      <c r="L715" s="11">
        <v>0.28391399854145599</v>
      </c>
      <c r="M715" s="11"/>
      <c r="N715" s="11">
        <v>0.22258367154421199</v>
      </c>
      <c r="O715" s="11">
        <v>0.311765168438002</v>
      </c>
      <c r="P715" s="11">
        <v>0.35934429263251499</v>
      </c>
      <c r="Q715" s="11">
        <v>0.25756194642246999</v>
      </c>
      <c r="R715" s="11">
        <v>0.32300147084355002</v>
      </c>
      <c r="S715" s="11">
        <v>0.27011318477607299</v>
      </c>
      <c r="T715" s="11">
        <v>0.28967932137646801</v>
      </c>
      <c r="U715" s="11">
        <v>0.235890374067974</v>
      </c>
      <c r="V715" s="11">
        <v>0.25144481032635002</v>
      </c>
      <c r="W715" s="11">
        <v>0.27125445021354899</v>
      </c>
      <c r="X715" s="11">
        <v>0.30888473389530602</v>
      </c>
      <c r="Y715" s="11"/>
      <c r="Z715" s="11">
        <v>0.257491828689489</v>
      </c>
      <c r="AA715" s="11">
        <v>0.28698776512809299</v>
      </c>
      <c r="AB715" s="11">
        <v>0.325688904049238</v>
      </c>
      <c r="AC715" s="11">
        <v>0.25314522072514101</v>
      </c>
      <c r="AD715" s="11"/>
      <c r="AE715" s="11">
        <v>0.27137546141040803</v>
      </c>
      <c r="AF715" s="11">
        <v>0.31716803847997899</v>
      </c>
      <c r="AG715" s="11">
        <v>0.268019543767125</v>
      </c>
      <c r="AH715" s="11">
        <v>0.23635678320600201</v>
      </c>
      <c r="AI715" s="11">
        <v>0.19579227390335299</v>
      </c>
      <c r="AJ715" s="11"/>
      <c r="AK715" s="11">
        <v>0.27433714452248997</v>
      </c>
      <c r="AL715" s="11">
        <v>0.30075343193464799</v>
      </c>
      <c r="AM715" s="11">
        <v>0.23172252643312499</v>
      </c>
      <c r="AN715" s="11">
        <v>0.27778667047733901</v>
      </c>
      <c r="AO715" s="11">
        <v>0.288475299844694</v>
      </c>
      <c r="AP715" s="11">
        <v>0.27079222219385901</v>
      </c>
      <c r="AQ715" s="11"/>
      <c r="AR715" s="11">
        <v>0.29117037802842799</v>
      </c>
      <c r="AS715" s="11">
        <v>0.26688889227292401</v>
      </c>
      <c r="AT715" s="11">
        <v>0.27932895684030901</v>
      </c>
      <c r="AU715" s="11"/>
      <c r="AV715" s="11">
        <v>0.28904659242347103</v>
      </c>
      <c r="AW715" s="11">
        <v>0.26288322901238798</v>
      </c>
      <c r="AX715" s="11">
        <v>0.29024325191532901</v>
      </c>
      <c r="AY715" s="11">
        <v>0.32912073567893901</v>
      </c>
      <c r="AZ715" s="11">
        <v>0.22671418855582401</v>
      </c>
      <c r="BA715" s="11"/>
      <c r="BB715" s="11">
        <v>0.27846091377659998</v>
      </c>
      <c r="BC715" s="11">
        <v>0.260089996216887</v>
      </c>
      <c r="BD715" s="11">
        <v>0.30527441951061701</v>
      </c>
      <c r="BE715" s="11"/>
      <c r="BF715" s="11">
        <v>0.22631800935996901</v>
      </c>
      <c r="BG715" s="11">
        <v>0.278664825150781</v>
      </c>
      <c r="BH715" s="11">
        <v>0.27667091712397701</v>
      </c>
      <c r="BI715" s="11">
        <v>0.30772779749013901</v>
      </c>
      <c r="BJ715" s="11">
        <v>0.30974452666423602</v>
      </c>
      <c r="BK715" s="11">
        <v>0.30463455701286801</v>
      </c>
    </row>
    <row r="716" spans="2:63" x14ac:dyDescent="0.35">
      <c r="B716" t="s">
        <v>342</v>
      </c>
      <c r="C716" s="11">
        <v>0.38988060522088103</v>
      </c>
      <c r="D716" s="11">
        <v>0.36413661052061602</v>
      </c>
      <c r="E716" s="11">
        <v>0.41640257333480402</v>
      </c>
      <c r="F716" s="11"/>
      <c r="G716" s="11">
        <v>0.36690693024660698</v>
      </c>
      <c r="H716" s="11">
        <v>0.37094212588933501</v>
      </c>
      <c r="I716" s="11">
        <v>0.34710610259987901</v>
      </c>
      <c r="J716" s="11">
        <v>0.375406248865714</v>
      </c>
      <c r="K716" s="11">
        <v>0.42400039151395402</v>
      </c>
      <c r="L716" s="11">
        <v>0.44456649166915202</v>
      </c>
      <c r="M716" s="11"/>
      <c r="N716" s="11">
        <v>0.37421112602213003</v>
      </c>
      <c r="O716" s="11">
        <v>0.41094697254615298</v>
      </c>
      <c r="P716" s="11">
        <v>0.343378896102431</v>
      </c>
      <c r="Q716" s="11">
        <v>0.406740210824034</v>
      </c>
      <c r="R716" s="11">
        <v>0.38708820689849999</v>
      </c>
      <c r="S716" s="11">
        <v>0.38479906708359102</v>
      </c>
      <c r="T716" s="11">
        <v>0.39023460754670702</v>
      </c>
      <c r="U716" s="11">
        <v>0.37478021751263602</v>
      </c>
      <c r="V716" s="11">
        <v>0.40239537307513701</v>
      </c>
      <c r="W716" s="11">
        <v>0.40688972512383098</v>
      </c>
      <c r="X716" s="11">
        <v>0.389503296064169</v>
      </c>
      <c r="Y716" s="11"/>
      <c r="Z716" s="11">
        <v>0.43769023258929302</v>
      </c>
      <c r="AA716" s="11">
        <v>0.39863585360507903</v>
      </c>
      <c r="AB716" s="11">
        <v>0.34538784574859699</v>
      </c>
      <c r="AC716" s="11">
        <v>0.37314224836473098</v>
      </c>
      <c r="AD716" s="11"/>
      <c r="AE716" s="11">
        <v>0.38848738157447699</v>
      </c>
      <c r="AF716" s="11">
        <v>0.35489843946329303</v>
      </c>
      <c r="AG716" s="11">
        <v>0.42560276614944798</v>
      </c>
      <c r="AH716" s="11">
        <v>0.40893254474239199</v>
      </c>
      <c r="AI716" s="11">
        <v>0.39329005767828501</v>
      </c>
      <c r="AJ716" s="11"/>
      <c r="AK716" s="11">
        <v>0.418378387170879</v>
      </c>
      <c r="AL716" s="11">
        <v>0.37495014467922499</v>
      </c>
      <c r="AM716" s="11">
        <v>0.38482687181145803</v>
      </c>
      <c r="AN716" s="11">
        <v>0.36698643352690802</v>
      </c>
      <c r="AO716" s="11">
        <v>0.39008848085289799</v>
      </c>
      <c r="AP716" s="11">
        <v>0.332700804470899</v>
      </c>
      <c r="AQ716" s="11"/>
      <c r="AR716" s="11">
        <v>0.385534011716199</v>
      </c>
      <c r="AS716" s="11">
        <v>0.40690950000436998</v>
      </c>
      <c r="AT716" s="11">
        <v>0.36591338799825002</v>
      </c>
      <c r="AU716" s="11"/>
      <c r="AV716" s="11">
        <v>0.42287610514219098</v>
      </c>
      <c r="AW716" s="11">
        <v>0.37852318429901499</v>
      </c>
      <c r="AX716" s="11">
        <v>0.41602704880682201</v>
      </c>
      <c r="AY716" s="11">
        <v>0.26489402404565399</v>
      </c>
      <c r="AZ716" s="11">
        <v>0.37051426314475</v>
      </c>
      <c r="BA716" s="11"/>
      <c r="BB716" s="11">
        <v>0.44039885629509201</v>
      </c>
      <c r="BC716" s="11">
        <v>0.40095528777779299</v>
      </c>
      <c r="BD716" s="11">
        <v>0.39677820109603601</v>
      </c>
      <c r="BE716" s="11"/>
      <c r="BF716" s="11">
        <v>0.37601906855848</v>
      </c>
      <c r="BG716" s="11">
        <v>0.41230299529771702</v>
      </c>
      <c r="BH716" s="11">
        <v>0.40433306835389299</v>
      </c>
      <c r="BI716" s="11">
        <v>0.36908807096996898</v>
      </c>
      <c r="BJ716" s="11">
        <v>0.40713870941012098</v>
      </c>
      <c r="BK716" s="11">
        <v>0.34841044467691401</v>
      </c>
    </row>
    <row r="717" spans="2:63" x14ac:dyDescent="0.35">
      <c r="B717" t="s">
        <v>343</v>
      </c>
      <c r="C717" s="11">
        <v>8.8621967171717497E-2</v>
      </c>
      <c r="D717" s="11">
        <v>0.113889671796316</v>
      </c>
      <c r="E717" s="11">
        <v>6.4751186211609302E-2</v>
      </c>
      <c r="F717" s="11"/>
      <c r="G717" s="11">
        <v>0.12419040515146</v>
      </c>
      <c r="H717" s="11">
        <v>0.10897606481920701</v>
      </c>
      <c r="I717" s="11">
        <v>0.122345081081323</v>
      </c>
      <c r="J717" s="11">
        <v>6.0172549849867599E-2</v>
      </c>
      <c r="K717" s="11">
        <v>6.4161352472301494E-2</v>
      </c>
      <c r="L717" s="11">
        <v>6.0019880440891099E-2</v>
      </c>
      <c r="M717" s="11"/>
      <c r="N717" s="11">
        <v>0.16060000988209699</v>
      </c>
      <c r="O717" s="11">
        <v>7.6787192480307104E-2</v>
      </c>
      <c r="P717" s="11">
        <v>6.6720480939821497E-2</v>
      </c>
      <c r="Q717" s="11">
        <v>6.5204595319260802E-2</v>
      </c>
      <c r="R717" s="11">
        <v>6.8991496631032198E-2</v>
      </c>
      <c r="S717" s="11">
        <v>0.100901541978601</v>
      </c>
      <c r="T717" s="11">
        <v>7.6937978391074996E-2</v>
      </c>
      <c r="U717" s="11">
        <v>0.122957248819258</v>
      </c>
      <c r="V717" s="11">
        <v>8.5698470652702793E-2</v>
      </c>
      <c r="W717" s="11">
        <v>6.4934777243114403E-2</v>
      </c>
      <c r="X717" s="11">
        <v>4.0530624722602701E-2</v>
      </c>
      <c r="Y717" s="11"/>
      <c r="Z717" s="11">
        <v>0.117798358294858</v>
      </c>
      <c r="AA717" s="11">
        <v>6.4715446791869094E-2</v>
      </c>
      <c r="AB717" s="11">
        <v>9.4203889639535604E-2</v>
      </c>
      <c r="AC717" s="11">
        <v>7.6369427065519802E-2</v>
      </c>
      <c r="AD717" s="11"/>
      <c r="AE717" s="11">
        <v>6.6616928114182794E-2</v>
      </c>
      <c r="AF717" s="11">
        <v>6.7594435154637894E-2</v>
      </c>
      <c r="AG717" s="11">
        <v>9.8158043821767002E-2</v>
      </c>
      <c r="AH717" s="11">
        <v>0.160945976561258</v>
      </c>
      <c r="AI717" s="11">
        <v>0.16444268217144101</v>
      </c>
      <c r="AJ717" s="11"/>
      <c r="AK717" s="11">
        <v>9.9080565023078507E-2</v>
      </c>
      <c r="AL717" s="11">
        <v>8.3785243193230399E-2</v>
      </c>
      <c r="AM717" s="11">
        <v>8.5079398913179005E-2</v>
      </c>
      <c r="AN717" s="11">
        <v>7.4562445683569803E-2</v>
      </c>
      <c r="AO717" s="11">
        <v>9.19178875520726E-2</v>
      </c>
      <c r="AP717" s="11">
        <v>5.2301920245845103E-2</v>
      </c>
      <c r="AQ717" s="11"/>
      <c r="AR717" s="11">
        <v>7.6816430474914502E-2</v>
      </c>
      <c r="AS717" s="11">
        <v>0.10726741530306801</v>
      </c>
      <c r="AT717" s="11">
        <v>7.1061853937966601E-2</v>
      </c>
      <c r="AU717" s="11"/>
      <c r="AV717" s="11">
        <v>8.4215012208052095E-2</v>
      </c>
      <c r="AW717" s="11">
        <v>0.11760581863269499</v>
      </c>
      <c r="AX717" s="11">
        <v>0.111500433193869</v>
      </c>
      <c r="AY717" s="11">
        <v>7.3609706596712093E-2</v>
      </c>
      <c r="AZ717" s="11">
        <v>3.8060891754642202E-2</v>
      </c>
      <c r="BA717" s="11"/>
      <c r="BB717" s="11">
        <v>9.4708618120610905E-2</v>
      </c>
      <c r="BC717" s="11">
        <v>0.115474715977834</v>
      </c>
      <c r="BD717" s="11">
        <v>0.11967036523725499</v>
      </c>
      <c r="BE717" s="11"/>
      <c r="BF717" s="11">
        <v>0.159146019180469</v>
      </c>
      <c r="BG717" s="11">
        <v>7.0983152043515005E-2</v>
      </c>
      <c r="BH717" s="11">
        <v>9.3194595272114003E-2</v>
      </c>
      <c r="BI717" s="11">
        <v>6.8801957262716998E-2</v>
      </c>
      <c r="BJ717" s="11">
        <v>5.1063804474377902E-2</v>
      </c>
      <c r="BK717" s="11">
        <v>5.9641584232967601E-2</v>
      </c>
    </row>
    <row r="718" spans="2:63" x14ac:dyDescent="0.35">
      <c r="B718" t="s">
        <v>104</v>
      </c>
      <c r="C718" s="11">
        <v>8.5252723762268501E-2</v>
      </c>
      <c r="D718" s="11">
        <v>6.9216985743053794E-2</v>
      </c>
      <c r="E718" s="11">
        <v>9.9731995586074304E-2</v>
      </c>
      <c r="F718" s="11"/>
      <c r="G718" s="11">
        <v>0.110340405341138</v>
      </c>
      <c r="H718" s="11">
        <v>8.5139569639117896E-2</v>
      </c>
      <c r="I718" s="11">
        <v>0.101529567169963</v>
      </c>
      <c r="J718" s="11">
        <v>8.7822806234916895E-2</v>
      </c>
      <c r="K718" s="11">
        <v>7.7390076567504101E-2</v>
      </c>
      <c r="L718" s="11">
        <v>5.8279547575275703E-2</v>
      </c>
      <c r="M718" s="11"/>
      <c r="N718" s="11">
        <v>9.5584561464013104E-2</v>
      </c>
      <c r="O718" s="11">
        <v>8.2578676532401807E-2</v>
      </c>
      <c r="P718" s="11">
        <v>8.3192637635624705E-2</v>
      </c>
      <c r="Q718" s="11">
        <v>9.2881334879245894E-2</v>
      </c>
      <c r="R718" s="11">
        <v>8.0401504618683506E-2</v>
      </c>
      <c r="S718" s="11">
        <v>8.7752700205486894E-2</v>
      </c>
      <c r="T718" s="11">
        <v>9.5528764355771706E-2</v>
      </c>
      <c r="U718" s="11">
        <v>8.4385982973396806E-2</v>
      </c>
      <c r="V718" s="11">
        <v>7.1967332393354802E-2</v>
      </c>
      <c r="W718" s="11">
        <v>7.5964136059128107E-2</v>
      </c>
      <c r="X718" s="11">
        <v>8.5284401748723898E-2</v>
      </c>
      <c r="Y718" s="11"/>
      <c r="Z718" s="11">
        <v>5.4409005239963802E-2</v>
      </c>
      <c r="AA718" s="11">
        <v>8.9757849778624693E-2</v>
      </c>
      <c r="AB718" s="11">
        <v>8.0326378757257205E-2</v>
      </c>
      <c r="AC718" s="11">
        <v>0.11932593091126401</v>
      </c>
      <c r="AD718" s="11"/>
      <c r="AE718" s="11">
        <v>9.8091424483467193E-2</v>
      </c>
      <c r="AF718" s="11">
        <v>8.32597701580787E-2</v>
      </c>
      <c r="AG718" s="11">
        <v>7.3306745002066701E-2</v>
      </c>
      <c r="AH718" s="11">
        <v>6.7031325885526696E-2</v>
      </c>
      <c r="AI718" s="11">
        <v>0.113159000484703</v>
      </c>
      <c r="AJ718" s="11"/>
      <c r="AK718" s="11">
        <v>5.6750806828153498E-2</v>
      </c>
      <c r="AL718" s="11">
        <v>7.58781137803861E-2</v>
      </c>
      <c r="AM718" s="11">
        <v>0.11619963708560201</v>
      </c>
      <c r="AN718" s="11">
        <v>0.11252089064927601</v>
      </c>
      <c r="AO718" s="11">
        <v>9.3066187090039304E-2</v>
      </c>
      <c r="AP718" s="11">
        <v>0.17616575052949299</v>
      </c>
      <c r="AQ718" s="11"/>
      <c r="AR718" s="11">
        <v>6.3692341439028993E-2</v>
      </c>
      <c r="AS718" s="11">
        <v>7.4962320445160893E-2</v>
      </c>
      <c r="AT718" s="11">
        <v>0.133829510596392</v>
      </c>
      <c r="AU718" s="11"/>
      <c r="AV718" s="11">
        <v>5.7200128254660199E-2</v>
      </c>
      <c r="AW718" s="11">
        <v>8.4451072665507304E-2</v>
      </c>
      <c r="AX718" s="11">
        <v>7.1263102180339696E-2</v>
      </c>
      <c r="AY718" s="11">
        <v>3.1189894288406801E-2</v>
      </c>
      <c r="AZ718" s="11">
        <v>0.16909384244199099</v>
      </c>
      <c r="BA718" s="11"/>
      <c r="BB718" s="11">
        <v>5.4807395418210801E-2</v>
      </c>
      <c r="BC718" s="11">
        <v>8.4769188916854199E-2</v>
      </c>
      <c r="BD718" s="11">
        <v>6.0597687481041697E-2</v>
      </c>
      <c r="BE718" s="11"/>
      <c r="BF718" s="11">
        <v>8.7445410946868501E-2</v>
      </c>
      <c r="BG718" s="11">
        <v>9.6830481034265004E-2</v>
      </c>
      <c r="BH718" s="11">
        <v>8.6413703918007206E-2</v>
      </c>
      <c r="BI718" s="11">
        <v>7.7002578363744301E-2</v>
      </c>
      <c r="BJ718" s="11">
        <v>7.5910851543277605E-2</v>
      </c>
      <c r="BK718" s="11">
        <v>7.3620582853080999E-2</v>
      </c>
    </row>
    <row r="719" spans="2:63" x14ac:dyDescent="0.35">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c r="BG719" s="11"/>
      <c r="BH719" s="11"/>
      <c r="BI719" s="11"/>
      <c r="BJ719" s="11"/>
      <c r="BK719" s="11"/>
    </row>
    <row r="720" spans="2:63" x14ac:dyDescent="0.35">
      <c r="B720" s="2" t="s">
        <v>346</v>
      </c>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c r="BG720" s="11"/>
      <c r="BH720" s="11"/>
      <c r="BI720" s="11"/>
      <c r="BJ720" s="11"/>
      <c r="BK720" s="11"/>
    </row>
    <row r="721" spans="2:63" x14ac:dyDescent="0.35">
      <c r="B721" s="20" t="s">
        <v>67</v>
      </c>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row>
    <row r="722" spans="2:63" x14ac:dyDescent="0.35">
      <c r="B722" t="s">
        <v>340</v>
      </c>
      <c r="C722" s="11">
        <v>8.7702400357706697E-2</v>
      </c>
      <c r="D722" s="11">
        <v>0.11492964545196099</v>
      </c>
      <c r="E722" s="11">
        <v>6.07239400851897E-2</v>
      </c>
      <c r="F722" s="11"/>
      <c r="G722" s="11">
        <v>9.9376415668202697E-2</v>
      </c>
      <c r="H722" s="11">
        <v>0.107189959386565</v>
      </c>
      <c r="I722" s="11">
        <v>6.7039829337146903E-2</v>
      </c>
      <c r="J722" s="11">
        <v>9.4233865142581599E-2</v>
      </c>
      <c r="K722" s="11">
        <v>8.1282965548124406E-2</v>
      </c>
      <c r="L722" s="11">
        <v>7.96382580054881E-2</v>
      </c>
      <c r="M722" s="11"/>
      <c r="N722" s="11">
        <v>9.3374207359307806E-2</v>
      </c>
      <c r="O722" s="11">
        <v>6.7720877416127895E-2</v>
      </c>
      <c r="P722" s="11">
        <v>5.83192793623988E-2</v>
      </c>
      <c r="Q722" s="11">
        <v>0.12897243386743701</v>
      </c>
      <c r="R722" s="11">
        <v>7.7098211047339799E-2</v>
      </c>
      <c r="S722" s="11">
        <v>8.0547776330048199E-2</v>
      </c>
      <c r="T722" s="11">
        <v>8.22259614579188E-2</v>
      </c>
      <c r="U722" s="11">
        <v>9.5917810053267397E-2</v>
      </c>
      <c r="V722" s="11">
        <v>0.103255854249759</v>
      </c>
      <c r="W722" s="11">
        <v>0.100996752687254</v>
      </c>
      <c r="X722" s="11">
        <v>6.8168510965443699E-2</v>
      </c>
      <c r="Y722" s="11"/>
      <c r="Z722" s="11">
        <v>6.4853098629604394E-2</v>
      </c>
      <c r="AA722" s="11">
        <v>7.5635304638568698E-2</v>
      </c>
      <c r="AB722" s="11">
        <v>0.10645690585015199</v>
      </c>
      <c r="AC722" s="11">
        <v>0.107711029601899</v>
      </c>
      <c r="AD722" s="11"/>
      <c r="AE722" s="11">
        <v>9.0672131367438402E-2</v>
      </c>
      <c r="AF722" s="11">
        <v>0.108684189832326</v>
      </c>
      <c r="AG722" s="11">
        <v>6.7704896087833005E-2</v>
      </c>
      <c r="AH722" s="11">
        <v>7.6249098851674302E-2</v>
      </c>
      <c r="AI722" s="11">
        <v>6.5257510815854694E-2</v>
      </c>
      <c r="AJ722" s="11"/>
      <c r="AK722" s="11">
        <v>8.3937321174217996E-2</v>
      </c>
      <c r="AL722" s="11">
        <v>7.3939375044188599E-2</v>
      </c>
      <c r="AM722" s="11">
        <v>0.13114869779093599</v>
      </c>
      <c r="AN722" s="11">
        <v>9.6973912748109806E-2</v>
      </c>
      <c r="AO722" s="11">
        <v>8.2549489423595301E-2</v>
      </c>
      <c r="AP722" s="11">
        <v>0.121284838904827</v>
      </c>
      <c r="AQ722" s="11"/>
      <c r="AR722" s="11">
        <v>0.10637672153215701</v>
      </c>
      <c r="AS722" s="11">
        <v>6.7592073599639299E-2</v>
      </c>
      <c r="AT722" s="11">
        <v>0.11599559118040501</v>
      </c>
      <c r="AU722" s="11"/>
      <c r="AV722" s="11">
        <v>8.7413751366032397E-2</v>
      </c>
      <c r="AW722" s="11">
        <v>8.1266762564901798E-2</v>
      </c>
      <c r="AX722" s="11">
        <v>4.3096807965925098E-2</v>
      </c>
      <c r="AY722" s="11">
        <v>0.167125092531833</v>
      </c>
      <c r="AZ722" s="11">
        <v>0.10367837665374099</v>
      </c>
      <c r="BA722" s="11"/>
      <c r="BB722" s="11">
        <v>7.63104946350424E-2</v>
      </c>
      <c r="BC722" s="11">
        <v>6.6951169372899105E-2</v>
      </c>
      <c r="BD722" s="11">
        <v>6.8958704759322698E-2</v>
      </c>
      <c r="BE722" s="11"/>
      <c r="BF722" s="11">
        <v>8.8137832313838801E-2</v>
      </c>
      <c r="BG722" s="11">
        <v>8.2415125300535894E-2</v>
      </c>
      <c r="BH722" s="11">
        <v>7.5943962449118094E-2</v>
      </c>
      <c r="BI722" s="11">
        <v>9.2865236791170702E-2</v>
      </c>
      <c r="BJ722" s="11">
        <v>8.0564610721602495E-2</v>
      </c>
      <c r="BK722" s="11">
        <v>0.122788721562566</v>
      </c>
    </row>
    <row r="723" spans="2:63" x14ac:dyDescent="0.35">
      <c r="B723" t="s">
        <v>341</v>
      </c>
      <c r="C723" s="11">
        <v>0.17673913012115899</v>
      </c>
      <c r="D723" s="11">
        <v>0.184095468941155</v>
      </c>
      <c r="E723" s="11">
        <v>0.16785305612374599</v>
      </c>
      <c r="F723" s="11"/>
      <c r="G723" s="11">
        <v>0.17517631040374099</v>
      </c>
      <c r="H723" s="11">
        <v>0.18885197952785299</v>
      </c>
      <c r="I723" s="11">
        <v>0.16848322891216999</v>
      </c>
      <c r="J723" s="11">
        <v>0.17382880739331599</v>
      </c>
      <c r="K723" s="11">
        <v>0.17226093856029201</v>
      </c>
      <c r="L723" s="11">
        <v>0.179985224949298</v>
      </c>
      <c r="M723" s="11"/>
      <c r="N723" s="11">
        <v>0.17952255758701599</v>
      </c>
      <c r="O723" s="11">
        <v>0.18082580818812299</v>
      </c>
      <c r="P723" s="11">
        <v>0.193298474042611</v>
      </c>
      <c r="Q723" s="11">
        <v>0.183560216794901</v>
      </c>
      <c r="R723" s="11">
        <v>0.170458490653388</v>
      </c>
      <c r="S723" s="11">
        <v>0.161513712721022</v>
      </c>
      <c r="T723" s="11">
        <v>0.18037208138674399</v>
      </c>
      <c r="U723" s="11">
        <v>0.12488061648722699</v>
      </c>
      <c r="V723" s="11">
        <v>0.16757362703829401</v>
      </c>
      <c r="W723" s="11">
        <v>0.163629336184371</v>
      </c>
      <c r="X723" s="11">
        <v>0.23532154494531901</v>
      </c>
      <c r="Y723" s="11"/>
      <c r="Z723" s="11">
        <v>0.16382944025594301</v>
      </c>
      <c r="AA723" s="11">
        <v>0.193728441588708</v>
      </c>
      <c r="AB723" s="11">
        <v>0.186202652491048</v>
      </c>
      <c r="AC723" s="11">
        <v>0.16169197887734699</v>
      </c>
      <c r="AD723" s="11"/>
      <c r="AE723" s="11">
        <v>0.178803653801797</v>
      </c>
      <c r="AF723" s="11">
        <v>0.17751068940522999</v>
      </c>
      <c r="AG723" s="11">
        <v>0.189338762535847</v>
      </c>
      <c r="AH723" s="11">
        <v>0.148939466407774</v>
      </c>
      <c r="AI723" s="11">
        <v>0.11772536235938599</v>
      </c>
      <c r="AJ723" s="11"/>
      <c r="AK723" s="11">
        <v>0.17112008903605599</v>
      </c>
      <c r="AL723" s="11">
        <v>0.185142037156865</v>
      </c>
      <c r="AM723" s="11">
        <v>0.16009186881435</v>
      </c>
      <c r="AN723" s="11">
        <v>0.19720822847969599</v>
      </c>
      <c r="AO723" s="11">
        <v>0.18284869865209499</v>
      </c>
      <c r="AP723" s="11">
        <v>9.3753042757313096E-2</v>
      </c>
      <c r="AQ723" s="11"/>
      <c r="AR723" s="11">
        <v>0.19817515101795199</v>
      </c>
      <c r="AS723" s="11">
        <v>0.159046611839573</v>
      </c>
      <c r="AT723" s="11">
        <v>0.16201262979775499</v>
      </c>
      <c r="AU723" s="11"/>
      <c r="AV723" s="11">
        <v>0.19081305464512899</v>
      </c>
      <c r="AW723" s="11">
        <v>0.16465083245433099</v>
      </c>
      <c r="AX723" s="11">
        <v>0.146599568203095</v>
      </c>
      <c r="AY723" s="11">
        <v>0.38514347535061999</v>
      </c>
      <c r="AZ723" s="11">
        <v>0.16391591252276</v>
      </c>
      <c r="BA723" s="11"/>
      <c r="BB723" s="11">
        <v>0.18514632806760301</v>
      </c>
      <c r="BC723" s="11">
        <v>0.152124063303823</v>
      </c>
      <c r="BD723" s="11">
        <v>0.16971558791333899</v>
      </c>
      <c r="BE723" s="11"/>
      <c r="BF723" s="11">
        <v>0.165031721475277</v>
      </c>
      <c r="BG723" s="11">
        <v>0.17282233403876701</v>
      </c>
      <c r="BH723" s="11">
        <v>0.180339319286376</v>
      </c>
      <c r="BI723" s="11">
        <v>0.18500649183988599</v>
      </c>
      <c r="BJ723" s="11">
        <v>0.17939858968972999</v>
      </c>
      <c r="BK723" s="11">
        <v>0.197648684820665</v>
      </c>
    </row>
    <row r="724" spans="2:63" x14ac:dyDescent="0.35">
      <c r="B724" t="s">
        <v>342</v>
      </c>
      <c r="C724" s="11">
        <v>0.48537041062930403</v>
      </c>
      <c r="D724" s="11">
        <v>0.465847823715904</v>
      </c>
      <c r="E724" s="11">
        <v>0.50745651117244095</v>
      </c>
      <c r="F724" s="11"/>
      <c r="G724" s="11">
        <v>0.4352760353372</v>
      </c>
      <c r="H724" s="11">
        <v>0.44955804943255301</v>
      </c>
      <c r="I724" s="11">
        <v>0.49260355144898099</v>
      </c>
      <c r="J724" s="11">
        <v>0.48900444039646901</v>
      </c>
      <c r="K724" s="11">
        <v>0.50679875631196802</v>
      </c>
      <c r="L724" s="11">
        <v>0.52541972567923301</v>
      </c>
      <c r="M724" s="11"/>
      <c r="N724" s="11">
        <v>0.45353787972644399</v>
      </c>
      <c r="O724" s="11">
        <v>0.484748809231141</v>
      </c>
      <c r="P724" s="11">
        <v>0.51534452841869105</v>
      </c>
      <c r="Q724" s="11">
        <v>0.476535867368929</v>
      </c>
      <c r="R724" s="11">
        <v>0.52262779357372502</v>
      </c>
      <c r="S724" s="11">
        <v>0.48840479663771402</v>
      </c>
      <c r="T724" s="11">
        <v>0.486504063470729</v>
      </c>
      <c r="U724" s="11">
        <v>0.45819186468039802</v>
      </c>
      <c r="V724" s="11">
        <v>0.47709998503359602</v>
      </c>
      <c r="W724" s="11">
        <v>0.53237774287357598</v>
      </c>
      <c r="X724" s="11">
        <v>0.43996291981879398</v>
      </c>
      <c r="Y724" s="11"/>
      <c r="Z724" s="11">
        <v>0.54146635450005398</v>
      </c>
      <c r="AA724" s="11">
        <v>0.49570133315649401</v>
      </c>
      <c r="AB724" s="11">
        <v>0.46462243354632599</v>
      </c>
      <c r="AC724" s="11">
        <v>0.435313191221466</v>
      </c>
      <c r="AD724" s="11"/>
      <c r="AE724" s="11">
        <v>0.46650450002453703</v>
      </c>
      <c r="AF724" s="11">
        <v>0.49510049538671702</v>
      </c>
      <c r="AG724" s="11">
        <v>0.49650286599841897</v>
      </c>
      <c r="AH724" s="11">
        <v>0.46923013193642599</v>
      </c>
      <c r="AI724" s="11">
        <v>0.52371890276794597</v>
      </c>
      <c r="AJ724" s="11"/>
      <c r="AK724" s="11">
        <v>0.50094728846784597</v>
      </c>
      <c r="AL724" s="11">
        <v>0.50356261029466298</v>
      </c>
      <c r="AM724" s="11">
        <v>0.43002057531794202</v>
      </c>
      <c r="AN724" s="11">
        <v>0.429454051787997</v>
      </c>
      <c r="AO724" s="11">
        <v>0.491515611347564</v>
      </c>
      <c r="AP724" s="11">
        <v>0.52093733530446995</v>
      </c>
      <c r="AQ724" s="11"/>
      <c r="AR724" s="11">
        <v>0.47162289853759498</v>
      </c>
      <c r="AS724" s="11">
        <v>0.51232128398283105</v>
      </c>
      <c r="AT724" s="11">
        <v>0.45750847677065898</v>
      </c>
      <c r="AU724" s="11"/>
      <c r="AV724" s="11">
        <v>0.49010946133169098</v>
      </c>
      <c r="AW724" s="11">
        <v>0.47977151462648798</v>
      </c>
      <c r="AX724" s="11">
        <v>0.55412390934664002</v>
      </c>
      <c r="AY724" s="11">
        <v>0.27380921413674197</v>
      </c>
      <c r="AZ724" s="11">
        <v>0.47228957449342701</v>
      </c>
      <c r="BA724" s="11"/>
      <c r="BB724" s="11">
        <v>0.51235804284712005</v>
      </c>
      <c r="BC724" s="11">
        <v>0.48507855109927001</v>
      </c>
      <c r="BD724" s="11">
        <v>0.51869069817890801</v>
      </c>
      <c r="BE724" s="11"/>
      <c r="BF724" s="11">
        <v>0.44458689136305402</v>
      </c>
      <c r="BG724" s="11">
        <v>0.50073552793055498</v>
      </c>
      <c r="BH724" s="11">
        <v>0.49993445717048701</v>
      </c>
      <c r="BI724" s="11">
        <v>0.496325598681642</v>
      </c>
      <c r="BJ724" s="11">
        <v>0.51986028084859603</v>
      </c>
      <c r="BK724" s="11">
        <v>0.423697634872028</v>
      </c>
    </row>
    <row r="725" spans="2:63" x14ac:dyDescent="0.35">
      <c r="B725" t="s">
        <v>343</v>
      </c>
      <c r="C725" s="11">
        <v>0.18066648377581199</v>
      </c>
      <c r="D725" s="11">
        <v>0.18321237831169901</v>
      </c>
      <c r="E725" s="11">
        <v>0.17803730185986699</v>
      </c>
      <c r="F725" s="11"/>
      <c r="G725" s="11">
        <v>0.202499040904112</v>
      </c>
      <c r="H725" s="11">
        <v>0.18241571813219101</v>
      </c>
      <c r="I725" s="11">
        <v>0.18170485686447299</v>
      </c>
      <c r="J725" s="11">
        <v>0.17519424904559699</v>
      </c>
      <c r="K725" s="11">
        <v>0.186528228150627</v>
      </c>
      <c r="L725" s="11">
        <v>0.16406837028516499</v>
      </c>
      <c r="M725" s="11"/>
      <c r="N725" s="11">
        <v>0.209244274335527</v>
      </c>
      <c r="O725" s="11">
        <v>0.20152690252895</v>
      </c>
      <c r="P725" s="11">
        <v>0.16207370850537001</v>
      </c>
      <c r="Q725" s="11">
        <v>0.13992912111436501</v>
      </c>
      <c r="R725" s="11">
        <v>0.151464174101408</v>
      </c>
      <c r="S725" s="11">
        <v>0.20104011414402001</v>
      </c>
      <c r="T725" s="11">
        <v>0.18213087256667099</v>
      </c>
      <c r="U725" s="11">
        <v>0.242700898375386</v>
      </c>
      <c r="V725" s="11">
        <v>0.18284416533245701</v>
      </c>
      <c r="W725" s="11">
        <v>0.13781358011330999</v>
      </c>
      <c r="X725" s="11">
        <v>0.17403286017268699</v>
      </c>
      <c r="Y725" s="11"/>
      <c r="Z725" s="11">
        <v>0.18566430256698799</v>
      </c>
      <c r="AA725" s="11">
        <v>0.161836551936407</v>
      </c>
      <c r="AB725" s="11">
        <v>0.17951447078448801</v>
      </c>
      <c r="AC725" s="11">
        <v>0.19582141018068999</v>
      </c>
      <c r="AD725" s="11"/>
      <c r="AE725" s="11">
        <v>0.17287603019218301</v>
      </c>
      <c r="AF725" s="11">
        <v>0.16569972792769899</v>
      </c>
      <c r="AG725" s="11">
        <v>0.18069808516042901</v>
      </c>
      <c r="AH725" s="11">
        <v>0.24193948680535801</v>
      </c>
      <c r="AI725" s="11">
        <v>0.22372812574367601</v>
      </c>
      <c r="AJ725" s="11"/>
      <c r="AK725" s="11">
        <v>0.19533169864446101</v>
      </c>
      <c r="AL725" s="11">
        <v>0.17470482863169601</v>
      </c>
      <c r="AM725" s="11">
        <v>0.195604210728445</v>
      </c>
      <c r="AN725" s="11">
        <v>0.19357931494451999</v>
      </c>
      <c r="AO725" s="11">
        <v>0.15611186982404399</v>
      </c>
      <c r="AP725" s="11">
        <v>0.13636934082277999</v>
      </c>
      <c r="AQ725" s="11"/>
      <c r="AR725" s="11">
        <v>0.16792625480766299</v>
      </c>
      <c r="AS725" s="11">
        <v>0.20915126142148599</v>
      </c>
      <c r="AT725" s="11">
        <v>0.12953534868472999</v>
      </c>
      <c r="AU725" s="11"/>
      <c r="AV725" s="11">
        <v>0.18119216245458</v>
      </c>
      <c r="AW725" s="11">
        <v>0.20871958610406599</v>
      </c>
      <c r="AX725" s="11">
        <v>0.22104366028962699</v>
      </c>
      <c r="AY725" s="11">
        <v>0.17392221798080501</v>
      </c>
      <c r="AZ725" s="11">
        <v>0.115761714101192</v>
      </c>
      <c r="BA725" s="11"/>
      <c r="BB725" s="11">
        <v>0.19333043426061799</v>
      </c>
      <c r="BC725" s="11">
        <v>0.23191928745880699</v>
      </c>
      <c r="BD725" s="11">
        <v>0.201029671783475</v>
      </c>
      <c r="BE725" s="11"/>
      <c r="BF725" s="11">
        <v>0.22231974514675101</v>
      </c>
      <c r="BG725" s="11">
        <v>0.17047580581148</v>
      </c>
      <c r="BH725" s="11">
        <v>0.169118030696359</v>
      </c>
      <c r="BI725" s="11">
        <v>0.16647180452753099</v>
      </c>
      <c r="BJ725" s="11">
        <v>0.16704690928077301</v>
      </c>
      <c r="BK725" s="11">
        <v>0.17958001182258301</v>
      </c>
    </row>
    <row r="726" spans="2:63" x14ac:dyDescent="0.35">
      <c r="B726" t="s">
        <v>104</v>
      </c>
      <c r="C726" s="11">
        <v>6.9521575116017906E-2</v>
      </c>
      <c r="D726" s="11">
        <v>5.1914683579280398E-2</v>
      </c>
      <c r="E726" s="11">
        <v>8.5929190758757407E-2</v>
      </c>
      <c r="F726" s="11"/>
      <c r="G726" s="11">
        <v>8.7672197686744502E-2</v>
      </c>
      <c r="H726" s="11">
        <v>7.19842935208381E-2</v>
      </c>
      <c r="I726" s="11">
        <v>9.0168533437228804E-2</v>
      </c>
      <c r="J726" s="11">
        <v>6.7738638022036293E-2</v>
      </c>
      <c r="K726" s="11">
        <v>5.3129111428989503E-2</v>
      </c>
      <c r="L726" s="11">
        <v>5.0888421080815503E-2</v>
      </c>
      <c r="M726" s="11"/>
      <c r="N726" s="11">
        <v>6.4321080991705096E-2</v>
      </c>
      <c r="O726" s="11">
        <v>6.5177602635658E-2</v>
      </c>
      <c r="P726" s="11">
        <v>7.0964009670929001E-2</v>
      </c>
      <c r="Q726" s="11">
        <v>7.1002360854368798E-2</v>
      </c>
      <c r="R726" s="11">
        <v>7.8351330624139501E-2</v>
      </c>
      <c r="S726" s="11">
        <v>6.8493600167195606E-2</v>
      </c>
      <c r="T726" s="11">
        <v>6.8767021117937199E-2</v>
      </c>
      <c r="U726" s="11">
        <v>7.8308810403722395E-2</v>
      </c>
      <c r="V726" s="11">
        <v>6.9226368345895101E-2</v>
      </c>
      <c r="W726" s="11">
        <v>6.5182588141487904E-2</v>
      </c>
      <c r="X726" s="11">
        <v>8.2514164097755999E-2</v>
      </c>
      <c r="Y726" s="11"/>
      <c r="Z726" s="11">
        <v>4.4186804047410301E-2</v>
      </c>
      <c r="AA726" s="11">
        <v>7.3098368679821807E-2</v>
      </c>
      <c r="AB726" s="11">
        <v>6.3203537327987294E-2</v>
      </c>
      <c r="AC726" s="11">
        <v>9.9462390118597796E-2</v>
      </c>
      <c r="AD726" s="11"/>
      <c r="AE726" s="11">
        <v>9.1143684614044304E-2</v>
      </c>
      <c r="AF726" s="11">
        <v>5.30048974480282E-2</v>
      </c>
      <c r="AG726" s="11">
        <v>6.5755390217471801E-2</v>
      </c>
      <c r="AH726" s="11">
        <v>6.3641815998768406E-2</v>
      </c>
      <c r="AI726" s="11">
        <v>6.9570098313138096E-2</v>
      </c>
      <c r="AJ726" s="11"/>
      <c r="AK726" s="11">
        <v>4.8663602677418698E-2</v>
      </c>
      <c r="AL726" s="11">
        <v>6.2651148872587603E-2</v>
      </c>
      <c r="AM726" s="11">
        <v>8.3134647348326499E-2</v>
      </c>
      <c r="AN726" s="11">
        <v>8.2784492039676805E-2</v>
      </c>
      <c r="AO726" s="11">
        <v>8.6974330752701098E-2</v>
      </c>
      <c r="AP726" s="11">
        <v>0.12765544221060901</v>
      </c>
      <c r="AQ726" s="11"/>
      <c r="AR726" s="11">
        <v>5.5898974104632598E-2</v>
      </c>
      <c r="AS726" s="11">
        <v>5.1888769156470997E-2</v>
      </c>
      <c r="AT726" s="11">
        <v>0.13494795356645201</v>
      </c>
      <c r="AU726" s="11"/>
      <c r="AV726" s="11">
        <v>5.0471570202566797E-2</v>
      </c>
      <c r="AW726" s="11">
        <v>6.55913042502137E-2</v>
      </c>
      <c r="AX726" s="11">
        <v>3.5136054194713801E-2</v>
      </c>
      <c r="AY726" s="11">
        <v>0</v>
      </c>
      <c r="AZ726" s="11">
        <v>0.14435442222888001</v>
      </c>
      <c r="BA726" s="11"/>
      <c r="BB726" s="11">
        <v>3.2854700189616302E-2</v>
      </c>
      <c r="BC726" s="11">
        <v>6.3926928765200702E-2</v>
      </c>
      <c r="BD726" s="11">
        <v>4.1605337364955398E-2</v>
      </c>
      <c r="BE726" s="11"/>
      <c r="BF726" s="11">
        <v>7.9923809701079304E-2</v>
      </c>
      <c r="BG726" s="11">
        <v>7.3551206918662196E-2</v>
      </c>
      <c r="BH726" s="11">
        <v>7.4664230397659695E-2</v>
      </c>
      <c r="BI726" s="11">
        <v>5.93308681597709E-2</v>
      </c>
      <c r="BJ726" s="11">
        <v>5.3129609459298399E-2</v>
      </c>
      <c r="BK726" s="11">
        <v>7.6284946922158703E-2</v>
      </c>
    </row>
    <row r="727" spans="2:63" x14ac:dyDescent="0.35">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c r="BG727" s="11"/>
      <c r="BH727" s="11"/>
      <c r="BI727" s="11"/>
      <c r="BJ727" s="11"/>
      <c r="BK727" s="11"/>
    </row>
    <row r="728" spans="2:63" x14ac:dyDescent="0.35">
      <c r="B728" s="2" t="s">
        <v>347</v>
      </c>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c r="BG728" s="11"/>
      <c r="BH728" s="11"/>
      <c r="BI728" s="11"/>
      <c r="BJ728" s="11"/>
      <c r="BK728" s="11"/>
    </row>
    <row r="729" spans="2:63" x14ac:dyDescent="0.35">
      <c r="B729" s="20" t="s">
        <v>67</v>
      </c>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c r="AY729" s="11"/>
      <c r="AZ729" s="11"/>
      <c r="BA729" s="11"/>
      <c r="BB729" s="11"/>
      <c r="BC729" s="11"/>
      <c r="BD729" s="11"/>
      <c r="BE729" s="11"/>
      <c r="BF729" s="11"/>
      <c r="BG729" s="11"/>
      <c r="BH729" s="11"/>
      <c r="BI729" s="11"/>
      <c r="BJ729" s="11"/>
      <c r="BK729" s="11"/>
    </row>
    <row r="730" spans="2:63" x14ac:dyDescent="0.35">
      <c r="B730" t="s">
        <v>340</v>
      </c>
      <c r="C730" s="11">
        <v>5.0723404528385398E-2</v>
      </c>
      <c r="D730" s="11">
        <v>6.5634059840144601E-2</v>
      </c>
      <c r="E730" s="11">
        <v>3.6139339355385401E-2</v>
      </c>
      <c r="F730" s="11"/>
      <c r="G730" s="11">
        <v>4.0264483636296602E-2</v>
      </c>
      <c r="H730" s="11">
        <v>5.7230099592067402E-2</v>
      </c>
      <c r="I730" s="11">
        <v>4.5656506775580898E-2</v>
      </c>
      <c r="J730" s="11">
        <v>4.9091562942105899E-2</v>
      </c>
      <c r="K730" s="11">
        <v>5.0982969723989399E-2</v>
      </c>
      <c r="L730" s="11">
        <v>5.77708140708049E-2</v>
      </c>
      <c r="M730" s="11"/>
      <c r="N730" s="11">
        <v>4.88686229678192E-2</v>
      </c>
      <c r="O730" s="11">
        <v>5.0697274123265502E-2</v>
      </c>
      <c r="P730" s="11">
        <v>3.8695133024489001E-2</v>
      </c>
      <c r="Q730" s="11">
        <v>6.1871644319522801E-2</v>
      </c>
      <c r="R730" s="11">
        <v>4.3262871041664902E-2</v>
      </c>
      <c r="S730" s="11">
        <v>3.8022594136198601E-2</v>
      </c>
      <c r="T730" s="11">
        <v>3.53836406465695E-2</v>
      </c>
      <c r="U730" s="11">
        <v>7.3911229462095301E-2</v>
      </c>
      <c r="V730" s="11">
        <v>4.64643072032946E-2</v>
      </c>
      <c r="W730" s="11">
        <v>6.8896538854675102E-2</v>
      </c>
      <c r="X730" s="11">
        <v>7.1036509608306306E-2</v>
      </c>
      <c r="Y730" s="11"/>
      <c r="Z730" s="11">
        <v>4.66980582355975E-2</v>
      </c>
      <c r="AA730" s="11">
        <v>3.5729894392286098E-2</v>
      </c>
      <c r="AB730" s="11">
        <v>5.6489513542469803E-2</v>
      </c>
      <c r="AC730" s="11">
        <v>6.5722330970928194E-2</v>
      </c>
      <c r="AD730" s="11"/>
      <c r="AE730" s="11">
        <v>6.1081121283219499E-2</v>
      </c>
      <c r="AF730" s="11">
        <v>5.04894157511123E-2</v>
      </c>
      <c r="AG730" s="11">
        <v>3.9016833710489397E-2</v>
      </c>
      <c r="AH730" s="11">
        <v>4.6258710041922099E-2</v>
      </c>
      <c r="AI730" s="11">
        <v>8.3491856896768205E-2</v>
      </c>
      <c r="AJ730" s="11"/>
      <c r="AK730" s="11">
        <v>6.2451654772153503E-2</v>
      </c>
      <c r="AL730" s="11">
        <v>3.8268768681236E-2</v>
      </c>
      <c r="AM730" s="11">
        <v>6.4771568279289801E-2</v>
      </c>
      <c r="AN730" s="11">
        <v>5.8262825635452598E-2</v>
      </c>
      <c r="AO730" s="11">
        <v>3.9704513676828798E-2</v>
      </c>
      <c r="AP730" s="11">
        <v>3.13116155631777E-2</v>
      </c>
      <c r="AQ730" s="11"/>
      <c r="AR730" s="11">
        <v>6.9579618381530095E-2</v>
      </c>
      <c r="AS730" s="11">
        <v>3.9743274752147097E-2</v>
      </c>
      <c r="AT730" s="11">
        <v>4.9026557076266498E-2</v>
      </c>
      <c r="AU730" s="11"/>
      <c r="AV730" s="11">
        <v>5.7668018509530197E-2</v>
      </c>
      <c r="AW730" s="11">
        <v>3.6571060793940298E-2</v>
      </c>
      <c r="AX730" s="11">
        <v>1.7803205034094001E-2</v>
      </c>
      <c r="AY730" s="11">
        <v>0.20275249450434099</v>
      </c>
      <c r="AZ730" s="11">
        <v>5.42578814609046E-2</v>
      </c>
      <c r="BA730" s="11"/>
      <c r="BB730" s="11">
        <v>4.3632108197207302E-2</v>
      </c>
      <c r="BC730" s="11">
        <v>3.6356244796307301E-2</v>
      </c>
      <c r="BD730" s="11">
        <v>2.4875228105605302E-2</v>
      </c>
      <c r="BE730" s="11"/>
      <c r="BF730" s="11">
        <v>4.8316548048716899E-2</v>
      </c>
      <c r="BG730" s="11">
        <v>4.3996809607831699E-2</v>
      </c>
      <c r="BH730" s="11">
        <v>4.5523930296193997E-2</v>
      </c>
      <c r="BI730" s="11">
        <v>4.9160396870432103E-2</v>
      </c>
      <c r="BJ730" s="11">
        <v>6.6407242901936406E-2</v>
      </c>
      <c r="BK730" s="11">
        <v>5.9890232566322803E-2</v>
      </c>
    </row>
    <row r="731" spans="2:63" x14ac:dyDescent="0.35">
      <c r="B731" t="s">
        <v>341</v>
      </c>
      <c r="C731" s="11">
        <v>0.12561182346474001</v>
      </c>
      <c r="D731" s="11">
        <v>0.149642852028124</v>
      </c>
      <c r="E731" s="11">
        <v>0.102210163064631</v>
      </c>
      <c r="F731" s="11"/>
      <c r="G731" s="11">
        <v>0.16047581433081101</v>
      </c>
      <c r="H731" s="11">
        <v>0.10415286270483599</v>
      </c>
      <c r="I731" s="11">
        <v>7.0024870648109E-2</v>
      </c>
      <c r="J731" s="11">
        <v>0.120766197171136</v>
      </c>
      <c r="K731" s="11">
        <v>0.13334345283683199</v>
      </c>
      <c r="L731" s="11">
        <v>0.16347466943793801</v>
      </c>
      <c r="M731" s="11"/>
      <c r="N731" s="11">
        <v>0.12579647550544501</v>
      </c>
      <c r="O731" s="11">
        <v>0.113438144562947</v>
      </c>
      <c r="P731" s="11">
        <v>0.126033157868533</v>
      </c>
      <c r="Q731" s="11">
        <v>0.15661546695144299</v>
      </c>
      <c r="R731" s="11">
        <v>0.12341367667221199</v>
      </c>
      <c r="S731" s="11">
        <v>9.6054977383344203E-2</v>
      </c>
      <c r="T731" s="11">
        <v>0.13106078411817901</v>
      </c>
      <c r="U731" s="11">
        <v>9.6983576290097004E-2</v>
      </c>
      <c r="V731" s="11">
        <v>0.114152518762071</v>
      </c>
      <c r="W731" s="11">
        <v>0.156111669992542</v>
      </c>
      <c r="X731" s="11">
        <v>0.14102742463264401</v>
      </c>
      <c r="Y731" s="11"/>
      <c r="Z731" s="11">
        <v>0.12427933392995499</v>
      </c>
      <c r="AA731" s="11">
        <v>0.126266708581772</v>
      </c>
      <c r="AB731" s="11">
        <v>0.13289963001237501</v>
      </c>
      <c r="AC731" s="11">
        <v>0.117777763693382</v>
      </c>
      <c r="AD731" s="11"/>
      <c r="AE731" s="11">
        <v>0.126076839396081</v>
      </c>
      <c r="AF731" s="11">
        <v>0.11621163868407799</v>
      </c>
      <c r="AG731" s="11">
        <v>0.13845847916398099</v>
      </c>
      <c r="AH731" s="11">
        <v>0.112572099151448</v>
      </c>
      <c r="AI731" s="11">
        <v>0.13336511473159801</v>
      </c>
      <c r="AJ731" s="11"/>
      <c r="AK731" s="11">
        <v>0.148220083149013</v>
      </c>
      <c r="AL731" s="11">
        <v>0.114651824501201</v>
      </c>
      <c r="AM731" s="11">
        <v>0.11626639551078199</v>
      </c>
      <c r="AN731" s="11">
        <v>0.12415945209191501</v>
      </c>
      <c r="AO731" s="11">
        <v>0.10599570223332901</v>
      </c>
      <c r="AP731" s="11">
        <v>0.103656763157461</v>
      </c>
      <c r="AQ731" s="11"/>
      <c r="AR731" s="11">
        <v>0.144289966914424</v>
      </c>
      <c r="AS731" s="11">
        <v>0.10799424022761001</v>
      </c>
      <c r="AT731" s="11">
        <v>0.118444857181997</v>
      </c>
      <c r="AU731" s="11"/>
      <c r="AV731" s="11">
        <v>0.15227543685314299</v>
      </c>
      <c r="AW731" s="11">
        <v>9.2869529475259796E-2</v>
      </c>
      <c r="AX731" s="11">
        <v>0.1496867889529</v>
      </c>
      <c r="AY731" s="11">
        <v>0.190853553920589</v>
      </c>
      <c r="AZ731" s="11">
        <v>0.117256947981097</v>
      </c>
      <c r="BA731" s="11"/>
      <c r="BB731" s="11">
        <v>0.14262323555655601</v>
      </c>
      <c r="BC731" s="11">
        <v>9.1342691475002097E-2</v>
      </c>
      <c r="BD731" s="11">
        <v>0.15307415695441801</v>
      </c>
      <c r="BE731" s="11"/>
      <c r="BF731" s="11">
        <v>0.121138917210674</v>
      </c>
      <c r="BG731" s="11">
        <v>0.11188493821032899</v>
      </c>
      <c r="BH731" s="11">
        <v>0.104433518038409</v>
      </c>
      <c r="BI731" s="11">
        <v>0.13672920991818199</v>
      </c>
      <c r="BJ731" s="11">
        <v>0.13520610635663699</v>
      </c>
      <c r="BK731" s="11">
        <v>0.19487321629777399</v>
      </c>
    </row>
    <row r="732" spans="2:63" x14ac:dyDescent="0.35">
      <c r="B732" t="s">
        <v>342</v>
      </c>
      <c r="C732" s="11">
        <v>0.51142986823603898</v>
      </c>
      <c r="D732" s="11">
        <v>0.48283876451257501</v>
      </c>
      <c r="E732" s="11">
        <v>0.53996670176396</v>
      </c>
      <c r="F732" s="11"/>
      <c r="G732" s="11">
        <v>0.40807049310948501</v>
      </c>
      <c r="H732" s="11">
        <v>0.49628099768829098</v>
      </c>
      <c r="I732" s="11">
        <v>0.539936375473269</v>
      </c>
      <c r="J732" s="11">
        <v>0.54918142287763805</v>
      </c>
      <c r="K732" s="11">
        <v>0.52925761902957102</v>
      </c>
      <c r="L732" s="11">
        <v>0.52806322620625001</v>
      </c>
      <c r="M732" s="11"/>
      <c r="N732" s="11">
        <v>0.50129884807907199</v>
      </c>
      <c r="O732" s="11">
        <v>0.51818018069539695</v>
      </c>
      <c r="P732" s="11">
        <v>0.54386739223092095</v>
      </c>
      <c r="Q732" s="11">
        <v>0.48305319872607699</v>
      </c>
      <c r="R732" s="11">
        <v>0.54941337944530999</v>
      </c>
      <c r="S732" s="11">
        <v>0.53525972278832201</v>
      </c>
      <c r="T732" s="11">
        <v>0.49248518626759902</v>
      </c>
      <c r="U732" s="11">
        <v>0.53553317445258797</v>
      </c>
      <c r="V732" s="11">
        <v>0.48185521008894999</v>
      </c>
      <c r="W732" s="11">
        <v>0.50887920202078296</v>
      </c>
      <c r="X732" s="11">
        <v>0.50590315107431005</v>
      </c>
      <c r="Y732" s="11"/>
      <c r="Z732" s="11">
        <v>0.54526667456025801</v>
      </c>
      <c r="AA732" s="11">
        <v>0.55210227633779496</v>
      </c>
      <c r="AB732" s="11">
        <v>0.49225766022417899</v>
      </c>
      <c r="AC732" s="11">
        <v>0.45150683758490101</v>
      </c>
      <c r="AD732" s="11"/>
      <c r="AE732" s="11">
        <v>0.49943699773734102</v>
      </c>
      <c r="AF732" s="11">
        <v>0.50639185996979197</v>
      </c>
      <c r="AG732" s="11">
        <v>0.54082230963229305</v>
      </c>
      <c r="AH732" s="11">
        <v>0.50708977364135799</v>
      </c>
      <c r="AI732" s="11">
        <v>0.461062328979086</v>
      </c>
      <c r="AJ732" s="11"/>
      <c r="AK732" s="11">
        <v>0.50790457598668703</v>
      </c>
      <c r="AL732" s="11">
        <v>0.56601680236115304</v>
      </c>
      <c r="AM732" s="11">
        <v>0.44833475594180899</v>
      </c>
      <c r="AN732" s="11">
        <v>0.49392117154386</v>
      </c>
      <c r="AO732" s="11">
        <v>0.48120091043686503</v>
      </c>
      <c r="AP732" s="11">
        <v>0.52420595530043201</v>
      </c>
      <c r="AQ732" s="11"/>
      <c r="AR732" s="11">
        <v>0.503222639217349</v>
      </c>
      <c r="AS732" s="11">
        <v>0.54759775700896796</v>
      </c>
      <c r="AT732" s="11">
        <v>0.45824043979584</v>
      </c>
      <c r="AU732" s="11"/>
      <c r="AV732" s="11">
        <v>0.51046499714464899</v>
      </c>
      <c r="AW732" s="11">
        <v>0.52616148757560099</v>
      </c>
      <c r="AX732" s="11">
        <v>0.55894111009707703</v>
      </c>
      <c r="AY732" s="11">
        <v>0.43953172433273602</v>
      </c>
      <c r="AZ732" s="11">
        <v>0.42804930486749698</v>
      </c>
      <c r="BA732" s="11"/>
      <c r="BB732" s="11">
        <v>0.52861205259392496</v>
      </c>
      <c r="BC732" s="11">
        <v>0.51726451322613598</v>
      </c>
      <c r="BD732" s="11">
        <v>0.55221172868756396</v>
      </c>
      <c r="BE732" s="11"/>
      <c r="BF732" s="11">
        <v>0.475214389913859</v>
      </c>
      <c r="BG732" s="11">
        <v>0.53556956672092804</v>
      </c>
      <c r="BH732" s="11">
        <v>0.50224328753063296</v>
      </c>
      <c r="BI732" s="11">
        <v>0.52215785310999596</v>
      </c>
      <c r="BJ732" s="11">
        <v>0.54278712856976596</v>
      </c>
      <c r="BK732" s="11">
        <v>0.454908784115238</v>
      </c>
    </row>
    <row r="733" spans="2:63" x14ac:dyDescent="0.35">
      <c r="B733" t="s">
        <v>343</v>
      </c>
      <c r="C733" s="11">
        <v>0.22290853018040399</v>
      </c>
      <c r="D733" s="11">
        <v>0.22620730955257701</v>
      </c>
      <c r="E733" s="11">
        <v>0.22012662242140499</v>
      </c>
      <c r="F733" s="11"/>
      <c r="G733" s="11">
        <v>0.29568742915843299</v>
      </c>
      <c r="H733" s="11">
        <v>0.2604776270545</v>
      </c>
      <c r="I733" s="11">
        <v>0.244150165196279</v>
      </c>
      <c r="J733" s="11">
        <v>0.18151919404158701</v>
      </c>
      <c r="K733" s="11">
        <v>0.19929510122588001</v>
      </c>
      <c r="L733" s="11">
        <v>0.175061266888178</v>
      </c>
      <c r="M733" s="11"/>
      <c r="N733" s="11">
        <v>0.233168746551841</v>
      </c>
      <c r="O733" s="11">
        <v>0.24295134496759299</v>
      </c>
      <c r="P733" s="11">
        <v>0.22444148706257799</v>
      </c>
      <c r="Q733" s="11">
        <v>0.20664022430713699</v>
      </c>
      <c r="R733" s="11">
        <v>0.17000289737702601</v>
      </c>
      <c r="S733" s="11">
        <v>0.23490011270189301</v>
      </c>
      <c r="T733" s="11">
        <v>0.247529353435401</v>
      </c>
      <c r="U733" s="11">
        <v>0.22443313675454399</v>
      </c>
      <c r="V733" s="11">
        <v>0.26372058305874302</v>
      </c>
      <c r="W733" s="11">
        <v>0.17753746649299701</v>
      </c>
      <c r="X733" s="11">
        <v>0.172908123900651</v>
      </c>
      <c r="Y733" s="11"/>
      <c r="Z733" s="11">
        <v>0.222052862720102</v>
      </c>
      <c r="AA733" s="11">
        <v>0.19875295640389101</v>
      </c>
      <c r="AB733" s="11">
        <v>0.23341635175382799</v>
      </c>
      <c r="AC733" s="11">
        <v>0.24034421832254099</v>
      </c>
      <c r="AD733" s="11"/>
      <c r="AE733" s="11">
        <v>0.212070853418376</v>
      </c>
      <c r="AF733" s="11">
        <v>0.22816120082405</v>
      </c>
      <c r="AG733" s="11">
        <v>0.21188826555352899</v>
      </c>
      <c r="AH733" s="11">
        <v>0.26960139277785999</v>
      </c>
      <c r="AI733" s="11">
        <v>0.263421280879159</v>
      </c>
      <c r="AJ733" s="11"/>
      <c r="AK733" s="11">
        <v>0.21049826971272501</v>
      </c>
      <c r="AL733" s="11">
        <v>0.19918810791033401</v>
      </c>
      <c r="AM733" s="11">
        <v>0.23518984894224401</v>
      </c>
      <c r="AN733" s="11">
        <v>0.233750400512266</v>
      </c>
      <c r="AO733" s="11">
        <v>0.281956387570933</v>
      </c>
      <c r="AP733" s="11">
        <v>0.19980138547285001</v>
      </c>
      <c r="AQ733" s="11"/>
      <c r="AR733" s="11">
        <v>0.20547469985502201</v>
      </c>
      <c r="AS733" s="11">
        <v>0.234663498180539</v>
      </c>
      <c r="AT733" s="11">
        <v>0.213288173450427</v>
      </c>
      <c r="AU733" s="11"/>
      <c r="AV733" s="11">
        <v>0.213751472406223</v>
      </c>
      <c r="AW733" s="11">
        <v>0.26542063578550301</v>
      </c>
      <c r="AX733" s="11">
        <v>0.20957793947004599</v>
      </c>
      <c r="AY733" s="11">
        <v>0.113090755583095</v>
      </c>
      <c r="AZ733" s="11">
        <v>0.214711587952371</v>
      </c>
      <c r="BA733" s="11"/>
      <c r="BB733" s="11">
        <v>0.23028434607330001</v>
      </c>
      <c r="BC733" s="11">
        <v>0.28029901930477502</v>
      </c>
      <c r="BD733" s="11">
        <v>0.20826217087740301</v>
      </c>
      <c r="BE733" s="11"/>
      <c r="BF733" s="11">
        <v>0.27024404588180301</v>
      </c>
      <c r="BG733" s="11">
        <v>0.205171150398784</v>
      </c>
      <c r="BH733" s="11">
        <v>0.24941603206524501</v>
      </c>
      <c r="BI733" s="11">
        <v>0.21415899821947701</v>
      </c>
      <c r="BJ733" s="11">
        <v>0.178726049933988</v>
      </c>
      <c r="BK733" s="11">
        <v>0.19954386825228401</v>
      </c>
    </row>
    <row r="734" spans="2:63" x14ac:dyDescent="0.35">
      <c r="B734" t="s">
        <v>104</v>
      </c>
      <c r="C734" s="11">
        <v>8.9326373590431704E-2</v>
      </c>
      <c r="D734" s="11">
        <v>7.5677014066578993E-2</v>
      </c>
      <c r="E734" s="11">
        <v>0.101557173394619</v>
      </c>
      <c r="F734" s="11"/>
      <c r="G734" s="11">
        <v>9.5501779764973996E-2</v>
      </c>
      <c r="H734" s="11">
        <v>8.1858412960305202E-2</v>
      </c>
      <c r="I734" s="11">
        <v>0.100232081906763</v>
      </c>
      <c r="J734" s="11">
        <v>9.94416229675327E-2</v>
      </c>
      <c r="K734" s="11">
        <v>8.7120857183727501E-2</v>
      </c>
      <c r="L734" s="11">
        <v>7.5630023396828894E-2</v>
      </c>
      <c r="M734" s="11"/>
      <c r="N734" s="11">
        <v>9.0867306895822897E-2</v>
      </c>
      <c r="O734" s="11">
        <v>7.47330556507972E-2</v>
      </c>
      <c r="P734" s="11">
        <v>6.6962829813479396E-2</v>
      </c>
      <c r="Q734" s="11">
        <v>9.1819465695820099E-2</v>
      </c>
      <c r="R734" s="11">
        <v>0.11390717546378799</v>
      </c>
      <c r="S734" s="11">
        <v>9.5762592990241605E-2</v>
      </c>
      <c r="T734" s="11">
        <v>9.3541035532251293E-2</v>
      </c>
      <c r="U734" s="11">
        <v>6.9138883040675198E-2</v>
      </c>
      <c r="V734" s="11">
        <v>9.3807380886941599E-2</v>
      </c>
      <c r="W734" s="11">
        <v>8.8575122639002801E-2</v>
      </c>
      <c r="X734" s="11">
        <v>0.109124790784089</v>
      </c>
      <c r="Y734" s="11"/>
      <c r="Z734" s="11">
        <v>6.1703070554088003E-2</v>
      </c>
      <c r="AA734" s="11">
        <v>8.7148164284255702E-2</v>
      </c>
      <c r="AB734" s="11">
        <v>8.4936844467148498E-2</v>
      </c>
      <c r="AC734" s="11">
        <v>0.124648849428248</v>
      </c>
      <c r="AD734" s="11"/>
      <c r="AE734" s="11">
        <v>0.10133418816498301</v>
      </c>
      <c r="AF734" s="11">
        <v>9.8745884770967601E-2</v>
      </c>
      <c r="AG734" s="11">
        <v>6.9814111939707602E-2</v>
      </c>
      <c r="AH734" s="11">
        <v>6.44780243874125E-2</v>
      </c>
      <c r="AI734" s="11">
        <v>5.86594185133879E-2</v>
      </c>
      <c r="AJ734" s="11"/>
      <c r="AK734" s="11">
        <v>7.0925416379421402E-2</v>
      </c>
      <c r="AL734" s="11">
        <v>8.1874496546077105E-2</v>
      </c>
      <c r="AM734" s="11">
        <v>0.13543743132587499</v>
      </c>
      <c r="AN734" s="11">
        <v>8.99061502165064E-2</v>
      </c>
      <c r="AO734" s="11">
        <v>9.1142486082044699E-2</v>
      </c>
      <c r="AP734" s="11">
        <v>0.14102428050608001</v>
      </c>
      <c r="AQ734" s="11"/>
      <c r="AR734" s="11">
        <v>7.7433075631674494E-2</v>
      </c>
      <c r="AS734" s="11">
        <v>7.0001229830735007E-2</v>
      </c>
      <c r="AT734" s="11">
        <v>0.16099997249546899</v>
      </c>
      <c r="AU734" s="11"/>
      <c r="AV734" s="11">
        <v>6.5840075086454203E-2</v>
      </c>
      <c r="AW734" s="11">
        <v>7.8977286369696004E-2</v>
      </c>
      <c r="AX734" s="11">
        <v>6.3990956445882902E-2</v>
      </c>
      <c r="AY734" s="11">
        <v>5.37714716592387E-2</v>
      </c>
      <c r="AZ734" s="11">
        <v>0.18572427773812999</v>
      </c>
      <c r="BA734" s="11"/>
      <c r="BB734" s="11">
        <v>5.4848257579011503E-2</v>
      </c>
      <c r="BC734" s="11">
        <v>7.4737531197779497E-2</v>
      </c>
      <c r="BD734" s="11">
        <v>6.1576715375009597E-2</v>
      </c>
      <c r="BE734" s="11"/>
      <c r="BF734" s="11">
        <v>8.5086098944946995E-2</v>
      </c>
      <c r="BG734" s="11">
        <v>0.103377535062127</v>
      </c>
      <c r="BH734" s="11">
        <v>9.8383232069518795E-2</v>
      </c>
      <c r="BI734" s="11">
        <v>7.7793541881912898E-2</v>
      </c>
      <c r="BJ734" s="11">
        <v>7.6873472237673102E-2</v>
      </c>
      <c r="BK734" s="11">
        <v>9.0783898768381693E-2</v>
      </c>
    </row>
    <row r="735" spans="2:63" x14ac:dyDescent="0.35">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c r="BG735" s="11"/>
      <c r="BH735" s="11"/>
      <c r="BI735" s="11"/>
      <c r="BJ735" s="11"/>
      <c r="BK735" s="11"/>
    </row>
    <row r="736" spans="2:63" x14ac:dyDescent="0.35">
      <c r="B736" s="2" t="s">
        <v>348</v>
      </c>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c r="BG736" s="11"/>
      <c r="BH736" s="11"/>
      <c r="BI736" s="11"/>
      <c r="BJ736" s="11"/>
      <c r="BK736" s="11"/>
    </row>
    <row r="737" spans="2:63" x14ac:dyDescent="0.35">
      <c r="B737" s="20" t="s">
        <v>67</v>
      </c>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c r="BG737" s="11"/>
      <c r="BH737" s="11"/>
      <c r="BI737" s="11"/>
      <c r="BJ737" s="11"/>
      <c r="BK737" s="11"/>
    </row>
    <row r="738" spans="2:63" x14ac:dyDescent="0.35">
      <c r="B738" t="s">
        <v>340</v>
      </c>
      <c r="C738" s="11">
        <v>7.6239071310013298E-2</v>
      </c>
      <c r="D738" s="11">
        <v>9.6674278015832199E-2</v>
      </c>
      <c r="E738" s="11">
        <v>5.6745332337911597E-2</v>
      </c>
      <c r="F738" s="11"/>
      <c r="G738" s="11">
        <v>7.1513189944976602E-2</v>
      </c>
      <c r="H738" s="11">
        <v>8.1739962267614694E-2</v>
      </c>
      <c r="I738" s="11">
        <v>5.1779798583744402E-2</v>
      </c>
      <c r="J738" s="11">
        <v>8.6441437961761902E-2</v>
      </c>
      <c r="K738" s="11">
        <v>7.8357737894017704E-2</v>
      </c>
      <c r="L738" s="11">
        <v>8.5108117322307705E-2</v>
      </c>
      <c r="M738" s="11"/>
      <c r="N738" s="11">
        <v>7.2435234468166895E-2</v>
      </c>
      <c r="O738" s="11">
        <v>6.6563993850115799E-2</v>
      </c>
      <c r="P738" s="11">
        <v>8.0532899380802297E-2</v>
      </c>
      <c r="Q738" s="11">
        <v>9.6188018003875206E-2</v>
      </c>
      <c r="R738" s="11">
        <v>6.4548897827078594E-2</v>
      </c>
      <c r="S738" s="11">
        <v>6.8774274258039697E-2</v>
      </c>
      <c r="T738" s="11">
        <v>5.4157506403263299E-2</v>
      </c>
      <c r="U738" s="11">
        <v>9.3281914340274594E-2</v>
      </c>
      <c r="V738" s="11">
        <v>8.5598286841668106E-2</v>
      </c>
      <c r="W738" s="11">
        <v>8.4668316886848394E-2</v>
      </c>
      <c r="X738" s="11">
        <v>8.4956093779265399E-2</v>
      </c>
      <c r="Y738" s="11"/>
      <c r="Z738" s="11">
        <v>5.2418971773484202E-2</v>
      </c>
      <c r="AA738" s="11">
        <v>7.8019119303825699E-2</v>
      </c>
      <c r="AB738" s="11">
        <v>7.3365591430642793E-2</v>
      </c>
      <c r="AC738" s="11">
        <v>0.100426829865827</v>
      </c>
      <c r="AD738" s="11"/>
      <c r="AE738" s="11">
        <v>9.4997820357876503E-2</v>
      </c>
      <c r="AF738" s="11">
        <v>7.9186577539149802E-2</v>
      </c>
      <c r="AG738" s="11">
        <v>6.2007590060468298E-2</v>
      </c>
      <c r="AH738" s="11">
        <v>6.1693439310427603E-2</v>
      </c>
      <c r="AI738" s="11">
        <v>7.8085125700729702E-2</v>
      </c>
      <c r="AJ738" s="11"/>
      <c r="AK738" s="11">
        <v>8.81524626061434E-2</v>
      </c>
      <c r="AL738" s="11">
        <v>6.26042475884762E-2</v>
      </c>
      <c r="AM738" s="11">
        <v>8.8205765848644299E-2</v>
      </c>
      <c r="AN738" s="11">
        <v>7.5764493192220603E-2</v>
      </c>
      <c r="AO738" s="11">
        <v>6.6417779987266903E-2</v>
      </c>
      <c r="AP738" s="11">
        <v>7.4734364937662598E-2</v>
      </c>
      <c r="AQ738" s="11"/>
      <c r="AR738" s="11">
        <v>9.9936502435479205E-2</v>
      </c>
      <c r="AS738" s="11">
        <v>5.5816559926266697E-2</v>
      </c>
      <c r="AT738" s="11">
        <v>8.6837397008964395E-2</v>
      </c>
      <c r="AU738" s="11"/>
      <c r="AV738" s="11">
        <v>8.3405404787603304E-2</v>
      </c>
      <c r="AW738" s="11">
        <v>6.4076868452039207E-2</v>
      </c>
      <c r="AX738" s="11">
        <v>4.0157698479145097E-2</v>
      </c>
      <c r="AY738" s="11">
        <v>0.20051128125238499</v>
      </c>
      <c r="AZ738" s="11">
        <v>9.1702275438977299E-2</v>
      </c>
      <c r="BA738" s="11"/>
      <c r="BB738" s="11">
        <v>7.2847729333222699E-2</v>
      </c>
      <c r="BC738" s="11">
        <v>6.0840969429750098E-2</v>
      </c>
      <c r="BD738" s="11">
        <v>4.1017250655625601E-2</v>
      </c>
      <c r="BE738" s="11"/>
      <c r="BF738" s="11">
        <v>6.8822203863804596E-2</v>
      </c>
      <c r="BG738" s="11">
        <v>7.0597730251155205E-2</v>
      </c>
      <c r="BH738" s="11">
        <v>7.55767097610269E-2</v>
      </c>
      <c r="BI738" s="11">
        <v>7.0474863451593706E-2</v>
      </c>
      <c r="BJ738" s="11">
        <v>9.0377294051793094E-2</v>
      </c>
      <c r="BK738" s="11">
        <v>0.114077246800875</v>
      </c>
    </row>
    <row r="739" spans="2:63" x14ac:dyDescent="0.35">
      <c r="B739" t="s">
        <v>341</v>
      </c>
      <c r="C739" s="11">
        <v>0.18168331271183499</v>
      </c>
      <c r="D739" s="11">
        <v>0.19708676023112601</v>
      </c>
      <c r="E739" s="11">
        <v>0.16644874750889199</v>
      </c>
      <c r="F739" s="11"/>
      <c r="G739" s="11">
        <v>0.26065541658053798</v>
      </c>
      <c r="H739" s="11">
        <v>0.16709161161920799</v>
      </c>
      <c r="I739" s="11">
        <v>0.16015721915057199</v>
      </c>
      <c r="J739" s="11">
        <v>0.16584509265963701</v>
      </c>
      <c r="K739" s="11">
        <v>0.17625166324945399</v>
      </c>
      <c r="L739" s="11">
        <v>0.17408850107913501</v>
      </c>
      <c r="M739" s="11"/>
      <c r="N739" s="11">
        <v>0.18940024795383401</v>
      </c>
      <c r="O739" s="11">
        <v>0.14785487729903601</v>
      </c>
      <c r="P739" s="11">
        <v>0.21742654026430899</v>
      </c>
      <c r="Q739" s="11">
        <v>0.19654888972418999</v>
      </c>
      <c r="R739" s="11">
        <v>0.15556641699683399</v>
      </c>
      <c r="S739" s="11">
        <v>0.17169068200111201</v>
      </c>
      <c r="T739" s="11">
        <v>0.185363830610453</v>
      </c>
      <c r="U739" s="11">
        <v>0.155796303794278</v>
      </c>
      <c r="V739" s="11">
        <v>0.191328421497932</v>
      </c>
      <c r="W739" s="11">
        <v>0.187213674790775</v>
      </c>
      <c r="X739" s="11">
        <v>0.20235057815926</v>
      </c>
      <c r="Y739" s="11"/>
      <c r="Z739" s="11">
        <v>0.18877883057759201</v>
      </c>
      <c r="AA739" s="11">
        <v>0.202782173028281</v>
      </c>
      <c r="AB739" s="11">
        <v>0.203641990064165</v>
      </c>
      <c r="AC739" s="11">
        <v>0.13198574106359201</v>
      </c>
      <c r="AD739" s="11"/>
      <c r="AE739" s="11">
        <v>0.14090786501539501</v>
      </c>
      <c r="AF739" s="11">
        <v>0.188239677502478</v>
      </c>
      <c r="AG739" s="11">
        <v>0.211544149217406</v>
      </c>
      <c r="AH739" s="11">
        <v>0.17840293872451399</v>
      </c>
      <c r="AI739" s="11">
        <v>0.141838269971818</v>
      </c>
      <c r="AJ739" s="11"/>
      <c r="AK739" s="11">
        <v>0.174549658168036</v>
      </c>
      <c r="AL739" s="11">
        <v>0.20773709624144199</v>
      </c>
      <c r="AM739" s="11">
        <v>0.143226974963339</v>
      </c>
      <c r="AN739" s="11">
        <v>0.15782390819296899</v>
      </c>
      <c r="AO739" s="11">
        <v>0.17263572163820801</v>
      </c>
      <c r="AP739" s="11">
        <v>0.244026436190388</v>
      </c>
      <c r="AQ739" s="11"/>
      <c r="AR739" s="11">
        <v>0.18016699969298899</v>
      </c>
      <c r="AS739" s="11">
        <v>0.176282093774389</v>
      </c>
      <c r="AT739" s="11">
        <v>0.17007016495847799</v>
      </c>
      <c r="AU739" s="11"/>
      <c r="AV739" s="11">
        <v>0.18757072494527099</v>
      </c>
      <c r="AW739" s="11">
        <v>0.17725739991964601</v>
      </c>
      <c r="AX739" s="11">
        <v>0.19020986858834699</v>
      </c>
      <c r="AY739" s="11">
        <v>0.16027284330684399</v>
      </c>
      <c r="AZ739" s="11">
        <v>0.15674004755068799</v>
      </c>
      <c r="BA739" s="11"/>
      <c r="BB739" s="11">
        <v>0.18260017237922599</v>
      </c>
      <c r="BC739" s="11">
        <v>0.177486646719513</v>
      </c>
      <c r="BD739" s="11">
        <v>0.20605818615106</v>
      </c>
      <c r="BE739" s="11"/>
      <c r="BF739" s="11">
        <v>0.19081938182604399</v>
      </c>
      <c r="BG739" s="11">
        <v>0.16899968034749799</v>
      </c>
      <c r="BH739" s="11">
        <v>0.195288505729386</v>
      </c>
      <c r="BI739" s="11">
        <v>0.17508845622750099</v>
      </c>
      <c r="BJ739" s="11">
        <v>0.169715295984702</v>
      </c>
      <c r="BK739" s="11">
        <v>0.22431488257926099</v>
      </c>
    </row>
    <row r="740" spans="2:63" x14ac:dyDescent="0.35">
      <c r="B740" t="s">
        <v>342</v>
      </c>
      <c r="C740" s="11">
        <v>0.43955646615203697</v>
      </c>
      <c r="D740" s="11">
        <v>0.42281646618743501</v>
      </c>
      <c r="E740" s="11">
        <v>0.45695322866238403</v>
      </c>
      <c r="F740" s="11"/>
      <c r="G740" s="11">
        <v>0.40228574816054602</v>
      </c>
      <c r="H740" s="11">
        <v>0.44494507366807601</v>
      </c>
      <c r="I740" s="11">
        <v>0.46065296864653599</v>
      </c>
      <c r="J740" s="11">
        <v>0.44012825596231497</v>
      </c>
      <c r="K740" s="11">
        <v>0.46583439906770502</v>
      </c>
      <c r="L740" s="11">
        <v>0.42509729464208801</v>
      </c>
      <c r="M740" s="11"/>
      <c r="N740" s="11">
        <v>0.40885784938320702</v>
      </c>
      <c r="O740" s="11">
        <v>0.48852852162444999</v>
      </c>
      <c r="P740" s="11">
        <v>0.42439107594190201</v>
      </c>
      <c r="Q740" s="11">
        <v>0.391697993980337</v>
      </c>
      <c r="R740" s="11">
        <v>0.48563279940679399</v>
      </c>
      <c r="S740" s="11">
        <v>0.4826889536233</v>
      </c>
      <c r="T740" s="11">
        <v>0.39229694282056898</v>
      </c>
      <c r="U740" s="11">
        <v>0.46076793494592699</v>
      </c>
      <c r="V740" s="11">
        <v>0.451795920940322</v>
      </c>
      <c r="W740" s="11">
        <v>0.428758355380227</v>
      </c>
      <c r="X740" s="11">
        <v>0.41760426139907503</v>
      </c>
      <c r="Y740" s="11"/>
      <c r="Z740" s="11">
        <v>0.47781695822849102</v>
      </c>
      <c r="AA740" s="11">
        <v>0.43368777271657399</v>
      </c>
      <c r="AB740" s="11">
        <v>0.43299280693509801</v>
      </c>
      <c r="AC740" s="11">
        <v>0.41042028722358098</v>
      </c>
      <c r="AD740" s="11"/>
      <c r="AE740" s="11">
        <v>0.431038745858218</v>
      </c>
      <c r="AF740" s="11">
        <v>0.446636014744276</v>
      </c>
      <c r="AG740" s="11">
        <v>0.45090142265355398</v>
      </c>
      <c r="AH740" s="11">
        <v>0.43774501282085099</v>
      </c>
      <c r="AI740" s="11">
        <v>0.42261714970247999</v>
      </c>
      <c r="AJ740" s="11"/>
      <c r="AK740" s="11">
        <v>0.43757316228107102</v>
      </c>
      <c r="AL740" s="11">
        <v>0.46540609101157299</v>
      </c>
      <c r="AM740" s="11">
        <v>0.40755872341409999</v>
      </c>
      <c r="AN740" s="11">
        <v>0.43649590609326799</v>
      </c>
      <c r="AO740" s="11">
        <v>0.446671481020535</v>
      </c>
      <c r="AP740" s="11">
        <v>0.39584430131327097</v>
      </c>
      <c r="AQ740" s="11"/>
      <c r="AR740" s="11">
        <v>0.42221627903867098</v>
      </c>
      <c r="AS740" s="11">
        <v>0.475457138147106</v>
      </c>
      <c r="AT740" s="11">
        <v>0.40881009869429202</v>
      </c>
      <c r="AU740" s="11"/>
      <c r="AV740" s="11">
        <v>0.45278799947776099</v>
      </c>
      <c r="AW740" s="11">
        <v>0.45824833107357299</v>
      </c>
      <c r="AX740" s="11">
        <v>0.44526962945442999</v>
      </c>
      <c r="AY740" s="11">
        <v>0.38029732072413402</v>
      </c>
      <c r="AZ740" s="11">
        <v>0.38969543056637401</v>
      </c>
      <c r="BA740" s="11"/>
      <c r="BB740" s="11">
        <v>0.47123214123939</v>
      </c>
      <c r="BC740" s="11">
        <v>0.45084273336561997</v>
      </c>
      <c r="BD740" s="11">
        <v>0.43790978486030901</v>
      </c>
      <c r="BE740" s="11"/>
      <c r="BF740" s="11">
        <v>0.416965721375541</v>
      </c>
      <c r="BG740" s="11">
        <v>0.44522958070938601</v>
      </c>
      <c r="BH740" s="11">
        <v>0.43482155050963101</v>
      </c>
      <c r="BI740" s="11">
        <v>0.450583574134024</v>
      </c>
      <c r="BJ740" s="11">
        <v>0.47615415642970599</v>
      </c>
      <c r="BK740" s="11">
        <v>0.39406056686329299</v>
      </c>
    </row>
    <row r="741" spans="2:63" x14ac:dyDescent="0.35">
      <c r="B741" t="s">
        <v>343</v>
      </c>
      <c r="C741" s="11">
        <v>0.118857089145929</v>
      </c>
      <c r="D741" s="11">
        <v>0.13144186354910001</v>
      </c>
      <c r="E741" s="11">
        <v>0.106837126439912</v>
      </c>
      <c r="F741" s="11"/>
      <c r="G741" s="11">
        <v>0.11993647316282401</v>
      </c>
      <c r="H741" s="11">
        <v>0.13404039114411101</v>
      </c>
      <c r="I741" s="11">
        <v>0.15003426637563899</v>
      </c>
      <c r="J741" s="11">
        <v>0.109064711908954</v>
      </c>
      <c r="K741" s="11">
        <v>9.8173729918436994E-2</v>
      </c>
      <c r="L741" s="11">
        <v>0.102241597990889</v>
      </c>
      <c r="M741" s="11"/>
      <c r="N741" s="11">
        <v>0.16680016333561001</v>
      </c>
      <c r="O741" s="11">
        <v>0.114475822358813</v>
      </c>
      <c r="P741" s="11">
        <v>0.118898897915253</v>
      </c>
      <c r="Q741" s="11">
        <v>0.10675106635911601</v>
      </c>
      <c r="R741" s="11">
        <v>9.6277413017826996E-2</v>
      </c>
      <c r="S741" s="11">
        <v>0.10603404442143601</v>
      </c>
      <c r="T741" s="11">
        <v>0.14048827905021999</v>
      </c>
      <c r="U741" s="11">
        <v>0.13651885039014999</v>
      </c>
      <c r="V741" s="11">
        <v>0.116760864402325</v>
      </c>
      <c r="W741" s="11">
        <v>8.2930226067571999E-2</v>
      </c>
      <c r="X741" s="11">
        <v>9.2971491926942706E-2</v>
      </c>
      <c r="Y741" s="11"/>
      <c r="Z741" s="11">
        <v>0.133998950654765</v>
      </c>
      <c r="AA741" s="11">
        <v>9.3381732469994302E-2</v>
      </c>
      <c r="AB741" s="11">
        <v>0.123647894923522</v>
      </c>
      <c r="AC741" s="11">
        <v>0.126733769533455</v>
      </c>
      <c r="AD741" s="11"/>
      <c r="AE741" s="11">
        <v>0.11586201467540801</v>
      </c>
      <c r="AF741" s="11">
        <v>0.104175774054362</v>
      </c>
      <c r="AG741" s="11">
        <v>0.108986484751911</v>
      </c>
      <c r="AH741" s="11">
        <v>0.17512433338543901</v>
      </c>
      <c r="AI741" s="11">
        <v>0.222882640470768</v>
      </c>
      <c r="AJ741" s="11"/>
      <c r="AK741" s="11">
        <v>0.12510467933879299</v>
      </c>
      <c r="AL741" s="11">
        <v>0.11402962916611099</v>
      </c>
      <c r="AM741" s="11">
        <v>0.125791818169669</v>
      </c>
      <c r="AN741" s="11">
        <v>0.137573122401869</v>
      </c>
      <c r="AO741" s="11">
        <v>0.10989779886248199</v>
      </c>
      <c r="AP741" s="11">
        <v>6.6240051832265806E-2</v>
      </c>
      <c r="AQ741" s="11"/>
      <c r="AR741" s="11">
        <v>0.12229107317238699</v>
      </c>
      <c r="AS741" s="11">
        <v>0.123948674892047</v>
      </c>
      <c r="AT741" s="11">
        <v>0.103661151206572</v>
      </c>
      <c r="AU741" s="11"/>
      <c r="AV741" s="11">
        <v>0.116911873055427</v>
      </c>
      <c r="AW741" s="11">
        <v>0.13681930044877599</v>
      </c>
      <c r="AX741" s="11">
        <v>0.15199012226262501</v>
      </c>
      <c r="AY741" s="11">
        <v>0.11843332003955501</v>
      </c>
      <c r="AZ741" s="11">
        <v>7.8190340299188393E-2</v>
      </c>
      <c r="BA741" s="11"/>
      <c r="BB741" s="11">
        <v>0.12388685320831599</v>
      </c>
      <c r="BC741" s="11">
        <v>0.144516461931125</v>
      </c>
      <c r="BD741" s="11">
        <v>0.16715125763113101</v>
      </c>
      <c r="BE741" s="11"/>
      <c r="BF741" s="11">
        <v>0.16100367935479701</v>
      </c>
      <c r="BG741" s="11">
        <v>0.11285383239984501</v>
      </c>
      <c r="BH741" s="11">
        <v>0.117685099478561</v>
      </c>
      <c r="BI741" s="11">
        <v>0.11805942672780199</v>
      </c>
      <c r="BJ741" s="11">
        <v>7.5493291513072894E-2</v>
      </c>
      <c r="BK741" s="11">
        <v>9.0372409839412804E-2</v>
      </c>
    </row>
    <row r="742" spans="2:63" x14ac:dyDescent="0.35">
      <c r="B742" t="s">
        <v>104</v>
      </c>
      <c r="C742" s="11">
        <v>0.18366406068018601</v>
      </c>
      <c r="D742" s="11">
        <v>0.15198063201650699</v>
      </c>
      <c r="E742" s="11">
        <v>0.213015565050901</v>
      </c>
      <c r="F742" s="11"/>
      <c r="G742" s="11">
        <v>0.14560917215111599</v>
      </c>
      <c r="H742" s="11">
        <v>0.17218296130099101</v>
      </c>
      <c r="I742" s="11">
        <v>0.17737574724350999</v>
      </c>
      <c r="J742" s="11">
        <v>0.198520501507333</v>
      </c>
      <c r="K742" s="11">
        <v>0.181382469870386</v>
      </c>
      <c r="L742" s="11">
        <v>0.21346448896558001</v>
      </c>
      <c r="M742" s="11"/>
      <c r="N742" s="11">
        <v>0.162506504859182</v>
      </c>
      <c r="O742" s="11">
        <v>0.182576784867585</v>
      </c>
      <c r="P742" s="11">
        <v>0.15875058649773399</v>
      </c>
      <c r="Q742" s="11">
        <v>0.20881403193248199</v>
      </c>
      <c r="R742" s="11">
        <v>0.19797447275146701</v>
      </c>
      <c r="S742" s="11">
        <v>0.170812045696113</v>
      </c>
      <c r="T742" s="11">
        <v>0.227693441115494</v>
      </c>
      <c r="U742" s="11">
        <v>0.15363499652936999</v>
      </c>
      <c r="V742" s="11">
        <v>0.15451650631775199</v>
      </c>
      <c r="W742" s="11">
        <v>0.216429426874578</v>
      </c>
      <c r="X742" s="11">
        <v>0.202117574735457</v>
      </c>
      <c r="Y742" s="11"/>
      <c r="Z742" s="11">
        <v>0.14698628876566799</v>
      </c>
      <c r="AA742" s="11">
        <v>0.19212920248132501</v>
      </c>
      <c r="AB742" s="11">
        <v>0.166351716646572</v>
      </c>
      <c r="AC742" s="11">
        <v>0.23043337231354599</v>
      </c>
      <c r="AD742" s="11"/>
      <c r="AE742" s="11">
        <v>0.21719355409310201</v>
      </c>
      <c r="AF742" s="11">
        <v>0.18176195615973401</v>
      </c>
      <c r="AG742" s="11">
        <v>0.166560353316661</v>
      </c>
      <c r="AH742" s="11">
        <v>0.14703427575876801</v>
      </c>
      <c r="AI742" s="11">
        <v>0.134576814154205</v>
      </c>
      <c r="AJ742" s="11"/>
      <c r="AK742" s="11">
        <v>0.17462003760595601</v>
      </c>
      <c r="AL742" s="11">
        <v>0.150222935992398</v>
      </c>
      <c r="AM742" s="11">
        <v>0.23521671760424701</v>
      </c>
      <c r="AN742" s="11">
        <v>0.19234257011967401</v>
      </c>
      <c r="AO742" s="11">
        <v>0.204377218491507</v>
      </c>
      <c r="AP742" s="11">
        <v>0.219154845726412</v>
      </c>
      <c r="AQ742" s="11"/>
      <c r="AR742" s="11">
        <v>0.17538914566047301</v>
      </c>
      <c r="AS742" s="11">
        <v>0.16849553326019201</v>
      </c>
      <c r="AT742" s="11">
        <v>0.23062118813169299</v>
      </c>
      <c r="AU742" s="11"/>
      <c r="AV742" s="11">
        <v>0.15932399773393699</v>
      </c>
      <c r="AW742" s="11">
        <v>0.16359810010596601</v>
      </c>
      <c r="AX742" s="11">
        <v>0.17237268121545299</v>
      </c>
      <c r="AY742" s="11">
        <v>0.14048523467708199</v>
      </c>
      <c r="AZ742" s="11">
        <v>0.283671906144773</v>
      </c>
      <c r="BA742" s="11"/>
      <c r="BB742" s="11">
        <v>0.14943310383984501</v>
      </c>
      <c r="BC742" s="11">
        <v>0.16631318855399199</v>
      </c>
      <c r="BD742" s="11">
        <v>0.147863520701874</v>
      </c>
      <c r="BE742" s="11"/>
      <c r="BF742" s="11">
        <v>0.162389013579813</v>
      </c>
      <c r="BG742" s="11">
        <v>0.20231917629211599</v>
      </c>
      <c r="BH742" s="11">
        <v>0.176628134521395</v>
      </c>
      <c r="BI742" s="11">
        <v>0.18579367945907899</v>
      </c>
      <c r="BJ742" s="11">
        <v>0.18825996202072501</v>
      </c>
      <c r="BK742" s="11">
        <v>0.17717489391715799</v>
      </c>
    </row>
    <row r="743" spans="2:63" x14ac:dyDescent="0.35">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c r="BK743" s="11"/>
    </row>
    <row r="744" spans="2:63" x14ac:dyDescent="0.35">
      <c r="B744" s="2" t="s">
        <v>349</v>
      </c>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c r="BG744" s="11"/>
      <c r="BH744" s="11"/>
      <c r="BI744" s="11"/>
      <c r="BJ744" s="11"/>
      <c r="BK744" s="11"/>
    </row>
    <row r="745" spans="2:63" x14ac:dyDescent="0.35">
      <c r="B745" s="20" t="s">
        <v>67</v>
      </c>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c r="BG745" s="11"/>
      <c r="BH745" s="11"/>
      <c r="BI745" s="11"/>
      <c r="BJ745" s="11"/>
      <c r="BK745" s="11"/>
    </row>
    <row r="746" spans="2:63" x14ac:dyDescent="0.35">
      <c r="B746" t="s">
        <v>340</v>
      </c>
      <c r="C746" s="11">
        <v>0.101937961039648</v>
      </c>
      <c r="D746" s="11">
        <v>0.129110381138721</v>
      </c>
      <c r="E746" s="11">
        <v>7.4053685747325501E-2</v>
      </c>
      <c r="F746" s="11"/>
      <c r="G746" s="11">
        <v>7.1829681512513205E-2</v>
      </c>
      <c r="H746" s="11">
        <v>0.103560476149284</v>
      </c>
      <c r="I746" s="11">
        <v>9.0967335263231502E-2</v>
      </c>
      <c r="J746" s="11">
        <v>0.111976263949703</v>
      </c>
      <c r="K746" s="11">
        <v>0.117430074996487</v>
      </c>
      <c r="L746" s="11">
        <v>0.11135735328402099</v>
      </c>
      <c r="M746" s="11"/>
      <c r="N746" s="11">
        <v>0.113358158903394</v>
      </c>
      <c r="O746" s="11">
        <v>9.4211163018557795E-2</v>
      </c>
      <c r="P746" s="11">
        <v>7.9671726410577098E-2</v>
      </c>
      <c r="Q746" s="11">
        <v>0.114771524826199</v>
      </c>
      <c r="R746" s="11">
        <v>5.4946066078329102E-2</v>
      </c>
      <c r="S746" s="11">
        <v>9.3116225613921702E-2</v>
      </c>
      <c r="T746" s="11">
        <v>0.10596978617427701</v>
      </c>
      <c r="U746" s="11">
        <v>0.11374606029685599</v>
      </c>
      <c r="V746" s="11">
        <v>0.1017963304863</v>
      </c>
      <c r="W746" s="11">
        <v>0.14200272081496901</v>
      </c>
      <c r="X746" s="11">
        <v>9.6469462551061605E-2</v>
      </c>
      <c r="Y746" s="11"/>
      <c r="Z746" s="11">
        <v>8.4605946117612602E-2</v>
      </c>
      <c r="AA746" s="11">
        <v>9.9778115164619693E-2</v>
      </c>
      <c r="AB746" s="11">
        <v>0.117844444855619</v>
      </c>
      <c r="AC746" s="11">
        <v>0.107121540440458</v>
      </c>
      <c r="AD746" s="11"/>
      <c r="AE746" s="11">
        <v>0.112447786492592</v>
      </c>
      <c r="AF746" s="11">
        <v>0.10309936504579501</v>
      </c>
      <c r="AG746" s="11">
        <v>9.7597295304578904E-2</v>
      </c>
      <c r="AH746" s="11">
        <v>9.2697500858920298E-2</v>
      </c>
      <c r="AI746" s="11">
        <v>6.6537509282486404E-2</v>
      </c>
      <c r="AJ746" s="11"/>
      <c r="AK746" s="11">
        <v>0.107632244539955</v>
      </c>
      <c r="AL746" s="11">
        <v>0.10798804103399499</v>
      </c>
      <c r="AM746" s="11">
        <v>0.106890952455307</v>
      </c>
      <c r="AN746" s="11">
        <v>0.11069674080121</v>
      </c>
      <c r="AO746" s="11">
        <v>8.2983545025964903E-2</v>
      </c>
      <c r="AP746" s="11">
        <v>9.5050407233964407E-2</v>
      </c>
      <c r="AQ746" s="11"/>
      <c r="AR746" s="11">
        <v>0.132991193608689</v>
      </c>
      <c r="AS746" s="11">
        <v>8.6172068008778205E-2</v>
      </c>
      <c r="AT746" s="11">
        <v>0.10352565840990501</v>
      </c>
      <c r="AU746" s="11"/>
      <c r="AV746" s="11">
        <v>0.108172509137703</v>
      </c>
      <c r="AW746" s="11">
        <v>8.0869364872966296E-2</v>
      </c>
      <c r="AX746" s="11">
        <v>6.84321415648904E-2</v>
      </c>
      <c r="AY746" s="11">
        <v>0.283905257344444</v>
      </c>
      <c r="AZ746" s="11">
        <v>0.11785029957622301</v>
      </c>
      <c r="BA746" s="11"/>
      <c r="BB746" s="11">
        <v>8.6002761338252298E-2</v>
      </c>
      <c r="BC746" s="11">
        <v>7.9137718903298307E-2</v>
      </c>
      <c r="BD746" s="11">
        <v>7.5580634656800497E-2</v>
      </c>
      <c r="BE746" s="11"/>
      <c r="BF746" s="11">
        <v>0.120553022118682</v>
      </c>
      <c r="BG746" s="11">
        <v>0.10060223228602901</v>
      </c>
      <c r="BH746" s="11">
        <v>8.6228768835564101E-2</v>
      </c>
      <c r="BI746" s="11">
        <v>9.0763644453769901E-2</v>
      </c>
      <c r="BJ746" s="11">
        <v>9.4810673194600695E-2</v>
      </c>
      <c r="BK746" s="11">
        <v>0.11245200208192099</v>
      </c>
    </row>
    <row r="747" spans="2:63" x14ac:dyDescent="0.35">
      <c r="B747" t="s">
        <v>341</v>
      </c>
      <c r="C747" s="11">
        <v>0.19486839456753899</v>
      </c>
      <c r="D747" s="11">
        <v>0.19605369799392799</v>
      </c>
      <c r="E747" s="11">
        <v>0.19415270392605199</v>
      </c>
      <c r="F747" s="11"/>
      <c r="G747" s="11">
        <v>0.20504655196724</v>
      </c>
      <c r="H747" s="11">
        <v>0.17353881122887799</v>
      </c>
      <c r="I747" s="11">
        <v>0.19517703164471101</v>
      </c>
      <c r="J747" s="11">
        <v>0.205574608148611</v>
      </c>
      <c r="K747" s="11">
        <v>0.19907432964410701</v>
      </c>
      <c r="L747" s="11">
        <v>0.19362513911791601</v>
      </c>
      <c r="M747" s="11"/>
      <c r="N747" s="11">
        <v>0.18976287216815499</v>
      </c>
      <c r="O747" s="11">
        <v>0.18973219826333201</v>
      </c>
      <c r="P747" s="11">
        <v>0.22467680811155999</v>
      </c>
      <c r="Q747" s="11">
        <v>0.19946206528494201</v>
      </c>
      <c r="R747" s="11">
        <v>0.223409832245549</v>
      </c>
      <c r="S747" s="11">
        <v>0.17872713771500701</v>
      </c>
      <c r="T747" s="11">
        <v>0.18903641922012299</v>
      </c>
      <c r="U747" s="11">
        <v>0.17201728587808601</v>
      </c>
      <c r="V747" s="11">
        <v>0.191283204906639</v>
      </c>
      <c r="W747" s="11">
        <v>0.195110487424662</v>
      </c>
      <c r="X747" s="11">
        <v>0.19076373548708001</v>
      </c>
      <c r="Y747" s="11"/>
      <c r="Z747" s="11">
        <v>0.18188286581377799</v>
      </c>
      <c r="AA747" s="11">
        <v>0.199647737601065</v>
      </c>
      <c r="AB747" s="11">
        <v>0.22775857662454099</v>
      </c>
      <c r="AC747" s="11">
        <v>0.17468646561128301</v>
      </c>
      <c r="AD747" s="11"/>
      <c r="AE747" s="11">
        <v>0.19034634491038799</v>
      </c>
      <c r="AF747" s="11">
        <v>0.23223749368115801</v>
      </c>
      <c r="AG747" s="11">
        <v>0.18287442397654799</v>
      </c>
      <c r="AH747" s="11">
        <v>0.14962524532940699</v>
      </c>
      <c r="AI747" s="11">
        <v>0.13634510784922599</v>
      </c>
      <c r="AJ747" s="11"/>
      <c r="AK747" s="11">
        <v>0.17995541100295301</v>
      </c>
      <c r="AL747" s="11">
        <v>0.20303015955027501</v>
      </c>
      <c r="AM747" s="11">
        <v>0.18520971425421301</v>
      </c>
      <c r="AN747" s="11">
        <v>0.20870822413239901</v>
      </c>
      <c r="AO747" s="11">
        <v>0.21857860278749</v>
      </c>
      <c r="AP747" s="11">
        <v>0.167517238441517</v>
      </c>
      <c r="AQ747" s="11"/>
      <c r="AR747" s="11">
        <v>0.22506862087682999</v>
      </c>
      <c r="AS747" s="11">
        <v>0.17006654805032301</v>
      </c>
      <c r="AT747" s="11">
        <v>0.16764591816463301</v>
      </c>
      <c r="AU747" s="11"/>
      <c r="AV747" s="11">
        <v>0.206637611146298</v>
      </c>
      <c r="AW747" s="11">
        <v>0.17717691761239501</v>
      </c>
      <c r="AX747" s="11">
        <v>0.19449046548729701</v>
      </c>
      <c r="AY747" s="11">
        <v>0.313127315916228</v>
      </c>
      <c r="AZ747" s="11">
        <v>0.19701340184896901</v>
      </c>
      <c r="BA747" s="11"/>
      <c r="BB747" s="11">
        <v>0.192820389944764</v>
      </c>
      <c r="BC747" s="11">
        <v>0.16074112975340299</v>
      </c>
      <c r="BD747" s="11">
        <v>0.204150857836537</v>
      </c>
      <c r="BE747" s="11"/>
      <c r="BF747" s="11">
        <v>0.16271378885991999</v>
      </c>
      <c r="BG747" s="11">
        <v>0.18553721197637199</v>
      </c>
      <c r="BH747" s="11">
        <v>0.19543533966954299</v>
      </c>
      <c r="BI747" s="11">
        <v>0.241769431008204</v>
      </c>
      <c r="BJ747" s="11">
        <v>0.20035335359115899</v>
      </c>
      <c r="BK747" s="11">
        <v>0.177372731825123</v>
      </c>
    </row>
    <row r="748" spans="2:63" x14ac:dyDescent="0.35">
      <c r="B748" t="s">
        <v>342</v>
      </c>
      <c r="C748" s="11">
        <v>0.47260898645192201</v>
      </c>
      <c r="D748" s="11">
        <v>0.44506148953206298</v>
      </c>
      <c r="E748" s="11">
        <v>0.501550397105889</v>
      </c>
      <c r="F748" s="11"/>
      <c r="G748" s="11">
        <v>0.422023464952552</v>
      </c>
      <c r="H748" s="11">
        <v>0.45074174771119202</v>
      </c>
      <c r="I748" s="11">
        <v>0.46929819273780599</v>
      </c>
      <c r="J748" s="11">
        <v>0.467676036693218</v>
      </c>
      <c r="K748" s="11">
        <v>0.49937778082492701</v>
      </c>
      <c r="L748" s="11">
        <v>0.51352163306995102</v>
      </c>
      <c r="M748" s="11"/>
      <c r="N748" s="11">
        <v>0.44566592382223902</v>
      </c>
      <c r="O748" s="11">
        <v>0.48604044477716601</v>
      </c>
      <c r="P748" s="11">
        <v>0.48243791488860399</v>
      </c>
      <c r="Q748" s="11">
        <v>0.48497158405921897</v>
      </c>
      <c r="R748" s="11">
        <v>0.49712335147152198</v>
      </c>
      <c r="S748" s="11">
        <v>0.47356135103379599</v>
      </c>
      <c r="T748" s="11">
        <v>0.46236102320275602</v>
      </c>
      <c r="U748" s="11">
        <v>0.43568826029590602</v>
      </c>
      <c r="V748" s="11">
        <v>0.49824201439489502</v>
      </c>
      <c r="W748" s="11">
        <v>0.45610522223838401</v>
      </c>
      <c r="X748" s="11">
        <v>0.45853692251628098</v>
      </c>
      <c r="Y748" s="11"/>
      <c r="Z748" s="11">
        <v>0.50592974917482803</v>
      </c>
      <c r="AA748" s="11">
        <v>0.50255912159969796</v>
      </c>
      <c r="AB748" s="11">
        <v>0.45056566328047898</v>
      </c>
      <c r="AC748" s="11">
        <v>0.427113987428762</v>
      </c>
      <c r="AD748" s="11"/>
      <c r="AE748" s="11">
        <v>0.47420517013673502</v>
      </c>
      <c r="AF748" s="11">
        <v>0.47170723352784599</v>
      </c>
      <c r="AG748" s="11">
        <v>0.48399451296195101</v>
      </c>
      <c r="AH748" s="11">
        <v>0.46015753979545299</v>
      </c>
      <c r="AI748" s="11">
        <v>0.415197712196052</v>
      </c>
      <c r="AJ748" s="11"/>
      <c r="AK748" s="11">
        <v>0.49312815695673701</v>
      </c>
      <c r="AL748" s="11">
        <v>0.481196103723875</v>
      </c>
      <c r="AM748" s="11">
        <v>0.43227782021702799</v>
      </c>
      <c r="AN748" s="11">
        <v>0.431525109390822</v>
      </c>
      <c r="AO748" s="11">
        <v>0.46641067112060097</v>
      </c>
      <c r="AP748" s="11">
        <v>0.47184191484955101</v>
      </c>
      <c r="AQ748" s="11"/>
      <c r="AR748" s="11">
        <v>0.43414765580216802</v>
      </c>
      <c r="AS748" s="11">
        <v>0.513051214687263</v>
      </c>
      <c r="AT748" s="11">
        <v>0.46778535449358799</v>
      </c>
      <c r="AU748" s="11"/>
      <c r="AV748" s="11">
        <v>0.47170125057691698</v>
      </c>
      <c r="AW748" s="11">
        <v>0.489905711267629</v>
      </c>
      <c r="AX748" s="11">
        <v>0.51147391159605904</v>
      </c>
      <c r="AY748" s="11">
        <v>0.21502428176687799</v>
      </c>
      <c r="AZ748" s="11">
        <v>0.42414130974394698</v>
      </c>
      <c r="BA748" s="11"/>
      <c r="BB748" s="11">
        <v>0.49656680760745597</v>
      </c>
      <c r="BC748" s="11">
        <v>0.51477853145182795</v>
      </c>
      <c r="BD748" s="11">
        <v>0.49245772291011303</v>
      </c>
      <c r="BE748" s="11"/>
      <c r="BF748" s="11">
        <v>0.43881291282991203</v>
      </c>
      <c r="BG748" s="11">
        <v>0.49075857065985701</v>
      </c>
      <c r="BH748" s="11">
        <v>0.48469433827092601</v>
      </c>
      <c r="BI748" s="11">
        <v>0.47148531221903101</v>
      </c>
      <c r="BJ748" s="11">
        <v>0.49177244548387999</v>
      </c>
      <c r="BK748" s="11">
        <v>0.45596853782533497</v>
      </c>
    </row>
    <row r="749" spans="2:63" x14ac:dyDescent="0.35">
      <c r="B749" t="s">
        <v>343</v>
      </c>
      <c r="C749" s="11">
        <v>0.14863222890349101</v>
      </c>
      <c r="D749" s="11">
        <v>0.162646986608457</v>
      </c>
      <c r="E749" s="11">
        <v>0.134419824896927</v>
      </c>
      <c r="F749" s="11"/>
      <c r="G749" s="11">
        <v>0.19020083320832201</v>
      </c>
      <c r="H749" s="11">
        <v>0.18255741809543199</v>
      </c>
      <c r="I749" s="11">
        <v>0.14973970967875599</v>
      </c>
      <c r="J749" s="11">
        <v>0.126589598075455</v>
      </c>
      <c r="K749" s="11">
        <v>0.12424350563544199</v>
      </c>
      <c r="L749" s="11">
        <v>0.12611329324493301</v>
      </c>
      <c r="M749" s="11"/>
      <c r="N749" s="11">
        <v>0.164666930121835</v>
      </c>
      <c r="O749" s="11">
        <v>0.150941574050202</v>
      </c>
      <c r="P749" s="11">
        <v>0.13516754484934501</v>
      </c>
      <c r="Q749" s="11">
        <v>0.117236596402205</v>
      </c>
      <c r="R749" s="11">
        <v>0.13365522132535201</v>
      </c>
      <c r="S749" s="11">
        <v>0.16875148349872501</v>
      </c>
      <c r="T749" s="11">
        <v>0.163563828562243</v>
      </c>
      <c r="U749" s="11">
        <v>0.18489123097384699</v>
      </c>
      <c r="V749" s="11">
        <v>0.142140506568325</v>
      </c>
      <c r="W749" s="11">
        <v>0.123539225688343</v>
      </c>
      <c r="X749" s="11">
        <v>0.16704455153516501</v>
      </c>
      <c r="Y749" s="11"/>
      <c r="Z749" s="11">
        <v>0.17447820663448399</v>
      </c>
      <c r="AA749" s="11">
        <v>0.11524347803247</v>
      </c>
      <c r="AB749" s="11">
        <v>0.13765892033779201</v>
      </c>
      <c r="AC749" s="11">
        <v>0.16476933066586599</v>
      </c>
      <c r="AD749" s="11"/>
      <c r="AE749" s="11">
        <v>0.12841923404726899</v>
      </c>
      <c r="AF749" s="11">
        <v>0.111299587127317</v>
      </c>
      <c r="AG749" s="11">
        <v>0.167497603405175</v>
      </c>
      <c r="AH749" s="11">
        <v>0.230067418852267</v>
      </c>
      <c r="AI749" s="11">
        <v>0.26474059337456701</v>
      </c>
      <c r="AJ749" s="11"/>
      <c r="AK749" s="11">
        <v>0.151927478868914</v>
      </c>
      <c r="AL749" s="11">
        <v>0.14222727683789901</v>
      </c>
      <c r="AM749" s="11">
        <v>0.172360424916155</v>
      </c>
      <c r="AN749" s="11">
        <v>0.15966558619644799</v>
      </c>
      <c r="AO749" s="11">
        <v>0.14438390384599301</v>
      </c>
      <c r="AP749" s="11">
        <v>0.109987841924055</v>
      </c>
      <c r="AQ749" s="11"/>
      <c r="AR749" s="11">
        <v>0.135971951866633</v>
      </c>
      <c r="AS749" s="11">
        <v>0.16907118764377699</v>
      </c>
      <c r="AT749" s="11">
        <v>0.11920868946862501</v>
      </c>
      <c r="AU749" s="11"/>
      <c r="AV749" s="11">
        <v>0.15006743513763399</v>
      </c>
      <c r="AW749" s="11">
        <v>0.17848712392237401</v>
      </c>
      <c r="AX749" s="11">
        <v>0.16930029459889301</v>
      </c>
      <c r="AY749" s="11">
        <v>0.15613141203345501</v>
      </c>
      <c r="AZ749" s="11">
        <v>0.101194382143937</v>
      </c>
      <c r="BA749" s="11"/>
      <c r="BB749" s="11">
        <v>0.170765659664803</v>
      </c>
      <c r="BC749" s="11">
        <v>0.17547050112594401</v>
      </c>
      <c r="BD749" s="11">
        <v>0.174557551033345</v>
      </c>
      <c r="BE749" s="11"/>
      <c r="BF749" s="11">
        <v>0.196686679954995</v>
      </c>
      <c r="BG749" s="11">
        <v>0.121755288414263</v>
      </c>
      <c r="BH749" s="11">
        <v>0.153174071773065</v>
      </c>
      <c r="BI749" s="11">
        <v>0.12424791600481699</v>
      </c>
      <c r="BJ749" s="11">
        <v>0.15017037690332399</v>
      </c>
      <c r="BK749" s="11">
        <v>0.17444554181022601</v>
      </c>
    </row>
    <row r="750" spans="2:63" x14ac:dyDescent="0.35">
      <c r="B750" t="s">
        <v>104</v>
      </c>
      <c r="C750" s="11">
        <v>8.1952429037399896E-2</v>
      </c>
      <c r="D750" s="11">
        <v>6.7127444726832297E-2</v>
      </c>
      <c r="E750" s="11">
        <v>9.5823388323807004E-2</v>
      </c>
      <c r="F750" s="11"/>
      <c r="G750" s="11">
        <v>0.110899468359373</v>
      </c>
      <c r="H750" s="11">
        <v>8.9601546815215205E-2</v>
      </c>
      <c r="I750" s="11">
        <v>9.4817730675496106E-2</v>
      </c>
      <c r="J750" s="11">
        <v>8.8183493133013297E-2</v>
      </c>
      <c r="K750" s="11">
        <v>5.9874308899037401E-2</v>
      </c>
      <c r="L750" s="11">
        <v>5.5382581283178502E-2</v>
      </c>
      <c r="M750" s="11"/>
      <c r="N750" s="11">
        <v>8.6546114984377101E-2</v>
      </c>
      <c r="O750" s="11">
        <v>7.9074619890742298E-2</v>
      </c>
      <c r="P750" s="11">
        <v>7.8046005739913299E-2</v>
      </c>
      <c r="Q750" s="11">
        <v>8.3558229427435807E-2</v>
      </c>
      <c r="R750" s="11">
        <v>9.0865528879247801E-2</v>
      </c>
      <c r="S750" s="11">
        <v>8.5843802138551001E-2</v>
      </c>
      <c r="T750" s="11">
        <v>7.9068942840600398E-2</v>
      </c>
      <c r="U750" s="11">
        <v>9.3657162555304402E-2</v>
      </c>
      <c r="V750" s="11">
        <v>6.6537943643840303E-2</v>
      </c>
      <c r="W750" s="11">
        <v>8.3242343833641097E-2</v>
      </c>
      <c r="X750" s="11">
        <v>8.7185327910412405E-2</v>
      </c>
      <c r="Y750" s="11"/>
      <c r="Z750" s="11">
        <v>5.3103232259297299E-2</v>
      </c>
      <c r="AA750" s="11">
        <v>8.2771547602148304E-2</v>
      </c>
      <c r="AB750" s="11">
        <v>6.6172394901568704E-2</v>
      </c>
      <c r="AC750" s="11">
        <v>0.12630867585363201</v>
      </c>
      <c r="AD750" s="11"/>
      <c r="AE750" s="11">
        <v>9.4581464413016694E-2</v>
      </c>
      <c r="AF750" s="11">
        <v>8.1656320617884498E-2</v>
      </c>
      <c r="AG750" s="11">
        <v>6.8036164351747905E-2</v>
      </c>
      <c r="AH750" s="11">
        <v>6.7452295163952805E-2</v>
      </c>
      <c r="AI750" s="11">
        <v>0.11717907729766899</v>
      </c>
      <c r="AJ750" s="11"/>
      <c r="AK750" s="11">
        <v>6.7356708631441595E-2</v>
      </c>
      <c r="AL750" s="11">
        <v>6.5558418853956302E-2</v>
      </c>
      <c r="AM750" s="11">
        <v>0.103261088157296</v>
      </c>
      <c r="AN750" s="11">
        <v>8.9404339479121506E-2</v>
      </c>
      <c r="AO750" s="11">
        <v>8.7643277219950702E-2</v>
      </c>
      <c r="AP750" s="11">
        <v>0.15560259755091299</v>
      </c>
      <c r="AQ750" s="11"/>
      <c r="AR750" s="11">
        <v>7.1820577845680397E-2</v>
      </c>
      <c r="AS750" s="11">
        <v>6.1638981609858298E-2</v>
      </c>
      <c r="AT750" s="11">
        <v>0.14183437946325</v>
      </c>
      <c r="AU750" s="11"/>
      <c r="AV750" s="11">
        <v>6.3421194001448994E-2</v>
      </c>
      <c r="AW750" s="11">
        <v>7.3560882324636007E-2</v>
      </c>
      <c r="AX750" s="11">
        <v>5.6303186752861001E-2</v>
      </c>
      <c r="AY750" s="11">
        <v>3.1811732938994801E-2</v>
      </c>
      <c r="AZ750" s="11">
        <v>0.159800606686924</v>
      </c>
      <c r="BA750" s="11"/>
      <c r="BB750" s="11">
        <v>5.3844381444725101E-2</v>
      </c>
      <c r="BC750" s="11">
        <v>6.9872118765527402E-2</v>
      </c>
      <c r="BD750" s="11">
        <v>5.3253233563204799E-2</v>
      </c>
      <c r="BE750" s="11"/>
      <c r="BF750" s="11">
        <v>8.1233596236491498E-2</v>
      </c>
      <c r="BG750" s="11">
        <v>0.10134669666347899</v>
      </c>
      <c r="BH750" s="11">
        <v>8.0467481450901407E-2</v>
      </c>
      <c r="BI750" s="11">
        <v>7.1733696314179002E-2</v>
      </c>
      <c r="BJ750" s="11">
        <v>6.2893150827036504E-2</v>
      </c>
      <c r="BK750" s="11">
        <v>7.9761186457394107E-2</v>
      </c>
    </row>
    <row r="751" spans="2:63" x14ac:dyDescent="0.35">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c r="BK751" s="11"/>
    </row>
    <row r="752" spans="2:63" x14ac:dyDescent="0.35">
      <c r="B752" s="2" t="s">
        <v>350</v>
      </c>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row>
    <row r="753" spans="2:63" x14ac:dyDescent="0.35">
      <c r="B753" s="20" t="s">
        <v>67</v>
      </c>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c r="BG753" s="11"/>
      <c r="BH753" s="11"/>
      <c r="BI753" s="11"/>
      <c r="BJ753" s="11"/>
      <c r="BK753" s="11"/>
    </row>
    <row r="754" spans="2:63" x14ac:dyDescent="0.35">
      <c r="B754" t="s">
        <v>340</v>
      </c>
      <c r="C754" s="11">
        <v>0.14340252967322401</v>
      </c>
      <c r="D754" s="11">
        <v>0.16752411867004099</v>
      </c>
      <c r="E754" s="11">
        <v>0.117884256579464</v>
      </c>
      <c r="F754" s="11"/>
      <c r="G754" s="11">
        <v>0.108069529787909</v>
      </c>
      <c r="H754" s="11">
        <v>0.15492285253329799</v>
      </c>
      <c r="I754" s="11">
        <v>0.15052119617179399</v>
      </c>
      <c r="J754" s="11">
        <v>0.14872973782358101</v>
      </c>
      <c r="K754" s="11">
        <v>0.15783317734219199</v>
      </c>
      <c r="L754" s="11">
        <v>0.138095753237029</v>
      </c>
      <c r="M754" s="11"/>
      <c r="N754" s="11">
        <v>0.154505832093776</v>
      </c>
      <c r="O754" s="11">
        <v>0.103123416223229</v>
      </c>
      <c r="P754" s="11">
        <v>0.135446419952793</v>
      </c>
      <c r="Q754" s="11">
        <v>0.174454548805142</v>
      </c>
      <c r="R754" s="11">
        <v>9.5181692772792897E-2</v>
      </c>
      <c r="S754" s="11">
        <v>9.27476940345041E-2</v>
      </c>
      <c r="T754" s="11">
        <v>0.154389714768562</v>
      </c>
      <c r="U754" s="11">
        <v>0.14186988268887701</v>
      </c>
      <c r="V754" s="11">
        <v>0.18324470763011599</v>
      </c>
      <c r="W754" s="11">
        <v>0.19443876999908899</v>
      </c>
      <c r="X754" s="11">
        <v>0.13677459696573899</v>
      </c>
      <c r="Y754" s="11"/>
      <c r="Z754" s="11">
        <v>0.12058216830971499</v>
      </c>
      <c r="AA754" s="11">
        <v>0.143328192378852</v>
      </c>
      <c r="AB754" s="11">
        <v>0.15787943233650301</v>
      </c>
      <c r="AC754" s="11">
        <v>0.15220470523804699</v>
      </c>
      <c r="AD754" s="11"/>
      <c r="AE754" s="11">
        <v>0.138189163740816</v>
      </c>
      <c r="AF754" s="11">
        <v>0.14431804658515299</v>
      </c>
      <c r="AG754" s="11">
        <v>0.14313717392214001</v>
      </c>
      <c r="AH754" s="11">
        <v>0.14638475789489799</v>
      </c>
      <c r="AI754" s="11">
        <v>0.13267817024974499</v>
      </c>
      <c r="AJ754" s="11"/>
      <c r="AK754" s="11">
        <v>0.123322806925518</v>
      </c>
      <c r="AL754" s="11">
        <v>0.13910957084443701</v>
      </c>
      <c r="AM754" s="11">
        <v>0.179700422496541</v>
      </c>
      <c r="AN754" s="11">
        <v>0.17685228230310901</v>
      </c>
      <c r="AO754" s="11">
        <v>0.157507328936417</v>
      </c>
      <c r="AP754" s="11">
        <v>0.17718842711582</v>
      </c>
      <c r="AQ754" s="11"/>
      <c r="AR754" s="11">
        <v>0.139884282804532</v>
      </c>
      <c r="AS754" s="11">
        <v>0.15378175950506001</v>
      </c>
      <c r="AT754" s="11">
        <v>0.15261134511142799</v>
      </c>
      <c r="AU754" s="11"/>
      <c r="AV754" s="11">
        <v>7.7508519459772704E-2</v>
      </c>
      <c r="AW754" s="11">
        <v>0.19814346839979599</v>
      </c>
      <c r="AX754" s="11">
        <v>0.12780728355405099</v>
      </c>
      <c r="AY754" s="11">
        <v>0.28571868982798299</v>
      </c>
      <c r="AZ754" s="11">
        <v>0.160238389314422</v>
      </c>
      <c r="BA754" s="11"/>
      <c r="BB754" s="11">
        <v>5.2966072737157997E-2</v>
      </c>
      <c r="BC754" s="11">
        <v>0.17078545825351801</v>
      </c>
      <c r="BD754" s="11">
        <v>0.16089017435964301</v>
      </c>
      <c r="BE754" s="11"/>
      <c r="BF754" s="11">
        <v>0.14018587955982201</v>
      </c>
      <c r="BG754" s="11">
        <v>0.14238004036475599</v>
      </c>
      <c r="BH754" s="11">
        <v>0.13797150135702199</v>
      </c>
      <c r="BI754" s="11">
        <v>0.15344630367848699</v>
      </c>
      <c r="BJ754" s="11">
        <v>0.12938818432435301</v>
      </c>
      <c r="BK754" s="11">
        <v>0.14898898157634</v>
      </c>
    </row>
    <row r="755" spans="2:63" x14ac:dyDescent="0.35">
      <c r="B755" t="s">
        <v>341</v>
      </c>
      <c r="C755" s="11">
        <v>0.198765465790364</v>
      </c>
      <c r="D755" s="11">
        <v>0.19166262052626501</v>
      </c>
      <c r="E755" s="11">
        <v>0.20745228999402701</v>
      </c>
      <c r="F755" s="11"/>
      <c r="G755" s="11">
        <v>0.18436064781631301</v>
      </c>
      <c r="H755" s="11">
        <v>0.20405873089972301</v>
      </c>
      <c r="I755" s="11">
        <v>0.184326611125846</v>
      </c>
      <c r="J755" s="11">
        <v>0.22845666995939101</v>
      </c>
      <c r="K755" s="11">
        <v>0.18505666937610299</v>
      </c>
      <c r="L755" s="11">
        <v>0.20103061030036001</v>
      </c>
      <c r="M755" s="11"/>
      <c r="N755" s="11">
        <v>0.20316964532675699</v>
      </c>
      <c r="O755" s="11">
        <v>0.22159245536719099</v>
      </c>
      <c r="P755" s="11">
        <v>0.18843815886795701</v>
      </c>
      <c r="Q755" s="11">
        <v>0.18649325872008399</v>
      </c>
      <c r="R755" s="11">
        <v>0.192209587705989</v>
      </c>
      <c r="S755" s="11">
        <v>0.18303716420510499</v>
      </c>
      <c r="T755" s="11">
        <v>0.20789778739255299</v>
      </c>
      <c r="U755" s="11">
        <v>0.20445634010372199</v>
      </c>
      <c r="V755" s="11">
        <v>0.15922209835620399</v>
      </c>
      <c r="W755" s="11">
        <v>0.231096351235656</v>
      </c>
      <c r="X755" s="11">
        <v>0.21274290434422199</v>
      </c>
      <c r="Y755" s="11"/>
      <c r="Z755" s="11">
        <v>0.19997185658015201</v>
      </c>
      <c r="AA755" s="11">
        <v>0.208350416032313</v>
      </c>
      <c r="AB755" s="11">
        <v>0.20679421693365799</v>
      </c>
      <c r="AC755" s="11">
        <v>0.180854022252187</v>
      </c>
      <c r="AD755" s="11"/>
      <c r="AE755" s="11">
        <v>0.177850318574553</v>
      </c>
      <c r="AF755" s="11">
        <v>0.214453366031611</v>
      </c>
      <c r="AG755" s="11">
        <v>0.212133437054565</v>
      </c>
      <c r="AH755" s="11">
        <v>0.187462994067708</v>
      </c>
      <c r="AI755" s="11">
        <v>0.121298719404966</v>
      </c>
      <c r="AJ755" s="11"/>
      <c r="AK755" s="11">
        <v>0.191242441724916</v>
      </c>
      <c r="AL755" s="11">
        <v>0.20800719429651901</v>
      </c>
      <c r="AM755" s="11">
        <v>0.16026115841124799</v>
      </c>
      <c r="AN755" s="11">
        <v>0.17806491569504301</v>
      </c>
      <c r="AO755" s="11">
        <v>0.23063871415321199</v>
      </c>
      <c r="AP755" s="11">
        <v>0.19317942537664901</v>
      </c>
      <c r="AQ755" s="11"/>
      <c r="AR755" s="11">
        <v>0.19023704555269999</v>
      </c>
      <c r="AS755" s="11">
        <v>0.215076918489297</v>
      </c>
      <c r="AT755" s="11">
        <v>0.18966408570884999</v>
      </c>
      <c r="AU755" s="11"/>
      <c r="AV755" s="11">
        <v>0.17191031529653999</v>
      </c>
      <c r="AW755" s="11">
        <v>0.229436903638323</v>
      </c>
      <c r="AX755" s="11">
        <v>0.23884984535345899</v>
      </c>
      <c r="AY755" s="11">
        <v>0.28886489170819801</v>
      </c>
      <c r="AZ755" s="11">
        <v>0.16899232822544599</v>
      </c>
      <c r="BA755" s="11"/>
      <c r="BB755" s="11">
        <v>0.12927172419250901</v>
      </c>
      <c r="BC755" s="11">
        <v>0.23106044638402601</v>
      </c>
      <c r="BD755" s="11">
        <v>0.22004624984714199</v>
      </c>
      <c r="BE755" s="11"/>
      <c r="BF755" s="11">
        <v>0.18439123896892501</v>
      </c>
      <c r="BG755" s="11">
        <v>0.20823662522973499</v>
      </c>
      <c r="BH755" s="11">
        <v>0.17286849606594101</v>
      </c>
      <c r="BI755" s="11">
        <v>0.20891795704522101</v>
      </c>
      <c r="BJ755" s="11">
        <v>0.201122105366419</v>
      </c>
      <c r="BK755" s="11">
        <v>0.22896179368408201</v>
      </c>
    </row>
    <row r="756" spans="2:63" x14ac:dyDescent="0.35">
      <c r="B756" t="s">
        <v>342</v>
      </c>
      <c r="C756" s="11">
        <v>0.42998279693506303</v>
      </c>
      <c r="D756" s="11">
        <v>0.40822062211565102</v>
      </c>
      <c r="E756" s="11">
        <v>0.45018123637609098</v>
      </c>
      <c r="F756" s="11"/>
      <c r="G756" s="11">
        <v>0.402394274509631</v>
      </c>
      <c r="H756" s="11">
        <v>0.41113256769018097</v>
      </c>
      <c r="I756" s="11">
        <v>0.42598666239865102</v>
      </c>
      <c r="J756" s="11">
        <v>0.42449471100665898</v>
      </c>
      <c r="K756" s="11">
        <v>0.438282155459775</v>
      </c>
      <c r="L756" s="11">
        <v>0.46627510336061301</v>
      </c>
      <c r="M756" s="11"/>
      <c r="N756" s="11">
        <v>0.39943176618885901</v>
      </c>
      <c r="O756" s="11">
        <v>0.45807766902496599</v>
      </c>
      <c r="P756" s="11">
        <v>0.464652628977968</v>
      </c>
      <c r="Q756" s="11">
        <v>0.45542650394103201</v>
      </c>
      <c r="R756" s="11">
        <v>0.41522940405740799</v>
      </c>
      <c r="S756" s="11">
        <v>0.45829708002178599</v>
      </c>
      <c r="T756" s="11">
        <v>0.41456114124868398</v>
      </c>
      <c r="U756" s="11">
        <v>0.40253525814862801</v>
      </c>
      <c r="V756" s="11">
        <v>0.40691787323152501</v>
      </c>
      <c r="W756" s="11">
        <v>0.40765937276131398</v>
      </c>
      <c r="X756" s="11">
        <v>0.448496660432879</v>
      </c>
      <c r="Y756" s="11"/>
      <c r="Z756" s="11">
        <v>0.45328150784649501</v>
      </c>
      <c r="AA756" s="11">
        <v>0.43764865049437002</v>
      </c>
      <c r="AB756" s="11">
        <v>0.41061778232366403</v>
      </c>
      <c r="AC756" s="11">
        <v>0.41690080586352002</v>
      </c>
      <c r="AD756" s="11"/>
      <c r="AE756" s="11">
        <v>0.45461755076974902</v>
      </c>
      <c r="AF756" s="11">
        <v>0.43631581010315001</v>
      </c>
      <c r="AG756" s="11">
        <v>0.41089354711621501</v>
      </c>
      <c r="AH756" s="11">
        <v>0.42274289239069501</v>
      </c>
      <c r="AI756" s="11">
        <v>0.42272822783034703</v>
      </c>
      <c r="AJ756" s="11"/>
      <c r="AK756" s="11">
        <v>0.45334735032719597</v>
      </c>
      <c r="AL756" s="11">
        <v>0.44099627809275999</v>
      </c>
      <c r="AM756" s="11">
        <v>0.421740867141912</v>
      </c>
      <c r="AN756" s="11">
        <v>0.40938229087322398</v>
      </c>
      <c r="AO756" s="11">
        <v>0.40497493477107799</v>
      </c>
      <c r="AP756" s="11">
        <v>0.31990579734801</v>
      </c>
      <c r="AQ756" s="11"/>
      <c r="AR756" s="11">
        <v>0.45848660014345399</v>
      </c>
      <c r="AS756" s="11">
        <v>0.418884953444429</v>
      </c>
      <c r="AT756" s="11">
        <v>0.38344141743687699</v>
      </c>
      <c r="AU756" s="11"/>
      <c r="AV756" s="11">
        <v>0.50734424275298196</v>
      </c>
      <c r="AW756" s="11">
        <v>0.35607527374923198</v>
      </c>
      <c r="AX756" s="11">
        <v>0.44392228965971098</v>
      </c>
      <c r="AY756" s="11">
        <v>0.312552279591994</v>
      </c>
      <c r="AZ756" s="11">
        <v>0.38995944110564101</v>
      </c>
      <c r="BA756" s="11"/>
      <c r="BB756" s="11">
        <v>0.54783863027698398</v>
      </c>
      <c r="BC756" s="11">
        <v>0.37622857609938198</v>
      </c>
      <c r="BD756" s="11">
        <v>0.458723001991657</v>
      </c>
      <c r="BE756" s="11"/>
      <c r="BF756" s="11">
        <v>0.40575930700975998</v>
      </c>
      <c r="BG756" s="11">
        <v>0.43678777667562402</v>
      </c>
      <c r="BH756" s="11">
        <v>0.424887475679189</v>
      </c>
      <c r="BI756" s="11">
        <v>0.44418343852742498</v>
      </c>
      <c r="BJ756" s="11">
        <v>0.46678977932047899</v>
      </c>
      <c r="BK756" s="11">
        <v>0.373914082651575</v>
      </c>
    </row>
    <row r="757" spans="2:63" x14ac:dyDescent="0.35">
      <c r="B757" t="s">
        <v>343</v>
      </c>
      <c r="C757" s="11">
        <v>0.16363489080455401</v>
      </c>
      <c r="D757" s="11">
        <v>0.18584007323989901</v>
      </c>
      <c r="E757" s="11">
        <v>0.143127647310062</v>
      </c>
      <c r="F757" s="11"/>
      <c r="G757" s="11">
        <v>0.223673809716255</v>
      </c>
      <c r="H757" s="11">
        <v>0.16952819781367201</v>
      </c>
      <c r="I757" s="11">
        <v>0.15927797133206201</v>
      </c>
      <c r="J757" s="11">
        <v>0.13362268446012099</v>
      </c>
      <c r="K757" s="11">
        <v>0.150045976866437</v>
      </c>
      <c r="L757" s="11">
        <v>0.155186561148456</v>
      </c>
      <c r="M757" s="11"/>
      <c r="N757" s="11">
        <v>0.176187110534058</v>
      </c>
      <c r="O757" s="11">
        <v>0.163398238724453</v>
      </c>
      <c r="P757" s="11">
        <v>0.154114295041031</v>
      </c>
      <c r="Q757" s="11">
        <v>0.13538314422203701</v>
      </c>
      <c r="R757" s="11">
        <v>0.20906825257279801</v>
      </c>
      <c r="S757" s="11">
        <v>0.19581289142005401</v>
      </c>
      <c r="T757" s="11">
        <v>0.15266938076492301</v>
      </c>
      <c r="U757" s="11">
        <v>0.18696476411606</v>
      </c>
      <c r="V757" s="11">
        <v>0.18599831458159</v>
      </c>
      <c r="W757" s="11">
        <v>0.10461217287952</v>
      </c>
      <c r="X757" s="11">
        <v>0.12956435289721999</v>
      </c>
      <c r="Y757" s="11"/>
      <c r="Z757" s="11">
        <v>0.18998778255757201</v>
      </c>
      <c r="AA757" s="11">
        <v>0.13915421989959401</v>
      </c>
      <c r="AB757" s="11">
        <v>0.17512476443654201</v>
      </c>
      <c r="AC757" s="11">
        <v>0.14965618678539699</v>
      </c>
      <c r="AD757" s="11"/>
      <c r="AE757" s="11">
        <v>0.15525826792142999</v>
      </c>
      <c r="AF757" s="11">
        <v>0.148800458540814</v>
      </c>
      <c r="AG757" s="11">
        <v>0.16666799020746501</v>
      </c>
      <c r="AH757" s="11">
        <v>0.20232392493057499</v>
      </c>
      <c r="AI757" s="11">
        <v>0.244919169090759</v>
      </c>
      <c r="AJ757" s="11"/>
      <c r="AK757" s="11">
        <v>0.19042531742129201</v>
      </c>
      <c r="AL757" s="11">
        <v>0.15318608041333701</v>
      </c>
      <c r="AM757" s="11">
        <v>0.15658757670255699</v>
      </c>
      <c r="AN757" s="11">
        <v>0.14430754771966001</v>
      </c>
      <c r="AO757" s="11">
        <v>0.14035170116294499</v>
      </c>
      <c r="AP757" s="11">
        <v>0.15698994338465</v>
      </c>
      <c r="AQ757" s="11"/>
      <c r="AR757" s="11">
        <v>0.16447834475915901</v>
      </c>
      <c r="AS757" s="11">
        <v>0.15799152237231401</v>
      </c>
      <c r="AT757" s="11">
        <v>0.15765121109931701</v>
      </c>
      <c r="AU757" s="11"/>
      <c r="AV757" s="11">
        <v>0.20730780003315999</v>
      </c>
      <c r="AW757" s="11">
        <v>0.15130941247833299</v>
      </c>
      <c r="AX757" s="11">
        <v>0.14886599069314899</v>
      </c>
      <c r="AY757" s="11">
        <v>8.9956589431039902E-2</v>
      </c>
      <c r="AZ757" s="11">
        <v>0.12403755611202</v>
      </c>
      <c r="BA757" s="11"/>
      <c r="BB757" s="11">
        <v>0.24203416999133501</v>
      </c>
      <c r="BC757" s="11">
        <v>0.16176743062440399</v>
      </c>
      <c r="BD757" s="11">
        <v>0.116352507975023</v>
      </c>
      <c r="BE757" s="11"/>
      <c r="BF757" s="11">
        <v>0.19813363756674199</v>
      </c>
      <c r="BG757" s="11">
        <v>0.13898141215273799</v>
      </c>
      <c r="BH757" s="11">
        <v>0.19317786720664801</v>
      </c>
      <c r="BI757" s="11">
        <v>0.14850947910604001</v>
      </c>
      <c r="BJ757" s="11">
        <v>0.15529754071422899</v>
      </c>
      <c r="BK757" s="11">
        <v>0.16109470357879899</v>
      </c>
    </row>
    <row r="758" spans="2:63" x14ac:dyDescent="0.35">
      <c r="B758" t="s">
        <v>104</v>
      </c>
      <c r="C758" s="11">
        <v>6.4214316796793694E-2</v>
      </c>
      <c r="D758" s="11">
        <v>4.6752565448145197E-2</v>
      </c>
      <c r="E758" s="11">
        <v>8.1354569740356694E-2</v>
      </c>
      <c r="F758" s="11"/>
      <c r="G758" s="11">
        <v>8.1501738169892202E-2</v>
      </c>
      <c r="H758" s="11">
        <v>6.0357651063126801E-2</v>
      </c>
      <c r="I758" s="11">
        <v>7.98875589716464E-2</v>
      </c>
      <c r="J758" s="11">
        <v>6.4696196750248E-2</v>
      </c>
      <c r="K758" s="11">
        <v>6.8782020955492795E-2</v>
      </c>
      <c r="L758" s="11">
        <v>3.9411971953541097E-2</v>
      </c>
      <c r="M758" s="11"/>
      <c r="N758" s="11">
        <v>6.6705645856550103E-2</v>
      </c>
      <c r="O758" s="11">
        <v>5.3808220660160597E-2</v>
      </c>
      <c r="P758" s="11">
        <v>5.7348497160251401E-2</v>
      </c>
      <c r="Q758" s="11">
        <v>4.82425443117055E-2</v>
      </c>
      <c r="R758" s="11">
        <v>8.8311062891011496E-2</v>
      </c>
      <c r="S758" s="11">
        <v>7.0105170318550902E-2</v>
      </c>
      <c r="T758" s="11">
        <v>7.0481975825277599E-2</v>
      </c>
      <c r="U758" s="11">
        <v>6.4173754942713795E-2</v>
      </c>
      <c r="V758" s="11">
        <v>6.4617006200564597E-2</v>
      </c>
      <c r="W758" s="11">
        <v>6.2193333124420901E-2</v>
      </c>
      <c r="X758" s="11">
        <v>7.2421485359939503E-2</v>
      </c>
      <c r="Y758" s="11"/>
      <c r="Z758" s="11">
        <v>3.6176684706065998E-2</v>
      </c>
      <c r="AA758" s="11">
        <v>7.1518521194871301E-2</v>
      </c>
      <c r="AB758" s="11">
        <v>4.9583803969632897E-2</v>
      </c>
      <c r="AC758" s="11">
        <v>0.100384279860849</v>
      </c>
      <c r="AD758" s="11"/>
      <c r="AE758" s="11">
        <v>7.4084698993452797E-2</v>
      </c>
      <c r="AF758" s="11">
        <v>5.6112318739271902E-2</v>
      </c>
      <c r="AG758" s="11">
        <v>6.7167851699615297E-2</v>
      </c>
      <c r="AH758" s="11">
        <v>4.1085430716123299E-2</v>
      </c>
      <c r="AI758" s="11">
        <v>7.8375713424183799E-2</v>
      </c>
      <c r="AJ758" s="11"/>
      <c r="AK758" s="11">
        <v>4.1662083601077801E-2</v>
      </c>
      <c r="AL758" s="11">
        <v>5.8700876352946303E-2</v>
      </c>
      <c r="AM758" s="11">
        <v>8.1709975247742594E-2</v>
      </c>
      <c r="AN758" s="11">
        <v>9.1392963408964106E-2</v>
      </c>
      <c r="AO758" s="11">
        <v>6.6527320976348794E-2</v>
      </c>
      <c r="AP758" s="11">
        <v>0.15273640677487099</v>
      </c>
      <c r="AQ758" s="11"/>
      <c r="AR758" s="11">
        <v>4.6913726740154503E-2</v>
      </c>
      <c r="AS758" s="11">
        <v>5.4264846188899298E-2</v>
      </c>
      <c r="AT758" s="11">
        <v>0.116631940643528</v>
      </c>
      <c r="AU758" s="11"/>
      <c r="AV758" s="11">
        <v>3.5929122457545599E-2</v>
      </c>
      <c r="AW758" s="11">
        <v>6.5034941734315899E-2</v>
      </c>
      <c r="AX758" s="11">
        <v>4.0554590739628797E-2</v>
      </c>
      <c r="AY758" s="11">
        <v>2.2907549440784099E-2</v>
      </c>
      <c r="AZ758" s="11">
        <v>0.156772285242472</v>
      </c>
      <c r="BA758" s="11"/>
      <c r="BB758" s="11">
        <v>2.7889402802014102E-2</v>
      </c>
      <c r="BC758" s="11">
        <v>6.0158088638669803E-2</v>
      </c>
      <c r="BD758" s="11">
        <v>4.3988065826534799E-2</v>
      </c>
      <c r="BE758" s="11"/>
      <c r="BF758" s="11">
        <v>7.1529936894750804E-2</v>
      </c>
      <c r="BG758" s="11">
        <v>7.3614145577146406E-2</v>
      </c>
      <c r="BH758" s="11">
        <v>7.1094659691200102E-2</v>
      </c>
      <c r="BI758" s="11">
        <v>4.4942821642827299E-2</v>
      </c>
      <c r="BJ758" s="11">
        <v>4.7402390274519701E-2</v>
      </c>
      <c r="BK758" s="11">
        <v>8.7040438509203205E-2</v>
      </c>
    </row>
    <row r="759" spans="2:63" x14ac:dyDescent="0.35">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c r="BK759" s="11"/>
    </row>
    <row r="760" spans="2:63" x14ac:dyDescent="0.35">
      <c r="B760" s="2" t="s">
        <v>351</v>
      </c>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c r="BK760" s="11"/>
    </row>
    <row r="761" spans="2:63" x14ac:dyDescent="0.35">
      <c r="B761" s="20" t="s">
        <v>67</v>
      </c>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c r="BG761" s="11"/>
      <c r="BH761" s="11"/>
      <c r="BI761" s="11"/>
      <c r="BJ761" s="11"/>
      <c r="BK761" s="11"/>
    </row>
    <row r="762" spans="2:63" x14ac:dyDescent="0.35">
      <c r="B762" t="s">
        <v>340</v>
      </c>
      <c r="C762" s="11">
        <v>6.5820084431302994E-2</v>
      </c>
      <c r="D762" s="11">
        <v>9.1037759597378906E-2</v>
      </c>
      <c r="E762" s="11">
        <v>3.9600135975680503E-2</v>
      </c>
      <c r="F762" s="11"/>
      <c r="G762" s="11">
        <v>8.9358597545761906E-2</v>
      </c>
      <c r="H762" s="11">
        <v>9.5382493216579503E-2</v>
      </c>
      <c r="I762" s="11">
        <v>5.2028634680263502E-2</v>
      </c>
      <c r="J762" s="11">
        <v>5.25303989726746E-2</v>
      </c>
      <c r="K762" s="11">
        <v>5.98874804664793E-2</v>
      </c>
      <c r="L762" s="11">
        <v>5.1666361759954101E-2</v>
      </c>
      <c r="M762" s="11"/>
      <c r="N762" s="11">
        <v>8.2874730782805203E-2</v>
      </c>
      <c r="O762" s="11">
        <v>4.7575051312149903E-2</v>
      </c>
      <c r="P762" s="11">
        <v>5.8317263931323103E-2</v>
      </c>
      <c r="Q762" s="11">
        <v>8.8939466491782596E-2</v>
      </c>
      <c r="R762" s="11">
        <v>4.8538067688179302E-2</v>
      </c>
      <c r="S762" s="11">
        <v>7.0645934986245995E-2</v>
      </c>
      <c r="T762" s="11">
        <v>6.1485687145248699E-2</v>
      </c>
      <c r="U762" s="11">
        <v>5.74165186225047E-2</v>
      </c>
      <c r="V762" s="11">
        <v>5.5776801070745202E-2</v>
      </c>
      <c r="W762" s="11">
        <v>8.7942596390539404E-2</v>
      </c>
      <c r="X762" s="11">
        <v>4.7198123905892397E-2</v>
      </c>
      <c r="Y762" s="11"/>
      <c r="Z762" s="11">
        <v>5.9449208057620703E-2</v>
      </c>
      <c r="AA762" s="11">
        <v>4.5492374700142203E-2</v>
      </c>
      <c r="AB762" s="11">
        <v>8.4385476857824201E-2</v>
      </c>
      <c r="AC762" s="11">
        <v>7.7995071165685506E-2</v>
      </c>
      <c r="AD762" s="11"/>
      <c r="AE762" s="11">
        <v>6.6439783577400394E-2</v>
      </c>
      <c r="AF762" s="11">
        <v>7.4328626950353499E-2</v>
      </c>
      <c r="AG762" s="11">
        <v>6.05023021444306E-2</v>
      </c>
      <c r="AH762" s="11">
        <v>4.73462156074579E-2</v>
      </c>
      <c r="AI762" s="11">
        <v>8.9514911097583194E-2</v>
      </c>
      <c r="AJ762" s="11"/>
      <c r="AK762" s="11">
        <v>7.6457272716139807E-2</v>
      </c>
      <c r="AL762" s="11">
        <v>4.8907258275178701E-2</v>
      </c>
      <c r="AM762" s="11">
        <v>7.8313368443497997E-2</v>
      </c>
      <c r="AN762" s="11">
        <v>6.8949064997531104E-2</v>
      </c>
      <c r="AO762" s="11">
        <v>5.5449262003868502E-2</v>
      </c>
      <c r="AP762" s="11">
        <v>8.3980749047722E-2</v>
      </c>
      <c r="AQ762" s="11"/>
      <c r="AR762" s="11">
        <v>7.4783474968734207E-2</v>
      </c>
      <c r="AS762" s="11">
        <v>5.73504059740629E-2</v>
      </c>
      <c r="AT762" s="11">
        <v>6.8925639899153304E-2</v>
      </c>
      <c r="AU762" s="11"/>
      <c r="AV762" s="11">
        <v>6.8656344178724599E-2</v>
      </c>
      <c r="AW762" s="11">
        <v>6.2583807055425003E-2</v>
      </c>
      <c r="AX762" s="11">
        <v>3.0641141552401E-2</v>
      </c>
      <c r="AY762" s="11">
        <v>0.144860196953738</v>
      </c>
      <c r="AZ762" s="11">
        <v>6.4590179830495795E-2</v>
      </c>
      <c r="BA762" s="11"/>
      <c r="BB762" s="11">
        <v>5.8742316561086597E-2</v>
      </c>
      <c r="BC762" s="11">
        <v>6.1779523188950101E-2</v>
      </c>
      <c r="BD762" s="11">
        <v>4.04867688993132E-2</v>
      </c>
      <c r="BE762" s="11"/>
      <c r="BF762" s="11">
        <v>7.75524668028372E-2</v>
      </c>
      <c r="BG762" s="11">
        <v>5.2869515860024197E-2</v>
      </c>
      <c r="BH762" s="11">
        <v>6.5391898585675706E-2</v>
      </c>
      <c r="BI762" s="11">
        <v>5.0292720647388003E-2</v>
      </c>
      <c r="BJ762" s="11">
        <v>6.8337985527662903E-2</v>
      </c>
      <c r="BK762" s="11">
        <v>0.12157293094758199</v>
      </c>
    </row>
    <row r="763" spans="2:63" x14ac:dyDescent="0.35">
      <c r="B763" t="s">
        <v>341</v>
      </c>
      <c r="C763" s="11">
        <v>9.8634177158220093E-2</v>
      </c>
      <c r="D763" s="11">
        <v>0.116002419517445</v>
      </c>
      <c r="E763" s="11">
        <v>8.2965826651434399E-2</v>
      </c>
      <c r="F763" s="11"/>
      <c r="G763" s="11">
        <v>0.179012618835242</v>
      </c>
      <c r="H763" s="11">
        <v>0.108125732134777</v>
      </c>
      <c r="I763" s="11">
        <v>7.4526743606586607E-2</v>
      </c>
      <c r="J763" s="11">
        <v>8.1056463112156404E-2</v>
      </c>
      <c r="K763" s="11">
        <v>7.87345042869598E-2</v>
      </c>
      <c r="L763" s="11">
        <v>8.3631706193453795E-2</v>
      </c>
      <c r="M763" s="11"/>
      <c r="N763" s="11">
        <v>0.110886594388223</v>
      </c>
      <c r="O763" s="11">
        <v>9.4826540072634094E-2</v>
      </c>
      <c r="P763" s="11">
        <v>0.113316363120332</v>
      </c>
      <c r="Q763" s="11">
        <v>0.108574858034743</v>
      </c>
      <c r="R763" s="11">
        <v>0.111649220637208</v>
      </c>
      <c r="S763" s="11">
        <v>7.9231388983382195E-2</v>
      </c>
      <c r="T763" s="11">
        <v>6.4084012156778405E-2</v>
      </c>
      <c r="U763" s="11">
        <v>9.66502259137315E-2</v>
      </c>
      <c r="V763" s="11">
        <v>0.105260187029189</v>
      </c>
      <c r="W763" s="11">
        <v>9.3240113762040999E-2</v>
      </c>
      <c r="X763" s="11">
        <v>0.101531043955245</v>
      </c>
      <c r="Y763" s="11"/>
      <c r="Z763" s="11">
        <v>8.4036285769868102E-2</v>
      </c>
      <c r="AA763" s="11">
        <v>9.9765692253299607E-2</v>
      </c>
      <c r="AB763" s="11">
        <v>0.118641140186239</v>
      </c>
      <c r="AC763" s="11">
        <v>9.1852548356367206E-2</v>
      </c>
      <c r="AD763" s="11"/>
      <c r="AE763" s="11">
        <v>8.7919297763551202E-2</v>
      </c>
      <c r="AF763" s="11">
        <v>0.114608956765777</v>
      </c>
      <c r="AG763" s="11">
        <v>8.8028722645559901E-2</v>
      </c>
      <c r="AH763" s="11">
        <v>0.11245239566078</v>
      </c>
      <c r="AI763" s="11">
        <v>0.115721061137275</v>
      </c>
      <c r="AJ763" s="11"/>
      <c r="AK763" s="11">
        <v>8.6144769582196398E-2</v>
      </c>
      <c r="AL763" s="11">
        <v>0.100495260947918</v>
      </c>
      <c r="AM763" s="11">
        <v>0.130997567337655</v>
      </c>
      <c r="AN763" s="11">
        <v>0.10443919343779599</v>
      </c>
      <c r="AO763" s="11">
        <v>0.10956531122942099</v>
      </c>
      <c r="AP763" s="11">
        <v>0.11233549117666899</v>
      </c>
      <c r="AQ763" s="11"/>
      <c r="AR763" s="11">
        <v>0.105948923900198</v>
      </c>
      <c r="AS763" s="11">
        <v>9.3050188565960507E-2</v>
      </c>
      <c r="AT763" s="11">
        <v>8.7834916173946703E-2</v>
      </c>
      <c r="AU763" s="11"/>
      <c r="AV763" s="11">
        <v>0.10058747817786499</v>
      </c>
      <c r="AW763" s="11">
        <v>9.5655185940391199E-2</v>
      </c>
      <c r="AX763" s="11">
        <v>0.138207061779794</v>
      </c>
      <c r="AY763" s="11">
        <v>0.118928288744443</v>
      </c>
      <c r="AZ763" s="11">
        <v>8.5003956829934196E-2</v>
      </c>
      <c r="BA763" s="11"/>
      <c r="BB763" s="11">
        <v>0.100767513788347</v>
      </c>
      <c r="BC763" s="11">
        <v>9.1377843937323705E-2</v>
      </c>
      <c r="BD763" s="11">
        <v>0.16563895585675201</v>
      </c>
      <c r="BE763" s="11"/>
      <c r="BF763" s="11">
        <v>0.11476452314835101</v>
      </c>
      <c r="BG763" s="11">
        <v>9.2154358037945999E-2</v>
      </c>
      <c r="BH763" s="11">
        <v>8.8104207678236596E-2</v>
      </c>
      <c r="BI763" s="11">
        <v>0.10358635728792399</v>
      </c>
      <c r="BJ763" s="11">
        <v>9.2193421470421005E-2</v>
      </c>
      <c r="BK763" s="11">
        <v>9.2350425628888802E-2</v>
      </c>
    </row>
    <row r="764" spans="2:63" x14ac:dyDescent="0.35">
      <c r="B764" t="s">
        <v>342</v>
      </c>
      <c r="C764" s="11">
        <v>0.35238006372150599</v>
      </c>
      <c r="D764" s="11">
        <v>0.36893338269308701</v>
      </c>
      <c r="E764" s="11">
        <v>0.33867159156464599</v>
      </c>
      <c r="F764" s="11"/>
      <c r="G764" s="11">
        <v>0.277411095679858</v>
      </c>
      <c r="H764" s="11">
        <v>0.32392249554746799</v>
      </c>
      <c r="I764" s="11">
        <v>0.35705672311072201</v>
      </c>
      <c r="J764" s="11">
        <v>0.39801272374410701</v>
      </c>
      <c r="K764" s="11">
        <v>0.35976941557563302</v>
      </c>
      <c r="L764" s="11">
        <v>0.38065009625969398</v>
      </c>
      <c r="M764" s="11"/>
      <c r="N764" s="11">
        <v>0.33281354750349501</v>
      </c>
      <c r="O764" s="11">
        <v>0.36305367416972101</v>
      </c>
      <c r="P764" s="11">
        <v>0.35957803000132299</v>
      </c>
      <c r="Q764" s="11">
        <v>0.31339084082387297</v>
      </c>
      <c r="R764" s="11">
        <v>0.34015650741771902</v>
      </c>
      <c r="S764" s="11">
        <v>0.341176396807092</v>
      </c>
      <c r="T764" s="11">
        <v>0.39753762556850097</v>
      </c>
      <c r="U764" s="11">
        <v>0.277300794660995</v>
      </c>
      <c r="V764" s="11">
        <v>0.370900261194964</v>
      </c>
      <c r="W764" s="11">
        <v>0.390945111578409</v>
      </c>
      <c r="X764" s="11">
        <v>0.35335231724345301</v>
      </c>
      <c r="Y764" s="11"/>
      <c r="Z764" s="11">
        <v>0.38400181195127597</v>
      </c>
      <c r="AA764" s="11">
        <v>0.391605881397594</v>
      </c>
      <c r="AB764" s="11">
        <v>0.314793877679312</v>
      </c>
      <c r="AC764" s="11">
        <v>0.311654686525205</v>
      </c>
      <c r="AD764" s="11"/>
      <c r="AE764" s="11">
        <v>0.32788866719190102</v>
      </c>
      <c r="AF764" s="11">
        <v>0.34123402595156599</v>
      </c>
      <c r="AG764" s="11">
        <v>0.38076253285468897</v>
      </c>
      <c r="AH764" s="11">
        <v>0.36809508958549098</v>
      </c>
      <c r="AI764" s="11">
        <v>0.32688050513551298</v>
      </c>
      <c r="AJ764" s="11"/>
      <c r="AK764" s="11">
        <v>0.36399864909482699</v>
      </c>
      <c r="AL764" s="11">
        <v>0.38127986626765398</v>
      </c>
      <c r="AM764" s="11">
        <v>0.27027938115032901</v>
      </c>
      <c r="AN764" s="11">
        <v>0.34219318423364198</v>
      </c>
      <c r="AO764" s="11">
        <v>0.35545889024953298</v>
      </c>
      <c r="AP764" s="11">
        <v>0.26851334798471399</v>
      </c>
      <c r="AQ764" s="11"/>
      <c r="AR764" s="11">
        <v>0.35177832263589898</v>
      </c>
      <c r="AS764" s="11">
        <v>0.36891964582602199</v>
      </c>
      <c r="AT764" s="11">
        <v>0.34556909842114603</v>
      </c>
      <c r="AU764" s="11"/>
      <c r="AV764" s="11">
        <v>0.37390662290443699</v>
      </c>
      <c r="AW764" s="11">
        <v>0.34943581926296102</v>
      </c>
      <c r="AX764" s="11">
        <v>0.395583810561626</v>
      </c>
      <c r="AY764" s="11">
        <v>0.31891923920813398</v>
      </c>
      <c r="AZ764" s="11">
        <v>0.29164873417218501</v>
      </c>
      <c r="BA764" s="11"/>
      <c r="BB764" s="11">
        <v>0.36771029782416298</v>
      </c>
      <c r="BC764" s="11">
        <v>0.35074882114057099</v>
      </c>
      <c r="BD764" s="11">
        <v>0.37858767622279799</v>
      </c>
      <c r="BE764" s="11"/>
      <c r="BF764" s="11">
        <v>0.33255833928495399</v>
      </c>
      <c r="BG764" s="11">
        <v>0.38455283541619301</v>
      </c>
      <c r="BH764" s="11">
        <v>0.34495026473332502</v>
      </c>
      <c r="BI764" s="11">
        <v>0.355626235587372</v>
      </c>
      <c r="BJ764" s="11">
        <v>0.33295728883947001</v>
      </c>
      <c r="BK764" s="11">
        <v>0.33268397949346701</v>
      </c>
    </row>
    <row r="765" spans="2:63" x14ac:dyDescent="0.35">
      <c r="B765" t="s">
        <v>343</v>
      </c>
      <c r="C765" s="11">
        <v>0.286054536904434</v>
      </c>
      <c r="D765" s="11">
        <v>0.25299498470694298</v>
      </c>
      <c r="E765" s="11">
        <v>0.32115237943159203</v>
      </c>
      <c r="F765" s="11"/>
      <c r="G765" s="11">
        <v>0.14638488662414101</v>
      </c>
      <c r="H765" s="11">
        <v>0.235046144518302</v>
      </c>
      <c r="I765" s="11">
        <v>0.31852353728277699</v>
      </c>
      <c r="J765" s="11">
        <v>0.30107170878029799</v>
      </c>
      <c r="K765" s="11">
        <v>0.36130295226905601</v>
      </c>
      <c r="L765" s="11">
        <v>0.33327383074894701</v>
      </c>
      <c r="M765" s="11"/>
      <c r="N765" s="11">
        <v>0.24165902824892499</v>
      </c>
      <c r="O765" s="11">
        <v>0.305343878262679</v>
      </c>
      <c r="P765" s="11">
        <v>0.293817484734826</v>
      </c>
      <c r="Q765" s="11">
        <v>0.292874053467646</v>
      </c>
      <c r="R765" s="11">
        <v>0.26499297011770601</v>
      </c>
      <c r="S765" s="11">
        <v>0.32039390488784503</v>
      </c>
      <c r="T765" s="11">
        <v>0.30172323950712798</v>
      </c>
      <c r="U765" s="11">
        <v>0.30823745421100301</v>
      </c>
      <c r="V765" s="11">
        <v>0.31365372494006799</v>
      </c>
      <c r="W765" s="11">
        <v>0.240483693314791</v>
      </c>
      <c r="X765" s="11">
        <v>0.28184853340815103</v>
      </c>
      <c r="Y765" s="11"/>
      <c r="Z765" s="11">
        <v>0.31248240459839399</v>
      </c>
      <c r="AA765" s="11">
        <v>0.27753787839507199</v>
      </c>
      <c r="AB765" s="11">
        <v>0.27342788832770498</v>
      </c>
      <c r="AC765" s="11">
        <v>0.27855967152595801</v>
      </c>
      <c r="AD765" s="11"/>
      <c r="AE765" s="11">
        <v>0.292883117885471</v>
      </c>
      <c r="AF765" s="11">
        <v>0.27320021282590101</v>
      </c>
      <c r="AG765" s="11">
        <v>0.30206773531528303</v>
      </c>
      <c r="AH765" s="11">
        <v>0.27318404770484001</v>
      </c>
      <c r="AI765" s="11">
        <v>0.27372694347916798</v>
      </c>
      <c r="AJ765" s="11"/>
      <c r="AK765" s="11">
        <v>0.32850177436156103</v>
      </c>
      <c r="AL765" s="11">
        <v>0.32338102161680599</v>
      </c>
      <c r="AM765" s="11">
        <v>0.22544109904784901</v>
      </c>
      <c r="AN765" s="11">
        <v>0.25684285082313202</v>
      </c>
      <c r="AO765" s="11">
        <v>0.20562592523175499</v>
      </c>
      <c r="AP765" s="11">
        <v>0.20156823849948499</v>
      </c>
      <c r="AQ765" s="11"/>
      <c r="AR765" s="11">
        <v>0.31171985128582702</v>
      </c>
      <c r="AS765" s="11">
        <v>0.30615118696461602</v>
      </c>
      <c r="AT765" s="11">
        <v>0.20986675880980299</v>
      </c>
      <c r="AU765" s="11"/>
      <c r="AV765" s="11">
        <v>0.3109599064952</v>
      </c>
      <c r="AW765" s="11">
        <v>0.30639115447954102</v>
      </c>
      <c r="AX765" s="11">
        <v>0.293396912522846</v>
      </c>
      <c r="AY765" s="11">
        <v>0.32171644298628699</v>
      </c>
      <c r="AZ765" s="11">
        <v>0.200536574384163</v>
      </c>
      <c r="BA765" s="11"/>
      <c r="BB765" s="11">
        <v>0.32788475352492702</v>
      </c>
      <c r="BC765" s="11">
        <v>0.30073579438098502</v>
      </c>
      <c r="BD765" s="11">
        <v>0.256024963591855</v>
      </c>
      <c r="BE765" s="11"/>
      <c r="BF765" s="11">
        <v>0.25220418754732399</v>
      </c>
      <c r="BG765" s="11">
        <v>0.29195004914237199</v>
      </c>
      <c r="BH765" s="11">
        <v>0.295553589774396</v>
      </c>
      <c r="BI765" s="11">
        <v>0.30123837019981498</v>
      </c>
      <c r="BJ765" s="11">
        <v>0.30254501116472898</v>
      </c>
      <c r="BK765" s="11">
        <v>0.26759415706239398</v>
      </c>
    </row>
    <row r="766" spans="2:63" x14ac:dyDescent="0.35">
      <c r="B766" t="s">
        <v>104</v>
      </c>
      <c r="C766" s="11">
        <v>0.19711113778453701</v>
      </c>
      <c r="D766" s="11">
        <v>0.17103145348514601</v>
      </c>
      <c r="E766" s="11">
        <v>0.21761006637664701</v>
      </c>
      <c r="F766" s="11"/>
      <c r="G766" s="11">
        <v>0.30783280131499702</v>
      </c>
      <c r="H766" s="11">
        <v>0.237523134582873</v>
      </c>
      <c r="I766" s="11">
        <v>0.19786436131964999</v>
      </c>
      <c r="J766" s="11">
        <v>0.167328705390764</v>
      </c>
      <c r="K766" s="11">
        <v>0.14030564740187201</v>
      </c>
      <c r="L766" s="11">
        <v>0.150778005037951</v>
      </c>
      <c r="M766" s="11"/>
      <c r="N766" s="11">
        <v>0.23176609907655199</v>
      </c>
      <c r="O766" s="11">
        <v>0.18920085618281701</v>
      </c>
      <c r="P766" s="11">
        <v>0.17497085821219599</v>
      </c>
      <c r="Q766" s="11">
        <v>0.19622078118195499</v>
      </c>
      <c r="R766" s="11">
        <v>0.23466323413918899</v>
      </c>
      <c r="S766" s="11">
        <v>0.18855237433543501</v>
      </c>
      <c r="T766" s="11">
        <v>0.17516943562234399</v>
      </c>
      <c r="U766" s="11">
        <v>0.26039500659176601</v>
      </c>
      <c r="V766" s="11">
        <v>0.15440902576503401</v>
      </c>
      <c r="W766" s="11">
        <v>0.18738848495422</v>
      </c>
      <c r="X766" s="11">
        <v>0.21606998148725901</v>
      </c>
      <c r="Y766" s="11"/>
      <c r="Z766" s="11">
        <v>0.16003028962284099</v>
      </c>
      <c r="AA766" s="11">
        <v>0.185598173253892</v>
      </c>
      <c r="AB766" s="11">
        <v>0.20875161694892</v>
      </c>
      <c r="AC766" s="11">
        <v>0.239938022426785</v>
      </c>
      <c r="AD766" s="11"/>
      <c r="AE766" s="11">
        <v>0.22486913358167601</v>
      </c>
      <c r="AF766" s="11">
        <v>0.19662817750640299</v>
      </c>
      <c r="AG766" s="11">
        <v>0.168638707040037</v>
      </c>
      <c r="AH766" s="11">
        <v>0.198922251441431</v>
      </c>
      <c r="AI766" s="11">
        <v>0.194156579150461</v>
      </c>
      <c r="AJ766" s="11"/>
      <c r="AK766" s="11">
        <v>0.14489753424527499</v>
      </c>
      <c r="AL766" s="11">
        <v>0.14593659289244301</v>
      </c>
      <c r="AM766" s="11">
        <v>0.294968584020669</v>
      </c>
      <c r="AN766" s="11">
        <v>0.22757570650789799</v>
      </c>
      <c r="AO766" s="11">
        <v>0.27390061128542298</v>
      </c>
      <c r="AP766" s="11">
        <v>0.33360217329141001</v>
      </c>
      <c r="AQ766" s="11"/>
      <c r="AR766" s="11">
        <v>0.155769427209341</v>
      </c>
      <c r="AS766" s="11">
        <v>0.17452857266933899</v>
      </c>
      <c r="AT766" s="11">
        <v>0.28780358669595102</v>
      </c>
      <c r="AU766" s="11"/>
      <c r="AV766" s="11">
        <v>0.14588964824377301</v>
      </c>
      <c r="AW766" s="11">
        <v>0.18593403326168201</v>
      </c>
      <c r="AX766" s="11">
        <v>0.142171073583334</v>
      </c>
      <c r="AY766" s="11">
        <v>9.5575832107398506E-2</v>
      </c>
      <c r="AZ766" s="11">
        <v>0.35822055478322201</v>
      </c>
      <c r="BA766" s="11"/>
      <c r="BB766" s="11">
        <v>0.144895118301476</v>
      </c>
      <c r="BC766" s="11">
        <v>0.19535801735217001</v>
      </c>
      <c r="BD766" s="11">
        <v>0.15926163542928201</v>
      </c>
      <c r="BE766" s="11"/>
      <c r="BF766" s="11">
        <v>0.22292048321653399</v>
      </c>
      <c r="BG766" s="11">
        <v>0.178473241543465</v>
      </c>
      <c r="BH766" s="11">
        <v>0.20600003922836699</v>
      </c>
      <c r="BI766" s="11">
        <v>0.189256316277501</v>
      </c>
      <c r="BJ766" s="11">
        <v>0.20396629299771599</v>
      </c>
      <c r="BK766" s="11">
        <v>0.18579850686766899</v>
      </c>
    </row>
    <row r="767" spans="2:63" x14ac:dyDescent="0.35">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c r="BK767" s="11"/>
    </row>
    <row r="768" spans="2:63" x14ac:dyDescent="0.35">
      <c r="B768" s="2" t="s">
        <v>352</v>
      </c>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c r="BK768" s="11"/>
    </row>
    <row r="769" spans="2:63" x14ac:dyDescent="0.35">
      <c r="B769" s="20" t="s">
        <v>67</v>
      </c>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row>
    <row r="770" spans="2:63" x14ac:dyDescent="0.35">
      <c r="B770" t="s">
        <v>340</v>
      </c>
      <c r="C770" s="11">
        <v>4.7752260019656698E-2</v>
      </c>
      <c r="D770" s="11">
        <v>6.45213277694862E-2</v>
      </c>
      <c r="E770" s="11">
        <v>3.1662659502814203E-2</v>
      </c>
      <c r="F770" s="11"/>
      <c r="G770" s="11">
        <v>5.7897293122863999E-2</v>
      </c>
      <c r="H770" s="11">
        <v>6.1977016624934399E-2</v>
      </c>
      <c r="I770" s="11">
        <v>3.88441908104563E-2</v>
      </c>
      <c r="J770" s="11">
        <v>4.8605974225884301E-2</v>
      </c>
      <c r="K770" s="11">
        <v>3.6614141999214603E-2</v>
      </c>
      <c r="L770" s="11">
        <v>4.3277204469728998E-2</v>
      </c>
      <c r="M770" s="11"/>
      <c r="N770" s="11">
        <v>6.3474257403141804E-2</v>
      </c>
      <c r="O770" s="11">
        <v>3.1088782870600899E-2</v>
      </c>
      <c r="P770" s="11">
        <v>3.5074417280632902E-2</v>
      </c>
      <c r="Q770" s="11">
        <v>5.2990321377228998E-2</v>
      </c>
      <c r="R770" s="11">
        <v>4.39304153276565E-2</v>
      </c>
      <c r="S770" s="11">
        <v>4.2256047846084402E-2</v>
      </c>
      <c r="T770" s="11">
        <v>3.73887482413588E-2</v>
      </c>
      <c r="U770" s="11">
        <v>6.8870282937444502E-2</v>
      </c>
      <c r="V770" s="11">
        <v>4.3201205908930403E-2</v>
      </c>
      <c r="W770" s="11">
        <v>5.74229735307678E-2</v>
      </c>
      <c r="X770" s="11">
        <v>6.5319403161306203E-2</v>
      </c>
      <c r="Y770" s="11"/>
      <c r="Z770" s="11">
        <v>3.7436871679220801E-2</v>
      </c>
      <c r="AA770" s="11">
        <v>3.63677940285193E-2</v>
      </c>
      <c r="AB770" s="11">
        <v>6.1710951413218099E-2</v>
      </c>
      <c r="AC770" s="11">
        <v>5.8511893720945701E-2</v>
      </c>
      <c r="AD770" s="11"/>
      <c r="AE770" s="11">
        <v>5.1177210655121597E-2</v>
      </c>
      <c r="AF770" s="11">
        <v>5.0314388069184403E-2</v>
      </c>
      <c r="AG770" s="11">
        <v>4.7391367382375899E-2</v>
      </c>
      <c r="AH770" s="11">
        <v>3.6345670906723998E-2</v>
      </c>
      <c r="AI770" s="11">
        <v>5.9004144026937599E-2</v>
      </c>
      <c r="AJ770" s="11"/>
      <c r="AK770" s="11">
        <v>5.17482977901478E-2</v>
      </c>
      <c r="AL770" s="11">
        <v>3.97587453540134E-2</v>
      </c>
      <c r="AM770" s="11">
        <v>7.1029253059605904E-2</v>
      </c>
      <c r="AN770" s="11">
        <v>4.4872556978065199E-2</v>
      </c>
      <c r="AO770" s="11">
        <v>3.8843370262098602E-2</v>
      </c>
      <c r="AP770" s="11">
        <v>5.7146269575978098E-2</v>
      </c>
      <c r="AQ770" s="11"/>
      <c r="AR770" s="11">
        <v>6.3303210815476796E-2</v>
      </c>
      <c r="AS770" s="11">
        <v>3.60713144839893E-2</v>
      </c>
      <c r="AT770" s="11">
        <v>5.2229328902179697E-2</v>
      </c>
      <c r="AU770" s="11"/>
      <c r="AV770" s="11">
        <v>4.83219867291272E-2</v>
      </c>
      <c r="AW770" s="11">
        <v>4.2767777590413898E-2</v>
      </c>
      <c r="AX770" s="11">
        <v>1.6117108653811298E-2</v>
      </c>
      <c r="AY770" s="11">
        <v>0.15905771684144099</v>
      </c>
      <c r="AZ770" s="11">
        <v>6.0164680832504099E-2</v>
      </c>
      <c r="BA770" s="11"/>
      <c r="BB770" s="11">
        <v>3.8226622999743699E-2</v>
      </c>
      <c r="BC770" s="11">
        <v>3.4342682761397299E-2</v>
      </c>
      <c r="BD770" s="11">
        <v>2.8161070726623501E-2</v>
      </c>
      <c r="BE770" s="11"/>
      <c r="BF770" s="11">
        <v>6.0679925693037901E-2</v>
      </c>
      <c r="BG770" s="11">
        <v>3.6964821443852401E-2</v>
      </c>
      <c r="BH770" s="11">
        <v>4.2575706293660899E-2</v>
      </c>
      <c r="BI770" s="11">
        <v>4.7297666565373202E-2</v>
      </c>
      <c r="BJ770" s="11">
        <v>5.5581083854342503E-2</v>
      </c>
      <c r="BK770" s="11">
        <v>4.71617574191876E-2</v>
      </c>
    </row>
    <row r="771" spans="2:63" x14ac:dyDescent="0.35">
      <c r="B771" t="s">
        <v>341</v>
      </c>
      <c r="C771" s="11">
        <v>5.7796436293814299E-2</v>
      </c>
      <c r="D771" s="11">
        <v>6.8392843732175898E-2</v>
      </c>
      <c r="E771" s="11">
        <v>4.82067891300067E-2</v>
      </c>
      <c r="F771" s="11"/>
      <c r="G771" s="11">
        <v>9.1024930063559703E-2</v>
      </c>
      <c r="H771" s="11">
        <v>5.3620746936033602E-2</v>
      </c>
      <c r="I771" s="11">
        <v>5.9624652786620401E-2</v>
      </c>
      <c r="J771" s="11">
        <v>4.4527801929780002E-2</v>
      </c>
      <c r="K771" s="11">
        <v>4.9547972219608001E-2</v>
      </c>
      <c r="L771" s="11">
        <v>5.3533297368741302E-2</v>
      </c>
      <c r="M771" s="11"/>
      <c r="N771" s="11">
        <v>6.4507264578387194E-2</v>
      </c>
      <c r="O771" s="11">
        <v>6.2501578800201699E-2</v>
      </c>
      <c r="P771" s="11">
        <v>3.3977415179825297E-2</v>
      </c>
      <c r="Q771" s="11">
        <v>6.7772547435486594E-2</v>
      </c>
      <c r="R771" s="11">
        <v>4.3411857505776801E-2</v>
      </c>
      <c r="S771" s="11">
        <v>4.7802265450105602E-2</v>
      </c>
      <c r="T771" s="11">
        <v>7.3010944306088899E-2</v>
      </c>
      <c r="U771" s="11">
        <v>5.1658954604906798E-2</v>
      </c>
      <c r="V771" s="11">
        <v>5.9321356123785703E-2</v>
      </c>
      <c r="W771" s="11">
        <v>5.6147974048913502E-2</v>
      </c>
      <c r="X771" s="11">
        <v>6.5262669864889503E-2</v>
      </c>
      <c r="Y771" s="11"/>
      <c r="Z771" s="11">
        <v>5.3942340626033002E-2</v>
      </c>
      <c r="AA771" s="11">
        <v>5.8171938649223098E-2</v>
      </c>
      <c r="AB771" s="11">
        <v>6.8781851704157904E-2</v>
      </c>
      <c r="AC771" s="11">
        <v>5.0159418436369799E-2</v>
      </c>
      <c r="AD771" s="11"/>
      <c r="AE771" s="11">
        <v>4.3205705848053E-2</v>
      </c>
      <c r="AF771" s="11">
        <v>6.4383336497931501E-2</v>
      </c>
      <c r="AG771" s="11">
        <v>5.9931802650149101E-2</v>
      </c>
      <c r="AH771" s="11">
        <v>5.9251762879872799E-2</v>
      </c>
      <c r="AI771" s="11">
        <v>0.135761486699015</v>
      </c>
      <c r="AJ771" s="11"/>
      <c r="AK771" s="11">
        <v>6.0877922194215402E-2</v>
      </c>
      <c r="AL771" s="11">
        <v>5.8543017247266099E-2</v>
      </c>
      <c r="AM771" s="11">
        <v>4.9733448435631898E-2</v>
      </c>
      <c r="AN771" s="11">
        <v>7.1721938310481098E-2</v>
      </c>
      <c r="AO771" s="11">
        <v>5.5722221520603098E-2</v>
      </c>
      <c r="AP771" s="11">
        <v>3.3415752190527101E-2</v>
      </c>
      <c r="AQ771" s="11"/>
      <c r="AR771" s="11">
        <v>6.6291042366007802E-2</v>
      </c>
      <c r="AS771" s="11">
        <v>5.06146284021015E-2</v>
      </c>
      <c r="AT771" s="11">
        <v>6.4924232324033895E-2</v>
      </c>
      <c r="AU771" s="11"/>
      <c r="AV771" s="11">
        <v>6.6135442724575097E-2</v>
      </c>
      <c r="AW771" s="11">
        <v>5.58762897180081E-2</v>
      </c>
      <c r="AX771" s="11">
        <v>6.7728568950503595E-2</v>
      </c>
      <c r="AY771" s="11">
        <v>0.123809208000792</v>
      </c>
      <c r="AZ771" s="11">
        <v>4.8171422158409298E-2</v>
      </c>
      <c r="BA771" s="11"/>
      <c r="BB771" s="11">
        <v>6.9081423538878098E-2</v>
      </c>
      <c r="BC771" s="11">
        <v>5.5377584192344502E-2</v>
      </c>
      <c r="BD771" s="11">
        <v>6.70870048482307E-2</v>
      </c>
      <c r="BE771" s="11"/>
      <c r="BF771" s="11">
        <v>6.3746763694649905E-2</v>
      </c>
      <c r="BG771" s="11">
        <v>4.29564080779185E-2</v>
      </c>
      <c r="BH771" s="11">
        <v>6.7924076449039097E-2</v>
      </c>
      <c r="BI771" s="11">
        <v>5.8628310725606002E-2</v>
      </c>
      <c r="BJ771" s="11">
        <v>5.8760728321595797E-2</v>
      </c>
      <c r="BK771" s="11">
        <v>6.7539859883840203E-2</v>
      </c>
    </row>
    <row r="772" spans="2:63" x14ac:dyDescent="0.35">
      <c r="B772" t="s">
        <v>342</v>
      </c>
      <c r="C772" s="11">
        <v>0.27180386215763602</v>
      </c>
      <c r="D772" s="11">
        <v>0.28863474464294903</v>
      </c>
      <c r="E772" s="11">
        <v>0.25765319003985798</v>
      </c>
      <c r="F772" s="11"/>
      <c r="G772" s="11">
        <v>0.22819540042999201</v>
      </c>
      <c r="H772" s="11">
        <v>0.28133590898274302</v>
      </c>
      <c r="I772" s="11">
        <v>0.28417464601874198</v>
      </c>
      <c r="J772" s="11">
        <v>0.274097927374922</v>
      </c>
      <c r="K772" s="11">
        <v>0.25027778011361401</v>
      </c>
      <c r="L772" s="11">
        <v>0.29618668212646199</v>
      </c>
      <c r="M772" s="11"/>
      <c r="N772" s="11">
        <v>0.31236987472266903</v>
      </c>
      <c r="O772" s="11">
        <v>0.25755239504097799</v>
      </c>
      <c r="P772" s="11">
        <v>0.27803901563592998</v>
      </c>
      <c r="Q772" s="11">
        <v>0.27553786144709203</v>
      </c>
      <c r="R772" s="11">
        <v>0.29616953435166898</v>
      </c>
      <c r="S772" s="11">
        <v>0.26617861061929299</v>
      </c>
      <c r="T772" s="11">
        <v>0.25875591848365098</v>
      </c>
      <c r="U772" s="11">
        <v>0.21303577236204499</v>
      </c>
      <c r="V772" s="11">
        <v>0.24627776109932101</v>
      </c>
      <c r="W772" s="11">
        <v>0.29043046110411702</v>
      </c>
      <c r="X772" s="11">
        <v>0.24499927541963101</v>
      </c>
      <c r="Y772" s="11"/>
      <c r="Z772" s="11">
        <v>0.29345790178462999</v>
      </c>
      <c r="AA772" s="11">
        <v>0.28196581667835602</v>
      </c>
      <c r="AB772" s="11">
        <v>0.26333906185915101</v>
      </c>
      <c r="AC772" s="11">
        <v>0.246100273660565</v>
      </c>
      <c r="AD772" s="11"/>
      <c r="AE772" s="11">
        <v>0.27226424560546397</v>
      </c>
      <c r="AF772" s="11">
        <v>0.25909683325395899</v>
      </c>
      <c r="AG772" s="11">
        <v>0.27982668361594898</v>
      </c>
      <c r="AH772" s="11">
        <v>0.290958280549029</v>
      </c>
      <c r="AI772" s="11">
        <v>0.212912939531922</v>
      </c>
      <c r="AJ772" s="11"/>
      <c r="AK772" s="11">
        <v>0.28999342683076301</v>
      </c>
      <c r="AL772" s="11">
        <v>0.27683282721100499</v>
      </c>
      <c r="AM772" s="11">
        <v>0.21008931632868</v>
      </c>
      <c r="AN772" s="11">
        <v>0.25768169358514398</v>
      </c>
      <c r="AO772" s="11">
        <v>0.27316391894333902</v>
      </c>
      <c r="AP772" s="11">
        <v>0.23280607227223801</v>
      </c>
      <c r="AQ772" s="11"/>
      <c r="AR772" s="11">
        <v>0.29173852193989902</v>
      </c>
      <c r="AS772" s="11">
        <v>0.25352630217823302</v>
      </c>
      <c r="AT772" s="11">
        <v>0.28552210137233502</v>
      </c>
      <c r="AU772" s="11"/>
      <c r="AV772" s="11">
        <v>0.30455975977206901</v>
      </c>
      <c r="AW772" s="11">
        <v>0.22226876810555099</v>
      </c>
      <c r="AX772" s="11">
        <v>0.28676586459710501</v>
      </c>
      <c r="AY772" s="11">
        <v>0.21979930378900001</v>
      </c>
      <c r="AZ772" s="11">
        <v>0.26346606716348098</v>
      </c>
      <c r="BA772" s="11"/>
      <c r="BB772" s="11">
        <v>0.31004653330240001</v>
      </c>
      <c r="BC772" s="11">
        <v>0.22481707128424699</v>
      </c>
      <c r="BD772" s="11">
        <v>0.27955852101564099</v>
      </c>
      <c r="BE772" s="11"/>
      <c r="BF772" s="11">
        <v>0.29744899912082501</v>
      </c>
      <c r="BG772" s="11">
        <v>0.273754712747863</v>
      </c>
      <c r="BH772" s="11">
        <v>0.24188523555470001</v>
      </c>
      <c r="BI772" s="11">
        <v>0.25523533473670201</v>
      </c>
      <c r="BJ772" s="11">
        <v>0.291674601729566</v>
      </c>
      <c r="BK772" s="11">
        <v>0.25397547865303599</v>
      </c>
    </row>
    <row r="773" spans="2:63" x14ac:dyDescent="0.35">
      <c r="B773" t="s">
        <v>343</v>
      </c>
      <c r="C773" s="11">
        <v>0.54003298916746101</v>
      </c>
      <c r="D773" s="11">
        <v>0.50801621333327396</v>
      </c>
      <c r="E773" s="11">
        <v>0.56857742758908303</v>
      </c>
      <c r="F773" s="11"/>
      <c r="G773" s="11">
        <v>0.52574369146941702</v>
      </c>
      <c r="H773" s="11">
        <v>0.50530270335884497</v>
      </c>
      <c r="I773" s="11">
        <v>0.52024244910389905</v>
      </c>
      <c r="J773" s="11">
        <v>0.54575821509210398</v>
      </c>
      <c r="K773" s="11">
        <v>0.60139233196763398</v>
      </c>
      <c r="L773" s="11">
        <v>0.54824472553886305</v>
      </c>
      <c r="M773" s="11"/>
      <c r="N773" s="11">
        <v>0.46782377395175201</v>
      </c>
      <c r="O773" s="11">
        <v>0.57889378480315001</v>
      </c>
      <c r="P773" s="11">
        <v>0.58036710490683896</v>
      </c>
      <c r="Q773" s="11">
        <v>0.52784011316241397</v>
      </c>
      <c r="R773" s="11">
        <v>0.52030493671208999</v>
      </c>
      <c r="S773" s="11">
        <v>0.53776494065852698</v>
      </c>
      <c r="T773" s="11">
        <v>0.54536907498608</v>
      </c>
      <c r="U773" s="11">
        <v>0.58096118289059095</v>
      </c>
      <c r="V773" s="11">
        <v>0.57457022565763705</v>
      </c>
      <c r="W773" s="11">
        <v>0.52054061006280195</v>
      </c>
      <c r="X773" s="11">
        <v>0.54843108537392804</v>
      </c>
      <c r="Y773" s="11"/>
      <c r="Z773" s="11">
        <v>0.55733897184228098</v>
      </c>
      <c r="AA773" s="11">
        <v>0.54410219357466305</v>
      </c>
      <c r="AB773" s="11">
        <v>0.54294546618569905</v>
      </c>
      <c r="AC773" s="11">
        <v>0.51438225990959696</v>
      </c>
      <c r="AD773" s="11"/>
      <c r="AE773" s="11">
        <v>0.53421824168712895</v>
      </c>
      <c r="AF773" s="11">
        <v>0.54106737573096897</v>
      </c>
      <c r="AG773" s="11">
        <v>0.55255029924499599</v>
      </c>
      <c r="AH773" s="11">
        <v>0.53520108658070797</v>
      </c>
      <c r="AI773" s="11">
        <v>0.51679251269050897</v>
      </c>
      <c r="AJ773" s="11"/>
      <c r="AK773" s="11">
        <v>0.53194816570149095</v>
      </c>
      <c r="AL773" s="11">
        <v>0.56693577223860503</v>
      </c>
      <c r="AM773" s="11">
        <v>0.54533586135768197</v>
      </c>
      <c r="AN773" s="11">
        <v>0.53324506881221501</v>
      </c>
      <c r="AO773" s="11">
        <v>0.51837319349150501</v>
      </c>
      <c r="AP773" s="11">
        <v>0.56390481178831198</v>
      </c>
      <c r="AQ773" s="11"/>
      <c r="AR773" s="11">
        <v>0.51187361230001904</v>
      </c>
      <c r="AS773" s="11">
        <v>0.59259905670237001</v>
      </c>
      <c r="AT773" s="11">
        <v>0.44321647710547801</v>
      </c>
      <c r="AU773" s="11"/>
      <c r="AV773" s="11">
        <v>0.51952611294130902</v>
      </c>
      <c r="AW773" s="11">
        <v>0.60736606434117502</v>
      </c>
      <c r="AX773" s="11">
        <v>0.58915734292601096</v>
      </c>
      <c r="AY773" s="11">
        <v>0.39263862582686998</v>
      </c>
      <c r="AZ773" s="11">
        <v>0.451534394494506</v>
      </c>
      <c r="BA773" s="11"/>
      <c r="BB773" s="11">
        <v>0.53557082237959697</v>
      </c>
      <c r="BC773" s="11">
        <v>0.60963394743603705</v>
      </c>
      <c r="BD773" s="11">
        <v>0.56128547375406002</v>
      </c>
      <c r="BE773" s="11"/>
      <c r="BF773" s="11">
        <v>0.46881060172705702</v>
      </c>
      <c r="BG773" s="11">
        <v>0.56729855010885</v>
      </c>
      <c r="BH773" s="11">
        <v>0.55760741177455897</v>
      </c>
      <c r="BI773" s="11">
        <v>0.57653214950739995</v>
      </c>
      <c r="BJ773" s="11">
        <v>0.53065176175782802</v>
      </c>
      <c r="BK773" s="11">
        <v>0.52818985683471098</v>
      </c>
    </row>
    <row r="774" spans="2:63" x14ac:dyDescent="0.35">
      <c r="B774" t="s">
        <v>104</v>
      </c>
      <c r="C774" s="11">
        <v>8.2614452361431598E-2</v>
      </c>
      <c r="D774" s="11">
        <v>7.0434870522115597E-2</v>
      </c>
      <c r="E774" s="11">
        <v>9.38999337382386E-2</v>
      </c>
      <c r="F774" s="11"/>
      <c r="G774" s="11">
        <v>9.71386849141678E-2</v>
      </c>
      <c r="H774" s="11">
        <v>9.7763624097444393E-2</v>
      </c>
      <c r="I774" s="11">
        <v>9.7114061280282202E-2</v>
      </c>
      <c r="J774" s="11">
        <v>8.7010081377310103E-2</v>
      </c>
      <c r="K774" s="11">
        <v>6.2167773699928999E-2</v>
      </c>
      <c r="L774" s="11">
        <v>5.8758090496205499E-2</v>
      </c>
      <c r="M774" s="11"/>
      <c r="N774" s="11">
        <v>9.1824829344049494E-2</v>
      </c>
      <c r="O774" s="11">
        <v>6.9963458485069296E-2</v>
      </c>
      <c r="P774" s="11">
        <v>7.2542046996772996E-2</v>
      </c>
      <c r="Q774" s="11">
        <v>7.5859156577778294E-2</v>
      </c>
      <c r="R774" s="11">
        <v>9.6183256102807493E-2</v>
      </c>
      <c r="S774" s="11">
        <v>0.10599813542599</v>
      </c>
      <c r="T774" s="11">
        <v>8.5475313982821904E-2</v>
      </c>
      <c r="U774" s="11">
        <v>8.5473807205012298E-2</v>
      </c>
      <c r="V774" s="11">
        <v>7.6629451210325605E-2</v>
      </c>
      <c r="W774" s="11">
        <v>7.54579812534001E-2</v>
      </c>
      <c r="X774" s="11">
        <v>7.5987566180245394E-2</v>
      </c>
      <c r="Y774" s="11"/>
      <c r="Z774" s="11">
        <v>5.7823914067834402E-2</v>
      </c>
      <c r="AA774" s="11">
        <v>7.9392257069238095E-2</v>
      </c>
      <c r="AB774" s="11">
        <v>6.3222668837774304E-2</v>
      </c>
      <c r="AC774" s="11">
        <v>0.130846154272522</v>
      </c>
      <c r="AD774" s="11"/>
      <c r="AE774" s="11">
        <v>9.9134596204232706E-2</v>
      </c>
      <c r="AF774" s="11">
        <v>8.5138066447955602E-2</v>
      </c>
      <c r="AG774" s="11">
        <v>6.0299847106529497E-2</v>
      </c>
      <c r="AH774" s="11">
        <v>7.8243199083666795E-2</v>
      </c>
      <c r="AI774" s="11">
        <v>7.5528917051616906E-2</v>
      </c>
      <c r="AJ774" s="11"/>
      <c r="AK774" s="11">
        <v>6.5432187483382698E-2</v>
      </c>
      <c r="AL774" s="11">
        <v>5.7929637949110699E-2</v>
      </c>
      <c r="AM774" s="11">
        <v>0.1238121208184</v>
      </c>
      <c r="AN774" s="11">
        <v>9.2478742314095003E-2</v>
      </c>
      <c r="AO774" s="11">
        <v>0.113897295782454</v>
      </c>
      <c r="AP774" s="11">
        <v>0.11272709417294401</v>
      </c>
      <c r="AQ774" s="11"/>
      <c r="AR774" s="11">
        <v>6.6793612578597797E-2</v>
      </c>
      <c r="AS774" s="11">
        <v>6.7188698233305394E-2</v>
      </c>
      <c r="AT774" s="11">
        <v>0.15410786029597401</v>
      </c>
      <c r="AU774" s="11"/>
      <c r="AV774" s="11">
        <v>6.1456697832918898E-2</v>
      </c>
      <c r="AW774" s="11">
        <v>7.1721100244852107E-2</v>
      </c>
      <c r="AX774" s="11">
        <v>4.0231114872568398E-2</v>
      </c>
      <c r="AY774" s="11">
        <v>0.104695145541898</v>
      </c>
      <c r="AZ774" s="11">
        <v>0.17666343535109999</v>
      </c>
      <c r="BA774" s="11"/>
      <c r="BB774" s="11">
        <v>4.7074597779381E-2</v>
      </c>
      <c r="BC774" s="11">
        <v>7.5828714325973906E-2</v>
      </c>
      <c r="BD774" s="11">
        <v>6.3907929655444506E-2</v>
      </c>
      <c r="BE774" s="11"/>
      <c r="BF774" s="11">
        <v>0.109313709764431</v>
      </c>
      <c r="BG774" s="11">
        <v>7.9025507621515806E-2</v>
      </c>
      <c r="BH774" s="11">
        <v>9.0007569928040501E-2</v>
      </c>
      <c r="BI774" s="11">
        <v>6.2306538464918702E-2</v>
      </c>
      <c r="BJ774" s="11">
        <v>6.3331824336668105E-2</v>
      </c>
      <c r="BK774" s="11">
        <v>0.103133047209225</v>
      </c>
    </row>
    <row r="775" spans="2:63" x14ac:dyDescent="0.35">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c r="BK775" s="11"/>
    </row>
    <row r="776" spans="2:63" x14ac:dyDescent="0.35">
      <c r="B776" s="2" t="s">
        <v>353</v>
      </c>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c r="BK776" s="11"/>
    </row>
    <row r="777" spans="2:63" x14ac:dyDescent="0.35">
      <c r="B777" s="20" t="s">
        <v>67</v>
      </c>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c r="BK777" s="11"/>
    </row>
    <row r="778" spans="2:63" x14ac:dyDescent="0.35">
      <c r="B778" t="s">
        <v>340</v>
      </c>
      <c r="C778" s="11">
        <v>0.19540298263265399</v>
      </c>
      <c r="D778" s="11">
        <v>0.24632459796283199</v>
      </c>
      <c r="E778" s="11">
        <v>0.146394239394988</v>
      </c>
      <c r="F778" s="11"/>
      <c r="G778" s="11">
        <v>0.14780873077704099</v>
      </c>
      <c r="H778" s="11">
        <v>0.16146158101733099</v>
      </c>
      <c r="I778" s="11">
        <v>0.17794738355766501</v>
      </c>
      <c r="J778" s="11">
        <v>0.193091619433398</v>
      </c>
      <c r="K778" s="11">
        <v>0.22345429132526301</v>
      </c>
      <c r="L778" s="11">
        <v>0.25268338766053899</v>
      </c>
      <c r="M778" s="11"/>
      <c r="N778" s="11">
        <v>0.14520782067122701</v>
      </c>
      <c r="O778" s="11">
        <v>0.19145582511065101</v>
      </c>
      <c r="P778" s="11">
        <v>0.18107777439161299</v>
      </c>
      <c r="Q778" s="11">
        <v>0.223648001041935</v>
      </c>
      <c r="R778" s="11">
        <v>0.17495614932577</v>
      </c>
      <c r="S778" s="11">
        <v>0.17370051822422999</v>
      </c>
      <c r="T778" s="11">
        <v>0.20220641699983499</v>
      </c>
      <c r="U778" s="11">
        <v>0.205072857917004</v>
      </c>
      <c r="V778" s="11">
        <v>0.227933244358176</v>
      </c>
      <c r="W778" s="11">
        <v>0.223713626584538</v>
      </c>
      <c r="X778" s="11">
        <v>0.244977017664428</v>
      </c>
      <c r="Y778" s="11"/>
      <c r="Z778" s="11">
        <v>0.189517303820156</v>
      </c>
      <c r="AA778" s="11">
        <v>0.188334810538105</v>
      </c>
      <c r="AB778" s="11">
        <v>0.219771189752406</v>
      </c>
      <c r="AC778" s="11">
        <v>0.19126519948145401</v>
      </c>
      <c r="AD778" s="11"/>
      <c r="AE778" s="11">
        <v>0.21964873355473799</v>
      </c>
      <c r="AF778" s="11">
        <v>0.20780488772594799</v>
      </c>
      <c r="AG778" s="11">
        <v>0.18623667771764499</v>
      </c>
      <c r="AH778" s="11">
        <v>0.129634453853468</v>
      </c>
      <c r="AI778" s="11">
        <v>0.191231868689969</v>
      </c>
      <c r="AJ778" s="11"/>
      <c r="AK778" s="11">
        <v>0.229314694568554</v>
      </c>
      <c r="AL778" s="11">
        <v>0.18779495802639601</v>
      </c>
      <c r="AM778" s="11">
        <v>0.19037209630406901</v>
      </c>
      <c r="AN778" s="11">
        <v>0.18802270099774901</v>
      </c>
      <c r="AO778" s="11">
        <v>0.16248426418662301</v>
      </c>
      <c r="AP778" s="11">
        <v>0.12862670532874801</v>
      </c>
      <c r="AQ778" s="11"/>
      <c r="AR778" s="11">
        <v>0.29384232678109401</v>
      </c>
      <c r="AS778" s="11">
        <v>0.112266121671264</v>
      </c>
      <c r="AT778" s="11">
        <v>0.210799320654872</v>
      </c>
      <c r="AU778" s="11"/>
      <c r="AV778" s="11">
        <v>0.28405135107355001</v>
      </c>
      <c r="AW778" s="11">
        <v>0.10321133321583401</v>
      </c>
      <c r="AX778" s="11">
        <v>9.0767567539238703E-2</v>
      </c>
      <c r="AY778" s="11">
        <v>0.41008994102373902</v>
      </c>
      <c r="AZ778" s="11">
        <v>0.20663797679009899</v>
      </c>
      <c r="BA778" s="11"/>
      <c r="BB778" s="11">
        <v>0.279715513001069</v>
      </c>
      <c r="BC778" s="11">
        <v>9.9404903738495601E-2</v>
      </c>
      <c r="BD778" s="11">
        <v>0.110532963944316</v>
      </c>
      <c r="BE778" s="11"/>
      <c r="BF778" s="11">
        <v>0.15316664307198699</v>
      </c>
      <c r="BG778" s="11">
        <v>0.20057698175762001</v>
      </c>
      <c r="BH778" s="11">
        <v>0.19484206198523199</v>
      </c>
      <c r="BI778" s="11">
        <v>0.210194774007194</v>
      </c>
      <c r="BJ778" s="11">
        <v>0.21513447477894901</v>
      </c>
      <c r="BK778" s="11">
        <v>0.21988315454915699</v>
      </c>
    </row>
    <row r="779" spans="2:63" x14ac:dyDescent="0.35">
      <c r="B779" t="s">
        <v>341</v>
      </c>
      <c r="C779" s="11">
        <v>0.154660148177866</v>
      </c>
      <c r="D779" s="11">
        <v>0.15944102308874999</v>
      </c>
      <c r="E779" s="11">
        <v>0.15099385526967399</v>
      </c>
      <c r="F779" s="11"/>
      <c r="G779" s="11">
        <v>0.15053763785574001</v>
      </c>
      <c r="H779" s="11">
        <v>0.13042712094411199</v>
      </c>
      <c r="I779" s="11">
        <v>0.14398507768143201</v>
      </c>
      <c r="J779" s="11">
        <v>0.16192348301536899</v>
      </c>
      <c r="K779" s="11">
        <v>0.16872077835070401</v>
      </c>
      <c r="L779" s="11">
        <v>0.170597932019566</v>
      </c>
      <c r="M779" s="11"/>
      <c r="N779" s="11">
        <v>0.156005040976089</v>
      </c>
      <c r="O779" s="11">
        <v>0.164930279681546</v>
      </c>
      <c r="P779" s="11">
        <v>0.23014939996345701</v>
      </c>
      <c r="Q779" s="11">
        <v>0.172251442823175</v>
      </c>
      <c r="R779" s="11">
        <v>0.15429260901227099</v>
      </c>
      <c r="S779" s="11">
        <v>0.13848413576560301</v>
      </c>
      <c r="T779" s="11">
        <v>0.14498148428442301</v>
      </c>
      <c r="U779" s="11">
        <v>0.124117062711116</v>
      </c>
      <c r="V779" s="11">
        <v>0.117254617864651</v>
      </c>
      <c r="W779" s="11">
        <v>0.16782630227867801</v>
      </c>
      <c r="X779" s="11">
        <v>9.9889427150161497E-2</v>
      </c>
      <c r="Y779" s="11"/>
      <c r="Z779" s="11">
        <v>0.16649660501629701</v>
      </c>
      <c r="AA779" s="11">
        <v>0.158636836744873</v>
      </c>
      <c r="AB779" s="11">
        <v>0.16564493599563701</v>
      </c>
      <c r="AC779" s="11">
        <v>0.12417339441238601</v>
      </c>
      <c r="AD779" s="11"/>
      <c r="AE779" s="11">
        <v>0.15478684045928301</v>
      </c>
      <c r="AF779" s="11">
        <v>0.16337273551671699</v>
      </c>
      <c r="AG779" s="11">
        <v>0.156769029422509</v>
      </c>
      <c r="AH779" s="11">
        <v>0.13394988250599801</v>
      </c>
      <c r="AI779" s="11">
        <v>0.198768926100515</v>
      </c>
      <c r="AJ779" s="11"/>
      <c r="AK779" s="11">
        <v>0.17416830765784899</v>
      </c>
      <c r="AL779" s="11">
        <v>0.16056034550571499</v>
      </c>
      <c r="AM779" s="11">
        <v>0.130527683999725</v>
      </c>
      <c r="AN779" s="11">
        <v>0.10052131723789599</v>
      </c>
      <c r="AO779" s="11">
        <v>0.13591910360353501</v>
      </c>
      <c r="AP779" s="11">
        <v>0.17297035228584201</v>
      </c>
      <c r="AQ779" s="11"/>
      <c r="AR779" s="11">
        <v>0.18048555504791799</v>
      </c>
      <c r="AS779" s="11">
        <v>0.144726443252119</v>
      </c>
      <c r="AT779" s="11">
        <v>0.118847952532639</v>
      </c>
      <c r="AU779" s="11"/>
      <c r="AV779" s="11">
        <v>0.19738195764274799</v>
      </c>
      <c r="AW779" s="11">
        <v>0.12938274393714</v>
      </c>
      <c r="AX779" s="11">
        <v>0.160255347747423</v>
      </c>
      <c r="AY779" s="11">
        <v>0.17211498647679599</v>
      </c>
      <c r="AZ779" s="11">
        <v>0.115674821305902</v>
      </c>
      <c r="BA779" s="11"/>
      <c r="BB779" s="11">
        <v>0.20887383666757101</v>
      </c>
      <c r="BC779" s="11">
        <v>0.12454666629859899</v>
      </c>
      <c r="BD779" s="11">
        <v>0.19008653524390001</v>
      </c>
      <c r="BE779" s="11"/>
      <c r="BF779" s="11">
        <v>0.146336944693056</v>
      </c>
      <c r="BG779" s="11">
        <v>0.140998231619688</v>
      </c>
      <c r="BH779" s="11">
        <v>0.15592973733028601</v>
      </c>
      <c r="BI779" s="11">
        <v>0.17557240350624401</v>
      </c>
      <c r="BJ779" s="11">
        <v>0.16598741021911001</v>
      </c>
      <c r="BK779" s="11">
        <v>0.14796559631726999</v>
      </c>
    </row>
    <row r="780" spans="2:63" x14ac:dyDescent="0.35">
      <c r="B780" t="s">
        <v>342</v>
      </c>
      <c r="C780" s="11">
        <v>0.299027133861203</v>
      </c>
      <c r="D780" s="11">
        <v>0.28390914482667301</v>
      </c>
      <c r="E780" s="11">
        <v>0.31543968383453103</v>
      </c>
      <c r="F780" s="11"/>
      <c r="G780" s="11">
        <v>0.31203386863111798</v>
      </c>
      <c r="H780" s="11">
        <v>0.33412006237786201</v>
      </c>
      <c r="I780" s="11">
        <v>0.31649597889472397</v>
      </c>
      <c r="J780" s="11">
        <v>0.29382064950130399</v>
      </c>
      <c r="K780" s="11">
        <v>0.26730503526070698</v>
      </c>
      <c r="L780" s="11">
        <v>0.27287057150969002</v>
      </c>
      <c r="M780" s="11"/>
      <c r="N780" s="11">
        <v>0.330917678613046</v>
      </c>
      <c r="O780" s="11">
        <v>0.29910528656919799</v>
      </c>
      <c r="P780" s="11">
        <v>0.29991479830958701</v>
      </c>
      <c r="Q780" s="11">
        <v>0.32967381134067902</v>
      </c>
      <c r="R780" s="11">
        <v>0.28595094059291298</v>
      </c>
      <c r="S780" s="11">
        <v>0.30537024602150598</v>
      </c>
      <c r="T780" s="11">
        <v>0.27403135895034503</v>
      </c>
      <c r="U780" s="11">
        <v>0.28444408705101598</v>
      </c>
      <c r="V780" s="11">
        <v>0.27115705506441501</v>
      </c>
      <c r="W780" s="11">
        <v>0.28180022002215399</v>
      </c>
      <c r="X780" s="11">
        <v>0.30365849389145899</v>
      </c>
      <c r="Y780" s="11"/>
      <c r="Z780" s="11">
        <v>0.331917467119898</v>
      </c>
      <c r="AA780" s="11">
        <v>0.32303295423830303</v>
      </c>
      <c r="AB780" s="11">
        <v>0.26798443181182702</v>
      </c>
      <c r="AC780" s="11">
        <v>0.269979904651928</v>
      </c>
      <c r="AD780" s="11"/>
      <c r="AE780" s="11">
        <v>0.24133792500116499</v>
      </c>
      <c r="AF780" s="11">
        <v>0.31596780047780199</v>
      </c>
      <c r="AG780" s="11">
        <v>0.32266870797104102</v>
      </c>
      <c r="AH780" s="11">
        <v>0.35392947111288697</v>
      </c>
      <c r="AI780" s="11">
        <v>0.23358121756800501</v>
      </c>
      <c r="AJ780" s="11"/>
      <c r="AK780" s="11">
        <v>0.281468812146911</v>
      </c>
      <c r="AL780" s="11">
        <v>0.33435964019893399</v>
      </c>
      <c r="AM780" s="11">
        <v>0.24619084526920099</v>
      </c>
      <c r="AN780" s="11">
        <v>0.296133859052642</v>
      </c>
      <c r="AO780" s="11">
        <v>0.32192270335372902</v>
      </c>
      <c r="AP780" s="11">
        <v>0.31442347857916397</v>
      </c>
      <c r="AQ780" s="11"/>
      <c r="AR780" s="11">
        <v>0.25888161228506001</v>
      </c>
      <c r="AS780" s="11">
        <v>0.34491354229686499</v>
      </c>
      <c r="AT780" s="11">
        <v>0.27072661819496202</v>
      </c>
      <c r="AU780" s="11"/>
      <c r="AV780" s="11">
        <v>0.26561187359043498</v>
      </c>
      <c r="AW780" s="11">
        <v>0.33884393385568901</v>
      </c>
      <c r="AX780" s="11">
        <v>0.39702968456392601</v>
      </c>
      <c r="AY780" s="11">
        <v>0.168690978337009</v>
      </c>
      <c r="AZ780" s="11">
        <v>0.24782343722075501</v>
      </c>
      <c r="BA780" s="11"/>
      <c r="BB780" s="11">
        <v>0.26998339913080299</v>
      </c>
      <c r="BC780" s="11">
        <v>0.34665343307563301</v>
      </c>
      <c r="BD780" s="11">
        <v>0.35245606394822199</v>
      </c>
      <c r="BE780" s="11"/>
      <c r="BF780" s="11">
        <v>0.30408523235337098</v>
      </c>
      <c r="BG780" s="11">
        <v>0.30492927996217201</v>
      </c>
      <c r="BH780" s="11">
        <v>0.32546378247329899</v>
      </c>
      <c r="BI780" s="11">
        <v>0.28724201247549802</v>
      </c>
      <c r="BJ780" s="11">
        <v>0.29279114052816901</v>
      </c>
      <c r="BK780" s="11">
        <v>0.256023131322208</v>
      </c>
    </row>
    <row r="781" spans="2:63" x14ac:dyDescent="0.35">
      <c r="B781" t="s">
        <v>343</v>
      </c>
      <c r="C781" s="11">
        <v>0.18064128954640701</v>
      </c>
      <c r="D781" s="11">
        <v>0.18881991852475499</v>
      </c>
      <c r="E781" s="11">
        <v>0.169054127455774</v>
      </c>
      <c r="F781" s="11"/>
      <c r="G781" s="11">
        <v>0.22004086798643099</v>
      </c>
      <c r="H781" s="11">
        <v>0.20510265092712901</v>
      </c>
      <c r="I781" s="11">
        <v>0.17569184061854001</v>
      </c>
      <c r="J781" s="11">
        <v>0.168975161198129</v>
      </c>
      <c r="K781" s="11">
        <v>0.18179520821933901</v>
      </c>
      <c r="L781" s="11">
        <v>0.146602837031797</v>
      </c>
      <c r="M781" s="11"/>
      <c r="N781" s="11">
        <v>0.21670661623209</v>
      </c>
      <c r="O781" s="11">
        <v>0.179701784434742</v>
      </c>
      <c r="P781" s="11">
        <v>0.16450365372679901</v>
      </c>
      <c r="Q781" s="11">
        <v>0.116950032751117</v>
      </c>
      <c r="R781" s="11">
        <v>0.17108246808114499</v>
      </c>
      <c r="S781" s="11">
        <v>0.16975492019569199</v>
      </c>
      <c r="T781" s="11">
        <v>0.207872174503862</v>
      </c>
      <c r="U781" s="11">
        <v>0.224019987645416</v>
      </c>
      <c r="V781" s="11">
        <v>0.191990003450799</v>
      </c>
      <c r="W781" s="11">
        <v>0.17996643494839901</v>
      </c>
      <c r="X781" s="11">
        <v>0.15354972654177801</v>
      </c>
      <c r="Y781" s="11"/>
      <c r="Z781" s="11">
        <v>0.205150100988962</v>
      </c>
      <c r="AA781" s="11">
        <v>0.18052414942567699</v>
      </c>
      <c r="AB781" s="11">
        <v>0.17066506527063099</v>
      </c>
      <c r="AC781" s="11">
        <v>0.16063520421914801</v>
      </c>
      <c r="AD781" s="11"/>
      <c r="AE781" s="11">
        <v>0.14262838750002699</v>
      </c>
      <c r="AF781" s="11">
        <v>0.15048176360586299</v>
      </c>
      <c r="AG781" s="11">
        <v>0.212754509453914</v>
      </c>
      <c r="AH781" s="11">
        <v>0.25643680634161597</v>
      </c>
      <c r="AI781" s="11">
        <v>0.257568425288136</v>
      </c>
      <c r="AJ781" s="11"/>
      <c r="AK781" s="11">
        <v>0.17870650256370901</v>
      </c>
      <c r="AL781" s="11">
        <v>0.177751103641028</v>
      </c>
      <c r="AM781" s="11">
        <v>0.19228020315022601</v>
      </c>
      <c r="AN781" s="11">
        <v>0.18050099503061401</v>
      </c>
      <c r="AO781" s="11">
        <v>0.18167454738436301</v>
      </c>
      <c r="AP781" s="11">
        <v>0.18213457469959099</v>
      </c>
      <c r="AQ781" s="11"/>
      <c r="AR781" s="11">
        <v>0.111109830099358</v>
      </c>
      <c r="AS781" s="11">
        <v>0.26104189658934601</v>
      </c>
      <c r="AT781" s="11">
        <v>0.11652904614092</v>
      </c>
      <c r="AU781" s="11"/>
      <c r="AV781" s="11">
        <v>0.11841721135517599</v>
      </c>
      <c r="AW781" s="11">
        <v>0.26627628578263002</v>
      </c>
      <c r="AX781" s="11">
        <v>0.26810759090306402</v>
      </c>
      <c r="AY781" s="11">
        <v>0.10739926486785201</v>
      </c>
      <c r="AZ781" s="11">
        <v>8.1970402577864407E-2</v>
      </c>
      <c r="BA781" s="11"/>
      <c r="BB781" s="11">
        <v>0.11735485875880999</v>
      </c>
      <c r="BC781" s="11">
        <v>0.26557941681487901</v>
      </c>
      <c r="BD781" s="11">
        <v>0.25481449544087797</v>
      </c>
      <c r="BE781" s="11"/>
      <c r="BF781" s="11">
        <v>0.22810826923526201</v>
      </c>
      <c r="BG781" s="11">
        <v>0.1797074362876</v>
      </c>
      <c r="BH781" s="11">
        <v>0.183607993376461</v>
      </c>
      <c r="BI781" s="11">
        <v>0.148598173008234</v>
      </c>
      <c r="BJ781" s="11">
        <v>0.15374913162836501</v>
      </c>
      <c r="BK781" s="11">
        <v>0.176623139345364</v>
      </c>
    </row>
    <row r="782" spans="2:63" x14ac:dyDescent="0.35">
      <c r="B782" t="s">
        <v>104</v>
      </c>
      <c r="C782" s="11">
        <v>0.17026844578187</v>
      </c>
      <c r="D782" s="11">
        <v>0.12150531559699</v>
      </c>
      <c r="E782" s="11">
        <v>0.21811809404503199</v>
      </c>
      <c r="F782" s="11"/>
      <c r="G782" s="11">
        <v>0.16957889474967</v>
      </c>
      <c r="H782" s="11">
        <v>0.16888858473356699</v>
      </c>
      <c r="I782" s="11">
        <v>0.18587971924763899</v>
      </c>
      <c r="J782" s="11">
        <v>0.18218908685179999</v>
      </c>
      <c r="K782" s="11">
        <v>0.158724686843987</v>
      </c>
      <c r="L782" s="11">
        <v>0.157245271778409</v>
      </c>
      <c r="M782" s="11"/>
      <c r="N782" s="11">
        <v>0.15116284350754799</v>
      </c>
      <c r="O782" s="11">
        <v>0.164806824203862</v>
      </c>
      <c r="P782" s="11">
        <v>0.124354373608544</v>
      </c>
      <c r="Q782" s="11">
        <v>0.15747671204309299</v>
      </c>
      <c r="R782" s="11">
        <v>0.21371783298790101</v>
      </c>
      <c r="S782" s="11">
        <v>0.21269017979297</v>
      </c>
      <c r="T782" s="11">
        <v>0.170908565261536</v>
      </c>
      <c r="U782" s="11">
        <v>0.16234600467544799</v>
      </c>
      <c r="V782" s="11">
        <v>0.191665079261958</v>
      </c>
      <c r="W782" s="11">
        <v>0.14669341616623299</v>
      </c>
      <c r="X782" s="11">
        <v>0.197925334752173</v>
      </c>
      <c r="Y782" s="11"/>
      <c r="Z782" s="11">
        <v>0.10691852305468701</v>
      </c>
      <c r="AA782" s="11">
        <v>0.14947124905304099</v>
      </c>
      <c r="AB782" s="11">
        <v>0.175934377169499</v>
      </c>
      <c r="AC782" s="11">
        <v>0.253946297235084</v>
      </c>
      <c r="AD782" s="11"/>
      <c r="AE782" s="11">
        <v>0.24159811348478699</v>
      </c>
      <c r="AF782" s="11">
        <v>0.16237281267366899</v>
      </c>
      <c r="AG782" s="11">
        <v>0.12157107543489</v>
      </c>
      <c r="AH782" s="11">
        <v>0.12604938618603201</v>
      </c>
      <c r="AI782" s="11">
        <v>0.118849562353375</v>
      </c>
      <c r="AJ782" s="11"/>
      <c r="AK782" s="11">
        <v>0.136341683062977</v>
      </c>
      <c r="AL782" s="11">
        <v>0.139533952627927</v>
      </c>
      <c r="AM782" s="11">
        <v>0.24062917127677799</v>
      </c>
      <c r="AN782" s="11">
        <v>0.234821127681099</v>
      </c>
      <c r="AO782" s="11">
        <v>0.19799938147175</v>
      </c>
      <c r="AP782" s="11">
        <v>0.20184488910665599</v>
      </c>
      <c r="AQ782" s="11"/>
      <c r="AR782" s="11">
        <v>0.15568067578657099</v>
      </c>
      <c r="AS782" s="11">
        <v>0.13705199619040601</v>
      </c>
      <c r="AT782" s="11">
        <v>0.28309706247660699</v>
      </c>
      <c r="AU782" s="11"/>
      <c r="AV782" s="11">
        <v>0.134537606338091</v>
      </c>
      <c r="AW782" s="11">
        <v>0.162285703208708</v>
      </c>
      <c r="AX782" s="11">
        <v>8.3839809246347693E-2</v>
      </c>
      <c r="AY782" s="11">
        <v>0.14170482929460401</v>
      </c>
      <c r="AZ782" s="11">
        <v>0.34789336210537902</v>
      </c>
      <c r="BA782" s="11"/>
      <c r="BB782" s="11">
        <v>0.124072392441748</v>
      </c>
      <c r="BC782" s="11">
        <v>0.163815580072393</v>
      </c>
      <c r="BD782" s="11">
        <v>9.2109941422683805E-2</v>
      </c>
      <c r="BE782" s="11"/>
      <c r="BF782" s="11">
        <v>0.16830291064632399</v>
      </c>
      <c r="BG782" s="11">
        <v>0.17378807037291999</v>
      </c>
      <c r="BH782" s="11">
        <v>0.14015642483472199</v>
      </c>
      <c r="BI782" s="11">
        <v>0.17839263700283001</v>
      </c>
      <c r="BJ782" s="11">
        <v>0.17233784284540599</v>
      </c>
      <c r="BK782" s="11">
        <v>0.19950497846600099</v>
      </c>
    </row>
    <row r="783" spans="2:63" x14ac:dyDescent="0.35">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c r="BK783" s="11"/>
    </row>
    <row r="784" spans="2:63" x14ac:dyDescent="0.35">
      <c r="B784" s="2" t="s">
        <v>354</v>
      </c>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c r="BK784" s="11"/>
    </row>
    <row r="785" spans="2:63" x14ac:dyDescent="0.35">
      <c r="B785" s="20" t="s">
        <v>67</v>
      </c>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c r="BK785" s="11"/>
    </row>
    <row r="786" spans="2:63" x14ac:dyDescent="0.35">
      <c r="B786" t="s">
        <v>340</v>
      </c>
      <c r="C786" s="11">
        <v>8.1746429900875994E-2</v>
      </c>
      <c r="D786" s="11">
        <v>0.116343330326033</v>
      </c>
      <c r="E786" s="11">
        <v>4.7113199068049699E-2</v>
      </c>
      <c r="F786" s="11"/>
      <c r="G786" s="11">
        <v>5.1831995414301502E-2</v>
      </c>
      <c r="H786" s="11">
        <v>6.8200712750972795E-2</v>
      </c>
      <c r="I786" s="11">
        <v>5.9173254326317697E-2</v>
      </c>
      <c r="J786" s="11">
        <v>8.5820466940461804E-2</v>
      </c>
      <c r="K786" s="11">
        <v>0.11183296328773901</v>
      </c>
      <c r="L786" s="11">
        <v>0.107911590428863</v>
      </c>
      <c r="M786" s="11"/>
      <c r="N786" s="11">
        <v>5.9422247938743997E-2</v>
      </c>
      <c r="O786" s="11">
        <v>7.6870961349537997E-2</v>
      </c>
      <c r="P786" s="11">
        <v>6.3686593405589798E-2</v>
      </c>
      <c r="Q786" s="11">
        <v>0.10672526383927999</v>
      </c>
      <c r="R786" s="11">
        <v>7.3497815836034805E-2</v>
      </c>
      <c r="S786" s="11">
        <v>6.7002535411316996E-2</v>
      </c>
      <c r="T786" s="11">
        <v>6.9330511120479998E-2</v>
      </c>
      <c r="U786" s="11">
        <v>8.79298371200255E-2</v>
      </c>
      <c r="V786" s="11">
        <v>8.0177007473851994E-2</v>
      </c>
      <c r="W786" s="11">
        <v>0.14695721328044001</v>
      </c>
      <c r="X786" s="11">
        <v>7.9846324823574802E-2</v>
      </c>
      <c r="Y786" s="11"/>
      <c r="Z786" s="11">
        <v>7.8669353474567896E-2</v>
      </c>
      <c r="AA786" s="11">
        <v>7.4573177487083003E-2</v>
      </c>
      <c r="AB786" s="11">
        <v>8.0933074457047005E-2</v>
      </c>
      <c r="AC786" s="11">
        <v>9.2400698642341197E-2</v>
      </c>
      <c r="AD786" s="11"/>
      <c r="AE786" s="11">
        <v>9.8104053074644607E-2</v>
      </c>
      <c r="AF786" s="11">
        <v>8.6875585569915703E-2</v>
      </c>
      <c r="AG786" s="11">
        <v>6.8154551515497805E-2</v>
      </c>
      <c r="AH786" s="11">
        <v>6.0084740911954697E-2</v>
      </c>
      <c r="AI786" s="11">
        <v>0.11179420270631001</v>
      </c>
      <c r="AJ786" s="11"/>
      <c r="AK786" s="11">
        <v>0.100349714187632</v>
      </c>
      <c r="AL786" s="11">
        <v>6.8466256907836601E-2</v>
      </c>
      <c r="AM786" s="11">
        <v>9.0684019402987606E-2</v>
      </c>
      <c r="AN786" s="11">
        <v>9.9379986470599396E-2</v>
      </c>
      <c r="AO786" s="11">
        <v>5.9171518767153999E-2</v>
      </c>
      <c r="AP786" s="11">
        <v>5.19212281575131E-2</v>
      </c>
      <c r="AQ786" s="11"/>
      <c r="AR786" s="11">
        <v>0.13352622151259</v>
      </c>
      <c r="AS786" s="11">
        <v>4.6538471212066598E-2</v>
      </c>
      <c r="AT786" s="11">
        <v>6.9407095863642701E-2</v>
      </c>
      <c r="AU786" s="11"/>
      <c r="AV786" s="11">
        <v>0.11461283585278501</v>
      </c>
      <c r="AW786" s="11">
        <v>4.3799008753570803E-2</v>
      </c>
      <c r="AX786" s="11">
        <v>4.8638543134530102E-2</v>
      </c>
      <c r="AY786" s="11">
        <v>0.26765943716663898</v>
      </c>
      <c r="AZ786" s="11">
        <v>7.5193726807595104E-2</v>
      </c>
      <c r="BA786" s="11"/>
      <c r="BB786" s="11">
        <v>9.7181576992240601E-2</v>
      </c>
      <c r="BC786" s="11">
        <v>4.5272884639253601E-2</v>
      </c>
      <c r="BD786" s="11">
        <v>5.5515584435333901E-2</v>
      </c>
      <c r="BE786" s="11"/>
      <c r="BF786" s="11">
        <v>5.5123643125220098E-2</v>
      </c>
      <c r="BG786" s="11">
        <v>7.6888849684108806E-2</v>
      </c>
      <c r="BH786" s="11">
        <v>8.3821416616164504E-2</v>
      </c>
      <c r="BI786" s="11">
        <v>9.3999812299501398E-2</v>
      </c>
      <c r="BJ786" s="11">
        <v>0.103029118457692</v>
      </c>
      <c r="BK786" s="11">
        <v>9.2647700362124594E-2</v>
      </c>
    </row>
    <row r="787" spans="2:63" x14ac:dyDescent="0.35">
      <c r="B787" t="s">
        <v>341</v>
      </c>
      <c r="C787" s="11">
        <v>0.13757313902413301</v>
      </c>
      <c r="D787" s="11">
        <v>0.163404760972091</v>
      </c>
      <c r="E787" s="11">
        <v>0.11357430328663901</v>
      </c>
      <c r="F787" s="11"/>
      <c r="G787" s="11">
        <v>0.110934334680429</v>
      </c>
      <c r="H787" s="11">
        <v>0.113699371400414</v>
      </c>
      <c r="I787" s="11">
        <v>0.11869347997398801</v>
      </c>
      <c r="J787" s="11">
        <v>0.127086703251516</v>
      </c>
      <c r="K787" s="11">
        <v>0.144801154819438</v>
      </c>
      <c r="L787" s="11">
        <v>0.19423599555863399</v>
      </c>
      <c r="M787" s="11"/>
      <c r="N787" s="11">
        <v>0.14768699943511901</v>
      </c>
      <c r="O787" s="11">
        <v>0.12201525199522301</v>
      </c>
      <c r="P787" s="11">
        <v>0.157022446008691</v>
      </c>
      <c r="Q787" s="11">
        <v>0.14950035498598899</v>
      </c>
      <c r="R787" s="11">
        <v>0.127811476095857</v>
      </c>
      <c r="S787" s="11">
        <v>0.10148039366222</v>
      </c>
      <c r="T787" s="11">
        <v>0.139723409097575</v>
      </c>
      <c r="U787" s="11">
        <v>0.112278966066335</v>
      </c>
      <c r="V787" s="11">
        <v>0.17585946707330199</v>
      </c>
      <c r="W787" s="11">
        <v>0.12765767339588599</v>
      </c>
      <c r="X787" s="11">
        <v>0.12637193360492799</v>
      </c>
      <c r="Y787" s="11"/>
      <c r="Z787" s="11">
        <v>0.149679307045995</v>
      </c>
      <c r="AA787" s="11">
        <v>0.13780281224243199</v>
      </c>
      <c r="AB787" s="11">
        <v>0.14955629203090301</v>
      </c>
      <c r="AC787" s="11">
        <v>0.11361221112832599</v>
      </c>
      <c r="AD787" s="11"/>
      <c r="AE787" s="11">
        <v>0.14410025856675801</v>
      </c>
      <c r="AF787" s="11">
        <v>0.13305765149771701</v>
      </c>
      <c r="AG787" s="11">
        <v>0.137505181382335</v>
      </c>
      <c r="AH787" s="11">
        <v>0.14828188287261401</v>
      </c>
      <c r="AI787" s="11">
        <v>9.5697185386731803E-2</v>
      </c>
      <c r="AJ787" s="11"/>
      <c r="AK787" s="11">
        <v>0.162044248483105</v>
      </c>
      <c r="AL787" s="11">
        <v>0.13846136791105701</v>
      </c>
      <c r="AM787" s="11">
        <v>9.5481727186764301E-2</v>
      </c>
      <c r="AN787" s="11">
        <v>0.13867195149332501</v>
      </c>
      <c r="AO787" s="11">
        <v>0.123008338744797</v>
      </c>
      <c r="AP787" s="11">
        <v>8.7609350125657806E-2</v>
      </c>
      <c r="AQ787" s="11"/>
      <c r="AR787" s="11">
        <v>0.16406254984148899</v>
      </c>
      <c r="AS787" s="11">
        <v>0.122927855893753</v>
      </c>
      <c r="AT787" s="11">
        <v>0.13231768143915301</v>
      </c>
      <c r="AU787" s="11"/>
      <c r="AV787" s="11">
        <v>0.18212064387992299</v>
      </c>
      <c r="AW787" s="11">
        <v>9.2143486219803894E-2</v>
      </c>
      <c r="AX787" s="11">
        <v>0.122539311344211</v>
      </c>
      <c r="AY787" s="11">
        <v>0.20969568168754399</v>
      </c>
      <c r="AZ787" s="11">
        <v>0.143819102293479</v>
      </c>
      <c r="BA787" s="11"/>
      <c r="BB787" s="11">
        <v>0.18801689853366799</v>
      </c>
      <c r="BC787" s="11">
        <v>8.6193003986861499E-2</v>
      </c>
      <c r="BD787" s="11">
        <v>0.15495102288853199</v>
      </c>
      <c r="BE787" s="11"/>
      <c r="BF787" s="11">
        <v>0.121802002425084</v>
      </c>
      <c r="BG787" s="11">
        <v>0.14573424324030099</v>
      </c>
      <c r="BH787" s="11">
        <v>0.124580799601482</v>
      </c>
      <c r="BI787" s="11">
        <v>0.13956698393360201</v>
      </c>
      <c r="BJ787" s="11">
        <v>0.13679633012887801</v>
      </c>
      <c r="BK787" s="11">
        <v>0.184739051912401</v>
      </c>
    </row>
    <row r="788" spans="2:63" x14ac:dyDescent="0.35">
      <c r="B788" t="s">
        <v>342</v>
      </c>
      <c r="C788" s="11">
        <v>0.422133054852455</v>
      </c>
      <c r="D788" s="11">
        <v>0.39891149884924199</v>
      </c>
      <c r="E788" s="11">
        <v>0.44590356597387099</v>
      </c>
      <c r="F788" s="11"/>
      <c r="G788" s="11">
        <v>0.38278967749890003</v>
      </c>
      <c r="H788" s="11">
        <v>0.376201736255459</v>
      </c>
      <c r="I788" s="11">
        <v>0.458740760333257</v>
      </c>
      <c r="J788" s="11">
        <v>0.44128256275712902</v>
      </c>
      <c r="K788" s="11">
        <v>0.41921362867773998</v>
      </c>
      <c r="L788" s="11">
        <v>0.44305937124063499</v>
      </c>
      <c r="M788" s="11"/>
      <c r="N788" s="11">
        <v>0.39272323267290898</v>
      </c>
      <c r="O788" s="11">
        <v>0.46240564696034298</v>
      </c>
      <c r="P788" s="11">
        <v>0.40325400975055697</v>
      </c>
      <c r="Q788" s="11">
        <v>0.44381391137863002</v>
      </c>
      <c r="R788" s="11">
        <v>0.45967348559969301</v>
      </c>
      <c r="S788" s="11">
        <v>0.41137882938984</v>
      </c>
      <c r="T788" s="11">
        <v>0.43632680337165902</v>
      </c>
      <c r="U788" s="11">
        <v>0.38308940892753901</v>
      </c>
      <c r="V788" s="11">
        <v>0.37883161949356697</v>
      </c>
      <c r="W788" s="11">
        <v>0.423904688631701</v>
      </c>
      <c r="X788" s="11">
        <v>0.45836135236904502</v>
      </c>
      <c r="Y788" s="11"/>
      <c r="Z788" s="11">
        <v>0.44226880278321701</v>
      </c>
      <c r="AA788" s="11">
        <v>0.44510210827833802</v>
      </c>
      <c r="AB788" s="11">
        <v>0.402752997807588</v>
      </c>
      <c r="AC788" s="11">
        <v>0.39532425194982501</v>
      </c>
      <c r="AD788" s="11"/>
      <c r="AE788" s="11">
        <v>0.434087126143819</v>
      </c>
      <c r="AF788" s="11">
        <v>0.40892543142138599</v>
      </c>
      <c r="AG788" s="11">
        <v>0.43061857707342499</v>
      </c>
      <c r="AH788" s="11">
        <v>0.41319774388221803</v>
      </c>
      <c r="AI788" s="11">
        <v>0.36729265868111499</v>
      </c>
      <c r="AJ788" s="11"/>
      <c r="AK788" s="11">
        <v>0.42773849910114697</v>
      </c>
      <c r="AL788" s="11">
        <v>0.43465361968653499</v>
      </c>
      <c r="AM788" s="11">
        <v>0.38879811681744603</v>
      </c>
      <c r="AN788" s="11">
        <v>0.40435189275651501</v>
      </c>
      <c r="AO788" s="11">
        <v>0.424817129722451</v>
      </c>
      <c r="AP788" s="11">
        <v>0.40518342084622599</v>
      </c>
      <c r="AQ788" s="11"/>
      <c r="AR788" s="11">
        <v>0.41196503075955498</v>
      </c>
      <c r="AS788" s="11">
        <v>0.43363585967749702</v>
      </c>
      <c r="AT788" s="11">
        <v>0.43623907434815101</v>
      </c>
      <c r="AU788" s="11"/>
      <c r="AV788" s="11">
        <v>0.44596959465577402</v>
      </c>
      <c r="AW788" s="11">
        <v>0.40030012808064402</v>
      </c>
      <c r="AX788" s="11">
        <v>0.46743900668395499</v>
      </c>
      <c r="AY788" s="11">
        <v>0.24799784517515699</v>
      </c>
      <c r="AZ788" s="11">
        <v>0.39721895646358102</v>
      </c>
      <c r="BA788" s="11"/>
      <c r="BB788" s="11">
        <v>0.452659689202495</v>
      </c>
      <c r="BC788" s="11">
        <v>0.402173114422127</v>
      </c>
      <c r="BD788" s="11">
        <v>0.45001143455510001</v>
      </c>
      <c r="BE788" s="11"/>
      <c r="BF788" s="11">
        <v>0.40784765249254701</v>
      </c>
      <c r="BG788" s="11">
        <v>0.43466280786658401</v>
      </c>
      <c r="BH788" s="11">
        <v>0.413978533314173</v>
      </c>
      <c r="BI788" s="11">
        <v>0.436553418237971</v>
      </c>
      <c r="BJ788" s="11">
        <v>0.42175807689030897</v>
      </c>
      <c r="BK788" s="11">
        <v>0.39304581322102999</v>
      </c>
    </row>
    <row r="789" spans="2:63" x14ac:dyDescent="0.35">
      <c r="B789" t="s">
        <v>343</v>
      </c>
      <c r="C789" s="11">
        <v>0.26926885024953001</v>
      </c>
      <c r="D789" s="11">
        <v>0.24377979977546799</v>
      </c>
      <c r="E789" s="11">
        <v>0.29284539876953303</v>
      </c>
      <c r="F789" s="11"/>
      <c r="G789" s="11">
        <v>0.34709432175423699</v>
      </c>
      <c r="H789" s="11">
        <v>0.35872877385858398</v>
      </c>
      <c r="I789" s="11">
        <v>0.28128001174102801</v>
      </c>
      <c r="J789" s="11">
        <v>0.24808699346318899</v>
      </c>
      <c r="K789" s="11">
        <v>0.233074826120728</v>
      </c>
      <c r="L789" s="11">
        <v>0.17503722192610699</v>
      </c>
      <c r="M789" s="11"/>
      <c r="N789" s="11">
        <v>0.30640834063821498</v>
      </c>
      <c r="O789" s="11">
        <v>0.273391128102356</v>
      </c>
      <c r="P789" s="11">
        <v>0.29661832711325598</v>
      </c>
      <c r="Q789" s="11">
        <v>0.212375894516415</v>
      </c>
      <c r="R789" s="11">
        <v>0.22594248493157501</v>
      </c>
      <c r="S789" s="11">
        <v>0.326146266838578</v>
      </c>
      <c r="T789" s="11">
        <v>0.25110958209220102</v>
      </c>
      <c r="U789" s="11">
        <v>0.31097063466237401</v>
      </c>
      <c r="V789" s="11">
        <v>0.28679850077388402</v>
      </c>
      <c r="W789" s="11">
        <v>0.207351779898415</v>
      </c>
      <c r="X789" s="11">
        <v>0.240074945018801</v>
      </c>
      <c r="Y789" s="11"/>
      <c r="Z789" s="11">
        <v>0.27197150746520699</v>
      </c>
      <c r="AA789" s="11">
        <v>0.25157916090474203</v>
      </c>
      <c r="AB789" s="11">
        <v>0.28678132058428102</v>
      </c>
      <c r="AC789" s="11">
        <v>0.26730862382925002</v>
      </c>
      <c r="AD789" s="11"/>
      <c r="AE789" s="11">
        <v>0.22571077660626401</v>
      </c>
      <c r="AF789" s="11">
        <v>0.271184807157757</v>
      </c>
      <c r="AG789" s="11">
        <v>0.29290749296746399</v>
      </c>
      <c r="AH789" s="11">
        <v>0.335142008231398</v>
      </c>
      <c r="AI789" s="11">
        <v>0.297444648657257</v>
      </c>
      <c r="AJ789" s="11"/>
      <c r="AK789" s="11">
        <v>0.23088438116941401</v>
      </c>
      <c r="AL789" s="11">
        <v>0.28201512752730901</v>
      </c>
      <c r="AM789" s="11">
        <v>0.30151726345004298</v>
      </c>
      <c r="AN789" s="11">
        <v>0.28207341288408599</v>
      </c>
      <c r="AO789" s="11">
        <v>0.29203441250069501</v>
      </c>
      <c r="AP789" s="11">
        <v>0.31311907720953203</v>
      </c>
      <c r="AQ789" s="11"/>
      <c r="AR789" s="11">
        <v>0.20936302677104601</v>
      </c>
      <c r="AS789" s="11">
        <v>0.32492283211056999</v>
      </c>
      <c r="AT789" s="11">
        <v>0.20306557197223299</v>
      </c>
      <c r="AU789" s="11"/>
      <c r="AV789" s="11">
        <v>0.19301893364057701</v>
      </c>
      <c r="AW789" s="11">
        <v>0.38107392644510901</v>
      </c>
      <c r="AX789" s="11">
        <v>0.29675501776837299</v>
      </c>
      <c r="AY789" s="11">
        <v>0.216418003698512</v>
      </c>
      <c r="AZ789" s="11">
        <v>0.194948200172402</v>
      </c>
      <c r="BA789" s="11"/>
      <c r="BB789" s="11">
        <v>0.207976826132244</v>
      </c>
      <c r="BC789" s="11">
        <v>0.38847867584246898</v>
      </c>
      <c r="BD789" s="11">
        <v>0.285702630532091</v>
      </c>
      <c r="BE789" s="11"/>
      <c r="BF789" s="11">
        <v>0.32130892755708002</v>
      </c>
      <c r="BG789" s="11">
        <v>0.240359575023046</v>
      </c>
      <c r="BH789" s="11">
        <v>0.28158455387235598</v>
      </c>
      <c r="BI789" s="11">
        <v>0.25320565137373202</v>
      </c>
      <c r="BJ789" s="11">
        <v>0.26215533860956403</v>
      </c>
      <c r="BK789" s="11">
        <v>0.25648756825512298</v>
      </c>
    </row>
    <row r="790" spans="2:63" x14ac:dyDescent="0.35">
      <c r="B790" t="s">
        <v>104</v>
      </c>
      <c r="C790" s="11">
        <v>8.9278525973006506E-2</v>
      </c>
      <c r="D790" s="11">
        <v>7.7560610077165901E-2</v>
      </c>
      <c r="E790" s="11">
        <v>0.100563532901908</v>
      </c>
      <c r="F790" s="11"/>
      <c r="G790" s="11">
        <v>0.10734967065213299</v>
      </c>
      <c r="H790" s="11">
        <v>8.3169405734570503E-2</v>
      </c>
      <c r="I790" s="11">
        <v>8.2112493625409205E-2</v>
      </c>
      <c r="J790" s="11">
        <v>9.7723273587704398E-2</v>
      </c>
      <c r="K790" s="11">
        <v>9.1077427094354804E-2</v>
      </c>
      <c r="L790" s="11">
        <v>7.9755820845760605E-2</v>
      </c>
      <c r="M790" s="11"/>
      <c r="N790" s="11">
        <v>9.3759179315013194E-2</v>
      </c>
      <c r="O790" s="11">
        <v>6.53170115925399E-2</v>
      </c>
      <c r="P790" s="11">
        <v>7.9418623721905807E-2</v>
      </c>
      <c r="Q790" s="11">
        <v>8.7584575279685495E-2</v>
      </c>
      <c r="R790" s="11">
        <v>0.113074737536841</v>
      </c>
      <c r="S790" s="11">
        <v>9.3991974698045197E-2</v>
      </c>
      <c r="T790" s="11">
        <v>0.103509694318085</v>
      </c>
      <c r="U790" s="11">
        <v>0.105731153223727</v>
      </c>
      <c r="V790" s="11">
        <v>7.8333405185395805E-2</v>
      </c>
      <c r="W790" s="11">
        <v>9.4128644793557897E-2</v>
      </c>
      <c r="X790" s="11">
        <v>9.5345444183650402E-2</v>
      </c>
      <c r="Y790" s="11"/>
      <c r="Z790" s="11">
        <v>5.7411029231012399E-2</v>
      </c>
      <c r="AA790" s="11">
        <v>9.0942741087404896E-2</v>
      </c>
      <c r="AB790" s="11">
        <v>7.9976315120180996E-2</v>
      </c>
      <c r="AC790" s="11">
        <v>0.13135421445025799</v>
      </c>
      <c r="AD790" s="11"/>
      <c r="AE790" s="11">
        <v>9.7997785608515006E-2</v>
      </c>
      <c r="AF790" s="11">
        <v>9.9956524353223802E-2</v>
      </c>
      <c r="AG790" s="11">
        <v>7.0814197061278103E-2</v>
      </c>
      <c r="AH790" s="11">
        <v>4.32936241018156E-2</v>
      </c>
      <c r="AI790" s="11">
        <v>0.12777130456858601</v>
      </c>
      <c r="AJ790" s="11"/>
      <c r="AK790" s="11">
        <v>7.8983157058701597E-2</v>
      </c>
      <c r="AL790" s="11">
        <v>7.6403627967261897E-2</v>
      </c>
      <c r="AM790" s="11">
        <v>0.123518873142759</v>
      </c>
      <c r="AN790" s="11">
        <v>7.5522756395474303E-2</v>
      </c>
      <c r="AO790" s="11">
        <v>0.10096860026490399</v>
      </c>
      <c r="AP790" s="11">
        <v>0.142166923661071</v>
      </c>
      <c r="AQ790" s="11"/>
      <c r="AR790" s="11">
        <v>8.1083171115319402E-2</v>
      </c>
      <c r="AS790" s="11">
        <v>7.1974981106113195E-2</v>
      </c>
      <c r="AT790" s="11">
        <v>0.15897057637682099</v>
      </c>
      <c r="AU790" s="11"/>
      <c r="AV790" s="11">
        <v>6.4277991970941306E-2</v>
      </c>
      <c r="AW790" s="11">
        <v>8.2683450500872405E-2</v>
      </c>
      <c r="AX790" s="11">
        <v>6.4628121068930802E-2</v>
      </c>
      <c r="AY790" s="11">
        <v>5.8229032272147298E-2</v>
      </c>
      <c r="AZ790" s="11">
        <v>0.18882001426294201</v>
      </c>
      <c r="BA790" s="11"/>
      <c r="BB790" s="11">
        <v>5.4165009139353203E-2</v>
      </c>
      <c r="BC790" s="11">
        <v>7.7882321109288305E-2</v>
      </c>
      <c r="BD790" s="11">
        <v>5.3819327588943797E-2</v>
      </c>
      <c r="BE790" s="11"/>
      <c r="BF790" s="11">
        <v>9.3917774400069695E-2</v>
      </c>
      <c r="BG790" s="11">
        <v>0.10235452418596</v>
      </c>
      <c r="BH790" s="11">
        <v>9.6034696595824295E-2</v>
      </c>
      <c r="BI790" s="11">
        <v>7.6674134155193294E-2</v>
      </c>
      <c r="BJ790" s="11">
        <v>7.6261135913556197E-2</v>
      </c>
      <c r="BK790" s="11">
        <v>7.3079866249321002E-2</v>
      </c>
    </row>
    <row r="791" spans="2:63" x14ac:dyDescent="0.35">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row>
    <row r="792" spans="2:63" x14ac:dyDescent="0.35">
      <c r="B792" s="2" t="s">
        <v>355</v>
      </c>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c r="BK792" s="11"/>
    </row>
    <row r="793" spans="2:63" x14ac:dyDescent="0.35">
      <c r="B793" s="20" t="s">
        <v>67</v>
      </c>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c r="BK793" s="11"/>
    </row>
    <row r="794" spans="2:63" x14ac:dyDescent="0.35">
      <c r="B794" t="s">
        <v>340</v>
      </c>
      <c r="C794" s="11">
        <v>8.83432995859562E-2</v>
      </c>
      <c r="D794" s="11">
        <v>0.111096826301644</v>
      </c>
      <c r="E794" s="11">
        <v>6.3068099518649404E-2</v>
      </c>
      <c r="F794" s="11"/>
      <c r="G794" s="11">
        <v>8.5385791666436797E-2</v>
      </c>
      <c r="H794" s="11">
        <v>0.103396429556829</v>
      </c>
      <c r="I794" s="11">
        <v>7.7859731183495096E-2</v>
      </c>
      <c r="J794" s="11">
        <v>8.9667024670564005E-2</v>
      </c>
      <c r="K794" s="11">
        <v>9.3268942479849903E-2</v>
      </c>
      <c r="L794" s="11">
        <v>8.21523820691335E-2</v>
      </c>
      <c r="M794" s="11"/>
      <c r="N794" s="11">
        <v>0.101515517240245</v>
      </c>
      <c r="O794" s="11">
        <v>7.2232676034657398E-2</v>
      </c>
      <c r="P794" s="11">
        <v>9.2876419312880598E-2</v>
      </c>
      <c r="Q794" s="11">
        <v>0.105013211276616</v>
      </c>
      <c r="R794" s="11">
        <v>7.6619395522589603E-2</v>
      </c>
      <c r="S794" s="11">
        <v>6.1739254270873303E-2</v>
      </c>
      <c r="T794" s="11">
        <v>9.4183192122449202E-2</v>
      </c>
      <c r="U794" s="11">
        <v>9.5598333797740701E-2</v>
      </c>
      <c r="V794" s="11">
        <v>8.8680664714340801E-2</v>
      </c>
      <c r="W794" s="11">
        <v>9.8423179262491403E-2</v>
      </c>
      <c r="X794" s="11">
        <v>8.6336182121839203E-2</v>
      </c>
      <c r="Y794" s="11"/>
      <c r="Z794" s="11">
        <v>7.1222948848950196E-2</v>
      </c>
      <c r="AA794" s="11">
        <v>8.5123869051012699E-2</v>
      </c>
      <c r="AB794" s="11">
        <v>9.2985176628713598E-2</v>
      </c>
      <c r="AC794" s="11">
        <v>0.101357446517685</v>
      </c>
      <c r="AD794" s="11"/>
      <c r="AE794" s="11">
        <v>9.2791397622332794E-2</v>
      </c>
      <c r="AF794" s="11">
        <v>9.1069203281797198E-2</v>
      </c>
      <c r="AG794" s="11">
        <v>8.7171206047343602E-2</v>
      </c>
      <c r="AH794" s="11">
        <v>8.3005419112034101E-2</v>
      </c>
      <c r="AI794" s="11">
        <v>8.5880202449481399E-2</v>
      </c>
      <c r="AJ794" s="11"/>
      <c r="AK794" s="11">
        <v>7.9297441465856905E-2</v>
      </c>
      <c r="AL794" s="11">
        <v>8.8152100046603801E-2</v>
      </c>
      <c r="AM794" s="11">
        <v>0.114879448959438</v>
      </c>
      <c r="AN794" s="11">
        <v>0.10384482336510199</v>
      </c>
      <c r="AO794" s="11">
        <v>9.4508420663286699E-2</v>
      </c>
      <c r="AP794" s="11">
        <v>5.9732281310042601E-2</v>
      </c>
      <c r="AQ794" s="11"/>
      <c r="AR794" s="11">
        <v>0.10849041866707899</v>
      </c>
      <c r="AS794" s="11">
        <v>6.9858835904584193E-2</v>
      </c>
      <c r="AT794" s="11">
        <v>0.101369055559431</v>
      </c>
      <c r="AU794" s="11"/>
      <c r="AV794" s="11">
        <v>7.6595934566753093E-2</v>
      </c>
      <c r="AW794" s="11">
        <v>8.2924357208692095E-2</v>
      </c>
      <c r="AX794" s="11">
        <v>4.6518043050296498E-2</v>
      </c>
      <c r="AY794" s="11">
        <v>0.26080122087669799</v>
      </c>
      <c r="AZ794" s="11">
        <v>0.111386061500812</v>
      </c>
      <c r="BA794" s="11"/>
      <c r="BB794" s="11">
        <v>6.3050153965331895E-2</v>
      </c>
      <c r="BC794" s="11">
        <v>7.9465362796597105E-2</v>
      </c>
      <c r="BD794" s="11">
        <v>4.9331436283209497E-2</v>
      </c>
      <c r="BE794" s="11"/>
      <c r="BF794" s="11">
        <v>9.6618262529997001E-2</v>
      </c>
      <c r="BG794" s="11">
        <v>7.8368919839458998E-2</v>
      </c>
      <c r="BH794" s="11">
        <v>6.8344716910932093E-2</v>
      </c>
      <c r="BI794" s="11">
        <v>7.8916407498557203E-2</v>
      </c>
      <c r="BJ794" s="11">
        <v>0.112419574622017</v>
      </c>
      <c r="BK794" s="11">
        <v>0.117369201413041</v>
      </c>
    </row>
    <row r="795" spans="2:63" x14ac:dyDescent="0.35">
      <c r="B795" t="s">
        <v>341</v>
      </c>
      <c r="C795" s="11">
        <v>0.197398444726017</v>
      </c>
      <c r="D795" s="11">
        <v>0.20111574763284201</v>
      </c>
      <c r="E795" s="11">
        <v>0.19498199027639701</v>
      </c>
      <c r="F795" s="11"/>
      <c r="G795" s="11">
        <v>0.21189665671996399</v>
      </c>
      <c r="H795" s="11">
        <v>0.17820914981717501</v>
      </c>
      <c r="I795" s="11">
        <v>0.18524770175735</v>
      </c>
      <c r="J795" s="11">
        <v>0.20909323146355899</v>
      </c>
      <c r="K795" s="11">
        <v>0.227153366750841</v>
      </c>
      <c r="L795" s="11">
        <v>0.18357306120658801</v>
      </c>
      <c r="M795" s="11"/>
      <c r="N795" s="11">
        <v>0.21013852422033499</v>
      </c>
      <c r="O795" s="11">
        <v>0.235023782529826</v>
      </c>
      <c r="P795" s="11">
        <v>0.23545145079989499</v>
      </c>
      <c r="Q795" s="11">
        <v>0.195765572038197</v>
      </c>
      <c r="R795" s="11">
        <v>0.16578219185808701</v>
      </c>
      <c r="S795" s="11">
        <v>0.16256847575837599</v>
      </c>
      <c r="T795" s="11">
        <v>0.18552444176503699</v>
      </c>
      <c r="U795" s="11">
        <v>0.195045955117676</v>
      </c>
      <c r="V795" s="11">
        <v>0.17364361075566601</v>
      </c>
      <c r="W795" s="11">
        <v>0.19693744773819</v>
      </c>
      <c r="X795" s="11">
        <v>0.18697165171152999</v>
      </c>
      <c r="Y795" s="11"/>
      <c r="Z795" s="11">
        <v>0.20630616426265</v>
      </c>
      <c r="AA795" s="11">
        <v>0.219439804357145</v>
      </c>
      <c r="AB795" s="11">
        <v>0.19929906766705699</v>
      </c>
      <c r="AC795" s="11">
        <v>0.16178310628276399</v>
      </c>
      <c r="AD795" s="11"/>
      <c r="AE795" s="11">
        <v>0.182709861040837</v>
      </c>
      <c r="AF795" s="11">
        <v>0.20290631724227101</v>
      </c>
      <c r="AG795" s="11">
        <v>0.20308428107550699</v>
      </c>
      <c r="AH795" s="11">
        <v>0.219509463411691</v>
      </c>
      <c r="AI795" s="11">
        <v>0.21019908577452601</v>
      </c>
      <c r="AJ795" s="11"/>
      <c r="AK795" s="11">
        <v>0.186161186764456</v>
      </c>
      <c r="AL795" s="11">
        <v>0.20905596100777399</v>
      </c>
      <c r="AM795" s="11">
        <v>0.18111025665750199</v>
      </c>
      <c r="AN795" s="11">
        <v>0.191728383416675</v>
      </c>
      <c r="AO795" s="11">
        <v>0.22570638015157499</v>
      </c>
      <c r="AP795" s="11">
        <v>0.17900632163938901</v>
      </c>
      <c r="AQ795" s="11"/>
      <c r="AR795" s="11">
        <v>0.20747009548680001</v>
      </c>
      <c r="AS795" s="11">
        <v>0.18168879091259399</v>
      </c>
      <c r="AT795" s="11">
        <v>0.21152610205752501</v>
      </c>
      <c r="AU795" s="11"/>
      <c r="AV795" s="11">
        <v>0.19616921952656299</v>
      </c>
      <c r="AW795" s="11">
        <v>0.18336658081485699</v>
      </c>
      <c r="AX795" s="11">
        <v>0.22514939499475001</v>
      </c>
      <c r="AY795" s="11">
        <v>0.19405838862956101</v>
      </c>
      <c r="AZ795" s="11">
        <v>0.18695713790879101</v>
      </c>
      <c r="BA795" s="11"/>
      <c r="BB795" s="11">
        <v>0.19933525213806599</v>
      </c>
      <c r="BC795" s="11">
        <v>0.170222714535852</v>
      </c>
      <c r="BD795" s="11">
        <v>0.220690640170741</v>
      </c>
      <c r="BE795" s="11"/>
      <c r="BF795" s="11">
        <v>0.189024320800289</v>
      </c>
      <c r="BG795" s="11">
        <v>0.20118655836985699</v>
      </c>
      <c r="BH795" s="11">
        <v>0.20886961585383901</v>
      </c>
      <c r="BI795" s="11">
        <v>0.20933802028353399</v>
      </c>
      <c r="BJ795" s="11">
        <v>0.17601133882721601</v>
      </c>
      <c r="BK795" s="11">
        <v>0.19392764601434201</v>
      </c>
    </row>
    <row r="796" spans="2:63" x14ac:dyDescent="0.35">
      <c r="B796" t="s">
        <v>342</v>
      </c>
      <c r="C796" s="11">
        <v>0.47645002851597201</v>
      </c>
      <c r="D796" s="11">
        <v>0.45087689672606102</v>
      </c>
      <c r="E796" s="11">
        <v>0.50374443718198703</v>
      </c>
      <c r="F796" s="11"/>
      <c r="G796" s="11">
        <v>0.40989054118734403</v>
      </c>
      <c r="H796" s="11">
        <v>0.444858919645087</v>
      </c>
      <c r="I796" s="11">
        <v>0.48172705965847501</v>
      </c>
      <c r="J796" s="11">
        <v>0.48063967446445399</v>
      </c>
      <c r="K796" s="11">
        <v>0.48125843493868098</v>
      </c>
      <c r="L796" s="11">
        <v>0.536566992778167</v>
      </c>
      <c r="M796" s="11"/>
      <c r="N796" s="11">
        <v>0.41723343577157002</v>
      </c>
      <c r="O796" s="11">
        <v>0.471756778566778</v>
      </c>
      <c r="P796" s="11">
        <v>0.462926976990573</v>
      </c>
      <c r="Q796" s="11">
        <v>0.487344025800097</v>
      </c>
      <c r="R796" s="11">
        <v>0.51088382258723497</v>
      </c>
      <c r="S796" s="11">
        <v>0.51849342843215096</v>
      </c>
      <c r="T796" s="11">
        <v>0.52377020336595104</v>
      </c>
      <c r="U796" s="11">
        <v>0.42935332453674901</v>
      </c>
      <c r="V796" s="11">
        <v>0.48600285565372098</v>
      </c>
      <c r="W796" s="11">
        <v>0.48225631846101402</v>
      </c>
      <c r="X796" s="11">
        <v>0.46320865191362398</v>
      </c>
      <c r="Y796" s="11"/>
      <c r="Z796" s="11">
        <v>0.51496891753144503</v>
      </c>
      <c r="AA796" s="11">
        <v>0.483243295589317</v>
      </c>
      <c r="AB796" s="11">
        <v>0.46362279280140201</v>
      </c>
      <c r="AC796" s="11">
        <v>0.44135341207892897</v>
      </c>
      <c r="AD796" s="11"/>
      <c r="AE796" s="11">
        <v>0.46899135956771398</v>
      </c>
      <c r="AF796" s="11">
        <v>0.47205460452236703</v>
      </c>
      <c r="AG796" s="11">
        <v>0.49914235089195502</v>
      </c>
      <c r="AH796" s="11">
        <v>0.44062463603875801</v>
      </c>
      <c r="AI796" s="11">
        <v>0.407746319294364</v>
      </c>
      <c r="AJ796" s="11"/>
      <c r="AK796" s="11">
        <v>0.51364443853373398</v>
      </c>
      <c r="AL796" s="11">
        <v>0.48733971587022701</v>
      </c>
      <c r="AM796" s="11">
        <v>0.42070325366147898</v>
      </c>
      <c r="AN796" s="11">
        <v>0.42730341117774701</v>
      </c>
      <c r="AO796" s="11">
        <v>0.44343519776135298</v>
      </c>
      <c r="AP796" s="11">
        <v>0.43119061720165303</v>
      </c>
      <c r="AQ796" s="11"/>
      <c r="AR796" s="11">
        <v>0.46763789950650397</v>
      </c>
      <c r="AS796" s="11">
        <v>0.51677811464596901</v>
      </c>
      <c r="AT796" s="11">
        <v>0.40093430209078601</v>
      </c>
      <c r="AU796" s="11"/>
      <c r="AV796" s="11">
        <v>0.50955225415523697</v>
      </c>
      <c r="AW796" s="11">
        <v>0.48395660377654298</v>
      </c>
      <c r="AX796" s="11">
        <v>0.53722962502178795</v>
      </c>
      <c r="AY796" s="11">
        <v>0.34886086470514999</v>
      </c>
      <c r="AZ796" s="11">
        <v>0.40874353754780401</v>
      </c>
      <c r="BA796" s="11"/>
      <c r="BB796" s="11">
        <v>0.51257153226315799</v>
      </c>
      <c r="BC796" s="11">
        <v>0.50023649526614999</v>
      </c>
      <c r="BD796" s="11">
        <v>0.53016391170480204</v>
      </c>
      <c r="BE796" s="11"/>
      <c r="BF796" s="11">
        <v>0.43572730662499798</v>
      </c>
      <c r="BG796" s="11">
        <v>0.48273623833690199</v>
      </c>
      <c r="BH796" s="11">
        <v>0.447689188703143</v>
      </c>
      <c r="BI796" s="11">
        <v>0.51450704113187395</v>
      </c>
      <c r="BJ796" s="11">
        <v>0.51935352881003005</v>
      </c>
      <c r="BK796" s="11">
        <v>0.43837404539929797</v>
      </c>
    </row>
    <row r="797" spans="2:63" x14ac:dyDescent="0.35">
      <c r="B797" t="s">
        <v>343</v>
      </c>
      <c r="C797" s="11">
        <v>0.14702123270482201</v>
      </c>
      <c r="D797" s="11">
        <v>0.159253655890742</v>
      </c>
      <c r="E797" s="11">
        <v>0.13510248581932599</v>
      </c>
      <c r="F797" s="11"/>
      <c r="G797" s="11">
        <v>0.17831585529380001</v>
      </c>
      <c r="H797" s="11">
        <v>0.18717916120345299</v>
      </c>
      <c r="I797" s="11">
        <v>0.14102549155345301</v>
      </c>
      <c r="J797" s="11">
        <v>0.12258339216094</v>
      </c>
      <c r="K797" s="11">
        <v>0.11823424599105101</v>
      </c>
      <c r="L797" s="11">
        <v>0.13706764159674401</v>
      </c>
      <c r="M797" s="11"/>
      <c r="N797" s="11">
        <v>0.173866572807027</v>
      </c>
      <c r="O797" s="11">
        <v>0.14131236203863401</v>
      </c>
      <c r="P797" s="11">
        <v>0.12606755370718301</v>
      </c>
      <c r="Q797" s="11">
        <v>0.13814320658519399</v>
      </c>
      <c r="R797" s="11">
        <v>0.13790555371056701</v>
      </c>
      <c r="S797" s="11">
        <v>0.17316159873117101</v>
      </c>
      <c r="T797" s="11">
        <v>0.104196545623526</v>
      </c>
      <c r="U797" s="11">
        <v>0.16682148237430899</v>
      </c>
      <c r="V797" s="11">
        <v>0.17062972646774599</v>
      </c>
      <c r="W797" s="11">
        <v>0.121096831793278</v>
      </c>
      <c r="X797" s="11">
        <v>0.14922859809542699</v>
      </c>
      <c r="Y797" s="11"/>
      <c r="Z797" s="11">
        <v>0.14376538717924001</v>
      </c>
      <c r="AA797" s="11">
        <v>0.118298012873544</v>
      </c>
      <c r="AB797" s="11">
        <v>0.15702648443629699</v>
      </c>
      <c r="AC797" s="11">
        <v>0.17509254368215799</v>
      </c>
      <c r="AD797" s="11"/>
      <c r="AE797" s="11">
        <v>0.15245702766430799</v>
      </c>
      <c r="AF797" s="11">
        <v>0.139666954965283</v>
      </c>
      <c r="AG797" s="11">
        <v>0.13770960436559901</v>
      </c>
      <c r="AH797" s="11">
        <v>0.17962386435173899</v>
      </c>
      <c r="AI797" s="11">
        <v>0.21430521010378001</v>
      </c>
      <c r="AJ797" s="11"/>
      <c r="AK797" s="11">
        <v>0.15761545312661099</v>
      </c>
      <c r="AL797" s="11">
        <v>0.13435628321999801</v>
      </c>
      <c r="AM797" s="11">
        <v>0.17239721276811501</v>
      </c>
      <c r="AN797" s="11">
        <v>0.170634230096605</v>
      </c>
      <c r="AO797" s="11">
        <v>0.119633783551387</v>
      </c>
      <c r="AP797" s="11">
        <v>0.161628266218525</v>
      </c>
      <c r="AQ797" s="11"/>
      <c r="AR797" s="11">
        <v>0.14491340782043099</v>
      </c>
      <c r="AS797" s="11">
        <v>0.15314585148566501</v>
      </c>
      <c r="AT797" s="11">
        <v>0.13204673157414201</v>
      </c>
      <c r="AU797" s="11"/>
      <c r="AV797" s="11">
        <v>0.15423844324955499</v>
      </c>
      <c r="AW797" s="11">
        <v>0.16154265530581099</v>
      </c>
      <c r="AX797" s="11">
        <v>0.124633382324277</v>
      </c>
      <c r="AY797" s="11">
        <v>0.14204512937848099</v>
      </c>
      <c r="AZ797" s="11">
        <v>0.115747410528013</v>
      </c>
      <c r="BA797" s="11"/>
      <c r="BB797" s="11">
        <v>0.17175079688091499</v>
      </c>
      <c r="BC797" s="11">
        <v>0.168061595023446</v>
      </c>
      <c r="BD797" s="11">
        <v>0.12043591558119</v>
      </c>
      <c r="BE797" s="11"/>
      <c r="BF797" s="11">
        <v>0.17958919902055501</v>
      </c>
      <c r="BG797" s="11">
        <v>0.13657459797486099</v>
      </c>
      <c r="BH797" s="11">
        <v>0.17424483757644299</v>
      </c>
      <c r="BI797" s="11">
        <v>0.124569753508511</v>
      </c>
      <c r="BJ797" s="11">
        <v>0.118626922569824</v>
      </c>
      <c r="BK797" s="11">
        <v>0.15451025655755801</v>
      </c>
    </row>
    <row r="798" spans="2:63" x14ac:dyDescent="0.35">
      <c r="B798" t="s">
        <v>104</v>
      </c>
      <c r="C798" s="11">
        <v>9.0786994467232998E-2</v>
      </c>
      <c r="D798" s="11">
        <v>7.76568734487115E-2</v>
      </c>
      <c r="E798" s="11">
        <v>0.10310298720364</v>
      </c>
      <c r="F798" s="11"/>
      <c r="G798" s="11">
        <v>0.11451115513245599</v>
      </c>
      <c r="H798" s="11">
        <v>8.6356339777456298E-2</v>
      </c>
      <c r="I798" s="11">
        <v>0.114140015847226</v>
      </c>
      <c r="J798" s="11">
        <v>9.8016677240483893E-2</v>
      </c>
      <c r="K798" s="11">
        <v>8.0085009839577295E-2</v>
      </c>
      <c r="L798" s="11">
        <v>6.0639922349366902E-2</v>
      </c>
      <c r="M798" s="11"/>
      <c r="N798" s="11">
        <v>9.7245949960823405E-2</v>
      </c>
      <c r="O798" s="11">
        <v>7.9674400830104297E-2</v>
      </c>
      <c r="P798" s="11">
        <v>8.2677599189467696E-2</v>
      </c>
      <c r="Q798" s="11">
        <v>7.3733984299895194E-2</v>
      </c>
      <c r="R798" s="11">
        <v>0.108809036321522</v>
      </c>
      <c r="S798" s="11">
        <v>8.4037242807428997E-2</v>
      </c>
      <c r="T798" s="11">
        <v>9.2325617123036802E-2</v>
      </c>
      <c r="U798" s="11">
        <v>0.113180904173525</v>
      </c>
      <c r="V798" s="11">
        <v>8.1043142408526406E-2</v>
      </c>
      <c r="W798" s="11">
        <v>0.10128622274502599</v>
      </c>
      <c r="X798" s="11">
        <v>0.11425491615758</v>
      </c>
      <c r="Y798" s="11"/>
      <c r="Z798" s="11">
        <v>6.3736582177714204E-2</v>
      </c>
      <c r="AA798" s="11">
        <v>9.38950181289811E-2</v>
      </c>
      <c r="AB798" s="11">
        <v>8.7066478466530206E-2</v>
      </c>
      <c r="AC798" s="11">
        <v>0.120413491438464</v>
      </c>
      <c r="AD798" s="11"/>
      <c r="AE798" s="11">
        <v>0.10305035410480801</v>
      </c>
      <c r="AF798" s="11">
        <v>9.43029199882819E-2</v>
      </c>
      <c r="AG798" s="11">
        <v>7.2892557619595205E-2</v>
      </c>
      <c r="AH798" s="11">
        <v>7.7236617085777795E-2</v>
      </c>
      <c r="AI798" s="11">
        <v>8.1869182377848307E-2</v>
      </c>
      <c r="AJ798" s="11"/>
      <c r="AK798" s="11">
        <v>6.3281480109342203E-2</v>
      </c>
      <c r="AL798" s="11">
        <v>8.10959398553978E-2</v>
      </c>
      <c r="AM798" s="11">
        <v>0.110909827953465</v>
      </c>
      <c r="AN798" s="11">
        <v>0.106489151943871</v>
      </c>
      <c r="AO798" s="11">
        <v>0.116716217872398</v>
      </c>
      <c r="AP798" s="11">
        <v>0.16844251363039101</v>
      </c>
      <c r="AQ798" s="11"/>
      <c r="AR798" s="11">
        <v>7.1488178519186693E-2</v>
      </c>
      <c r="AS798" s="11">
        <v>7.8528407051188007E-2</v>
      </c>
      <c r="AT798" s="11">
        <v>0.15412380871811601</v>
      </c>
      <c r="AU798" s="11"/>
      <c r="AV798" s="11">
        <v>6.3444148501892603E-2</v>
      </c>
      <c r="AW798" s="11">
        <v>8.82098028940968E-2</v>
      </c>
      <c r="AX798" s="11">
        <v>6.6469554608889203E-2</v>
      </c>
      <c r="AY798" s="11">
        <v>5.4234396410110297E-2</v>
      </c>
      <c r="AZ798" s="11">
        <v>0.17716585251458</v>
      </c>
      <c r="BA798" s="11"/>
      <c r="BB798" s="11">
        <v>5.3292264752528497E-2</v>
      </c>
      <c r="BC798" s="11">
        <v>8.2013832377955301E-2</v>
      </c>
      <c r="BD798" s="11">
        <v>7.9378096260057304E-2</v>
      </c>
      <c r="BE798" s="11"/>
      <c r="BF798" s="11">
        <v>9.9040911024160905E-2</v>
      </c>
      <c r="BG798" s="11">
        <v>0.101133685478922</v>
      </c>
      <c r="BH798" s="11">
        <v>0.100851640955644</v>
      </c>
      <c r="BI798" s="11">
        <v>7.2668777577523394E-2</v>
      </c>
      <c r="BJ798" s="11">
        <v>7.3588635170912201E-2</v>
      </c>
      <c r="BK798" s="11">
        <v>9.5818850615761897E-2</v>
      </c>
    </row>
    <row r="799" spans="2:63" x14ac:dyDescent="0.35">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c r="BK799" s="11"/>
    </row>
    <row r="800" spans="2:63" x14ac:dyDescent="0.35">
      <c r="B800" s="2" t="s">
        <v>356</v>
      </c>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c r="BK800" s="11"/>
    </row>
    <row r="801" spans="2:63" x14ac:dyDescent="0.35">
      <c r="B801" s="20" t="s">
        <v>67</v>
      </c>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c r="BK801" s="11"/>
    </row>
    <row r="802" spans="2:63" x14ac:dyDescent="0.35">
      <c r="B802" t="s">
        <v>340</v>
      </c>
      <c r="C802" s="11">
        <v>0.10247758808164099</v>
      </c>
      <c r="D802" s="11">
        <v>0.117069307529936</v>
      </c>
      <c r="E802" s="11">
        <v>8.7050651571780796E-2</v>
      </c>
      <c r="F802" s="11"/>
      <c r="G802" s="11">
        <v>0.12510516452610501</v>
      </c>
      <c r="H802" s="11">
        <v>0.13375925366692801</v>
      </c>
      <c r="I802" s="11">
        <v>6.5186239767313303E-2</v>
      </c>
      <c r="J802" s="11">
        <v>0.110020096245178</v>
      </c>
      <c r="K802" s="11">
        <v>9.9731799277526706E-2</v>
      </c>
      <c r="L802" s="11">
        <v>8.7545833926259795E-2</v>
      </c>
      <c r="M802" s="11"/>
      <c r="N802" s="11">
        <v>0.103415959196621</v>
      </c>
      <c r="O802" s="11">
        <v>9.0278953343269894E-2</v>
      </c>
      <c r="P802" s="11">
        <v>0.116391116316055</v>
      </c>
      <c r="Q802" s="11">
        <v>0.116683899329439</v>
      </c>
      <c r="R802" s="11">
        <v>5.7757762263170399E-2</v>
      </c>
      <c r="S802" s="11">
        <v>0.105152865485414</v>
      </c>
      <c r="T802" s="11">
        <v>0.109686513417198</v>
      </c>
      <c r="U802" s="11">
        <v>0.13341532312540699</v>
      </c>
      <c r="V802" s="11">
        <v>9.5429564651692403E-2</v>
      </c>
      <c r="W802" s="11">
        <v>0.10775503835047399</v>
      </c>
      <c r="X802" s="11">
        <v>0.11118689461858899</v>
      </c>
      <c r="Y802" s="11"/>
      <c r="Z802" s="11">
        <v>8.2040260906153198E-2</v>
      </c>
      <c r="AA802" s="11">
        <v>9.1400869370777599E-2</v>
      </c>
      <c r="AB802" s="11">
        <v>0.115891936776864</v>
      </c>
      <c r="AC802" s="11">
        <v>0.122621265670935</v>
      </c>
      <c r="AD802" s="11"/>
      <c r="AE802" s="11">
        <v>0.109422673219236</v>
      </c>
      <c r="AF802" s="11">
        <v>0.11633916940944899</v>
      </c>
      <c r="AG802" s="11">
        <v>8.1704386016250199E-2</v>
      </c>
      <c r="AH802" s="11">
        <v>0.105242295270206</v>
      </c>
      <c r="AI802" s="11">
        <v>8.3615118319750895E-2</v>
      </c>
      <c r="AJ802" s="11"/>
      <c r="AK802" s="11">
        <v>9.5401826221581096E-2</v>
      </c>
      <c r="AL802" s="11">
        <v>8.3907798220152902E-2</v>
      </c>
      <c r="AM802" s="11">
        <v>0.14273804065550599</v>
      </c>
      <c r="AN802" s="11">
        <v>0.111560651351748</v>
      </c>
      <c r="AO802" s="11">
        <v>0.114712347197333</v>
      </c>
      <c r="AP802" s="11">
        <v>0.12137630840798699</v>
      </c>
      <c r="AQ802" s="11"/>
      <c r="AR802" s="11">
        <v>0.112072020384671</v>
      </c>
      <c r="AS802" s="11">
        <v>9.1075059051196394E-2</v>
      </c>
      <c r="AT802" s="11">
        <v>0.11752713881968101</v>
      </c>
      <c r="AU802" s="11"/>
      <c r="AV802" s="11">
        <v>9.8197603672170494E-2</v>
      </c>
      <c r="AW802" s="11">
        <v>9.3361010652299001E-2</v>
      </c>
      <c r="AX802" s="11">
        <v>8.5426587894619599E-2</v>
      </c>
      <c r="AY802" s="11">
        <v>9.9055182002703204E-2</v>
      </c>
      <c r="AZ802" s="11">
        <v>0.120004189893175</v>
      </c>
      <c r="BA802" s="11"/>
      <c r="BB802" s="11">
        <v>9.4312531317332998E-2</v>
      </c>
      <c r="BC802" s="11">
        <v>9.7922011481391902E-2</v>
      </c>
      <c r="BD802" s="11">
        <v>0.10179068615487299</v>
      </c>
      <c r="BE802" s="11"/>
      <c r="BF802" s="11">
        <v>0.113212987142337</v>
      </c>
      <c r="BG802" s="11">
        <v>9.1600334856157706E-2</v>
      </c>
      <c r="BH802" s="11">
        <v>7.5710568073736995E-2</v>
      </c>
      <c r="BI802" s="11">
        <v>0.10808062533846299</v>
      </c>
      <c r="BJ802" s="11">
        <v>0.109708677681054</v>
      </c>
      <c r="BK802" s="11">
        <v>0.12619920454083999</v>
      </c>
    </row>
    <row r="803" spans="2:63" x14ac:dyDescent="0.35">
      <c r="B803" t="s">
        <v>341</v>
      </c>
      <c r="C803" s="11">
        <v>0.21590853048438999</v>
      </c>
      <c r="D803" s="11">
        <v>0.22822899778547301</v>
      </c>
      <c r="E803" s="11">
        <v>0.20572680897141901</v>
      </c>
      <c r="F803" s="11"/>
      <c r="G803" s="11">
        <v>0.27866928368172</v>
      </c>
      <c r="H803" s="11">
        <v>0.20670519321900099</v>
      </c>
      <c r="I803" s="11">
        <v>0.20581372251824501</v>
      </c>
      <c r="J803" s="11">
        <v>0.201044851077509</v>
      </c>
      <c r="K803" s="11">
        <v>0.239908256844172</v>
      </c>
      <c r="L803" s="11">
        <v>0.18496636983060799</v>
      </c>
      <c r="M803" s="11"/>
      <c r="N803" s="11">
        <v>0.22810613957277101</v>
      </c>
      <c r="O803" s="11">
        <v>0.21350245714029201</v>
      </c>
      <c r="P803" s="11">
        <v>0.2414626595911</v>
      </c>
      <c r="Q803" s="11">
        <v>0.221294159563697</v>
      </c>
      <c r="R803" s="11">
        <v>0.21917104535052601</v>
      </c>
      <c r="S803" s="11">
        <v>0.197392559126362</v>
      </c>
      <c r="T803" s="11">
        <v>0.17477527087233299</v>
      </c>
      <c r="U803" s="11">
        <v>0.236994882261815</v>
      </c>
      <c r="V803" s="11">
        <v>0.24242353694999999</v>
      </c>
      <c r="W803" s="11">
        <v>0.198688177471919</v>
      </c>
      <c r="X803" s="11">
        <v>0.18782763746272099</v>
      </c>
      <c r="Y803" s="11"/>
      <c r="Z803" s="11">
        <v>0.22586813269921599</v>
      </c>
      <c r="AA803" s="11">
        <v>0.22503240968886201</v>
      </c>
      <c r="AB803" s="11">
        <v>0.21094155488771699</v>
      </c>
      <c r="AC803" s="11">
        <v>0.19713755762223401</v>
      </c>
      <c r="AD803" s="11"/>
      <c r="AE803" s="11">
        <v>0.188680617651723</v>
      </c>
      <c r="AF803" s="11">
        <v>0.223100151986</v>
      </c>
      <c r="AG803" s="11">
        <v>0.23754636480994201</v>
      </c>
      <c r="AH803" s="11">
        <v>0.20269085631870601</v>
      </c>
      <c r="AI803" s="11">
        <v>0.306371072280681</v>
      </c>
      <c r="AJ803" s="11"/>
      <c r="AK803" s="11">
        <v>0.20840425744862501</v>
      </c>
      <c r="AL803" s="11">
        <v>0.24565891805502199</v>
      </c>
      <c r="AM803" s="11">
        <v>0.19034336980581701</v>
      </c>
      <c r="AN803" s="11">
        <v>0.18780757327168399</v>
      </c>
      <c r="AO803" s="11">
        <v>0.217477763632238</v>
      </c>
      <c r="AP803" s="11">
        <v>0.20467811957044599</v>
      </c>
      <c r="AQ803" s="11"/>
      <c r="AR803" s="11">
        <v>0.20433472549458401</v>
      </c>
      <c r="AS803" s="11">
        <v>0.21543944071863499</v>
      </c>
      <c r="AT803" s="11">
        <v>0.22756457909904301</v>
      </c>
      <c r="AU803" s="11"/>
      <c r="AV803" s="11">
        <v>0.20298470239182001</v>
      </c>
      <c r="AW803" s="11">
        <v>0.22834438736163701</v>
      </c>
      <c r="AX803" s="11">
        <v>0.240188076017888</v>
      </c>
      <c r="AY803" s="11">
        <v>0.24702640628515901</v>
      </c>
      <c r="AZ803" s="11">
        <v>0.211954151103421</v>
      </c>
      <c r="BA803" s="11"/>
      <c r="BB803" s="11">
        <v>0.21278748834797001</v>
      </c>
      <c r="BC803" s="11">
        <v>0.226265079989492</v>
      </c>
      <c r="BD803" s="11">
        <v>0.26899529357435997</v>
      </c>
      <c r="BE803" s="11"/>
      <c r="BF803" s="11">
        <v>0.22786852504071201</v>
      </c>
      <c r="BG803" s="11">
        <v>0.20494381133173301</v>
      </c>
      <c r="BH803" s="11">
        <v>0.22807982838702401</v>
      </c>
      <c r="BI803" s="11">
        <v>0.216351446062963</v>
      </c>
      <c r="BJ803" s="11">
        <v>0.217018032630546</v>
      </c>
      <c r="BK803" s="11">
        <v>0.19576866019165001</v>
      </c>
    </row>
    <row r="804" spans="2:63" x14ac:dyDescent="0.35">
      <c r="B804" t="s">
        <v>342</v>
      </c>
      <c r="C804" s="11">
        <v>0.37849358244076797</v>
      </c>
      <c r="D804" s="11">
        <v>0.375684354082442</v>
      </c>
      <c r="E804" s="11">
        <v>0.38103038299427</v>
      </c>
      <c r="F804" s="11"/>
      <c r="G804" s="11">
        <v>0.32363115191757202</v>
      </c>
      <c r="H804" s="11">
        <v>0.35158034361382701</v>
      </c>
      <c r="I804" s="11">
        <v>0.39806345798322601</v>
      </c>
      <c r="J804" s="11">
        <v>0.37888253623366502</v>
      </c>
      <c r="K804" s="11">
        <v>0.39387530659343201</v>
      </c>
      <c r="L804" s="11">
        <v>0.41117315065106202</v>
      </c>
      <c r="M804" s="11"/>
      <c r="N804" s="11">
        <v>0.35497880565899198</v>
      </c>
      <c r="O804" s="11">
        <v>0.40198214385445802</v>
      </c>
      <c r="P804" s="11">
        <v>0.36989955978877997</v>
      </c>
      <c r="Q804" s="11">
        <v>0.35418219871043</v>
      </c>
      <c r="R804" s="11">
        <v>0.36001057278218501</v>
      </c>
      <c r="S804" s="11">
        <v>0.407893488494666</v>
      </c>
      <c r="T804" s="11">
        <v>0.40423256497604199</v>
      </c>
      <c r="U804" s="11">
        <v>0.372035533258741</v>
      </c>
      <c r="V804" s="11">
        <v>0.37712766939137699</v>
      </c>
      <c r="W804" s="11">
        <v>0.38546654832295602</v>
      </c>
      <c r="X804" s="11">
        <v>0.368261695763549</v>
      </c>
      <c r="Y804" s="11"/>
      <c r="Z804" s="11">
        <v>0.418293260769179</v>
      </c>
      <c r="AA804" s="11">
        <v>0.39207217024355001</v>
      </c>
      <c r="AB804" s="11">
        <v>0.36638321490130199</v>
      </c>
      <c r="AC804" s="11">
        <v>0.33380101368083498</v>
      </c>
      <c r="AD804" s="11"/>
      <c r="AE804" s="11">
        <v>0.36496103923429302</v>
      </c>
      <c r="AF804" s="11">
        <v>0.36426621267960702</v>
      </c>
      <c r="AG804" s="11">
        <v>0.40582191407606999</v>
      </c>
      <c r="AH804" s="11">
        <v>0.398950235603102</v>
      </c>
      <c r="AI804" s="11">
        <v>0.30432521504374799</v>
      </c>
      <c r="AJ804" s="11"/>
      <c r="AK804" s="11">
        <v>0.39746228948575901</v>
      </c>
      <c r="AL804" s="11">
        <v>0.396425829804602</v>
      </c>
      <c r="AM804" s="11">
        <v>0.32949043553876201</v>
      </c>
      <c r="AN804" s="11">
        <v>0.358080857810678</v>
      </c>
      <c r="AO804" s="11">
        <v>0.356900982571981</v>
      </c>
      <c r="AP804" s="11">
        <v>0.38066605159505801</v>
      </c>
      <c r="AQ804" s="11"/>
      <c r="AR804" s="11">
        <v>0.38139287816117301</v>
      </c>
      <c r="AS804" s="11">
        <v>0.39235571440127498</v>
      </c>
      <c r="AT804" s="11">
        <v>0.35895263042890801</v>
      </c>
      <c r="AU804" s="11"/>
      <c r="AV804" s="11">
        <v>0.40732005313518499</v>
      </c>
      <c r="AW804" s="11">
        <v>0.37853963916126898</v>
      </c>
      <c r="AX804" s="11">
        <v>0.380101011658462</v>
      </c>
      <c r="AY804" s="11">
        <v>0.36704527032470002</v>
      </c>
      <c r="AZ804" s="11">
        <v>0.34430850687820602</v>
      </c>
      <c r="BA804" s="11"/>
      <c r="BB804" s="11">
        <v>0.39651357627761002</v>
      </c>
      <c r="BC804" s="11">
        <v>0.38076584602534402</v>
      </c>
      <c r="BD804" s="11">
        <v>0.34349191087944198</v>
      </c>
      <c r="BE804" s="11"/>
      <c r="BF804" s="11">
        <v>0.35136075788277499</v>
      </c>
      <c r="BG804" s="11">
        <v>0.38631410092197699</v>
      </c>
      <c r="BH804" s="11">
        <v>0.35967486191978298</v>
      </c>
      <c r="BI804" s="11">
        <v>0.395547537792661</v>
      </c>
      <c r="BJ804" s="11">
        <v>0.39692916986416998</v>
      </c>
      <c r="BK804" s="11">
        <v>0.389715886254484</v>
      </c>
    </row>
    <row r="805" spans="2:63" x14ac:dyDescent="0.35">
      <c r="B805" t="s">
        <v>343</v>
      </c>
      <c r="C805" s="11">
        <v>0.113329725794617</v>
      </c>
      <c r="D805" s="11">
        <v>0.12412691078900601</v>
      </c>
      <c r="E805" s="11">
        <v>0.10274563630028299</v>
      </c>
      <c r="F805" s="11"/>
      <c r="G805" s="11">
        <v>0.106974773040538</v>
      </c>
      <c r="H805" s="11">
        <v>0.13602388979570601</v>
      </c>
      <c r="I805" s="11">
        <v>0.12665444461366801</v>
      </c>
      <c r="J805" s="11">
        <v>0.106708736196791</v>
      </c>
      <c r="K805" s="11">
        <v>8.7910698265718706E-2</v>
      </c>
      <c r="L805" s="11">
        <v>0.11074635054722699</v>
      </c>
      <c r="M805" s="11"/>
      <c r="N805" s="11">
        <v>0.13143232867326099</v>
      </c>
      <c r="O805" s="11">
        <v>0.114324073316351</v>
      </c>
      <c r="P805" s="11">
        <v>8.6998085657677596E-2</v>
      </c>
      <c r="Q805" s="11">
        <v>0.105370933702716</v>
      </c>
      <c r="R805" s="11">
        <v>0.124195452430684</v>
      </c>
      <c r="S805" s="11">
        <v>0.120622594025194</v>
      </c>
      <c r="T805" s="11">
        <v>0.123813231788096</v>
      </c>
      <c r="U805" s="11">
        <v>0.102596082566545</v>
      </c>
      <c r="V805" s="11">
        <v>0.11762643086440901</v>
      </c>
      <c r="W805" s="11">
        <v>9.14365861712612E-2</v>
      </c>
      <c r="X805" s="11">
        <v>0.109946909909046</v>
      </c>
      <c r="Y805" s="11"/>
      <c r="Z805" s="11">
        <v>0.11695758729229599</v>
      </c>
      <c r="AA805" s="11">
        <v>0.104003032401716</v>
      </c>
      <c r="AB805" s="11">
        <v>0.133298590613839</v>
      </c>
      <c r="AC805" s="11">
        <v>0.102405661106987</v>
      </c>
      <c r="AD805" s="11"/>
      <c r="AE805" s="11">
        <v>0.110828713053248</v>
      </c>
      <c r="AF805" s="11">
        <v>0.109617993967219</v>
      </c>
      <c r="AG805" s="11">
        <v>9.8409732146172907E-2</v>
      </c>
      <c r="AH805" s="11">
        <v>0.15950844797308</v>
      </c>
      <c r="AI805" s="11">
        <v>0.16528892383793101</v>
      </c>
      <c r="AJ805" s="11"/>
      <c r="AK805" s="11">
        <v>0.13667925926857</v>
      </c>
      <c r="AL805" s="11">
        <v>0.127303089294559</v>
      </c>
      <c r="AM805" s="11">
        <v>9.1096382170176807E-2</v>
      </c>
      <c r="AN805" s="11">
        <v>8.0035624022484403E-2</v>
      </c>
      <c r="AO805" s="11">
        <v>8.1235536871965899E-2</v>
      </c>
      <c r="AP805" s="11">
        <v>8.6732601935972695E-2</v>
      </c>
      <c r="AQ805" s="11"/>
      <c r="AR805" s="11">
        <v>0.127047418353161</v>
      </c>
      <c r="AS805" s="11">
        <v>0.11921310429666</v>
      </c>
      <c r="AT805" s="11">
        <v>7.0096127717518802E-2</v>
      </c>
      <c r="AU805" s="11"/>
      <c r="AV805" s="11">
        <v>0.128020998606486</v>
      </c>
      <c r="AW805" s="11">
        <v>0.124802369584775</v>
      </c>
      <c r="AX805" s="11">
        <v>0.122375262761862</v>
      </c>
      <c r="AY805" s="11">
        <v>0.12398868564032001</v>
      </c>
      <c r="AZ805" s="11">
        <v>5.2806715559024803E-2</v>
      </c>
      <c r="BA805" s="11"/>
      <c r="BB805" s="11">
        <v>0.14183702704605899</v>
      </c>
      <c r="BC805" s="11">
        <v>0.123323455683903</v>
      </c>
      <c r="BD805" s="11">
        <v>0.117192235090317</v>
      </c>
      <c r="BE805" s="11"/>
      <c r="BF805" s="11">
        <v>0.14132446363031201</v>
      </c>
      <c r="BG805" s="11">
        <v>0.111318580123414</v>
      </c>
      <c r="BH805" s="11">
        <v>0.127624677023843</v>
      </c>
      <c r="BI805" s="11">
        <v>0.103780746623646</v>
      </c>
      <c r="BJ805" s="11">
        <v>8.0684106897004504E-2</v>
      </c>
      <c r="BK805" s="11">
        <v>9.0243882786316607E-2</v>
      </c>
    </row>
    <row r="806" spans="2:63" x14ac:dyDescent="0.35">
      <c r="B806" t="s">
        <v>104</v>
      </c>
      <c r="C806" s="11">
        <v>0.189790573198585</v>
      </c>
      <c r="D806" s="11">
        <v>0.15489042981314299</v>
      </c>
      <c r="E806" s="11">
        <v>0.223446520162248</v>
      </c>
      <c r="F806" s="11"/>
      <c r="G806" s="11">
        <v>0.165619626834064</v>
      </c>
      <c r="H806" s="11">
        <v>0.17193131970453801</v>
      </c>
      <c r="I806" s="11">
        <v>0.204282135117548</v>
      </c>
      <c r="J806" s="11">
        <v>0.20334378024685701</v>
      </c>
      <c r="K806" s="11">
        <v>0.178573939019151</v>
      </c>
      <c r="L806" s="11">
        <v>0.205568295044844</v>
      </c>
      <c r="M806" s="11"/>
      <c r="N806" s="11">
        <v>0.18206676689835399</v>
      </c>
      <c r="O806" s="11">
        <v>0.17991237234562901</v>
      </c>
      <c r="P806" s="11">
        <v>0.185248578646387</v>
      </c>
      <c r="Q806" s="11">
        <v>0.202468808693717</v>
      </c>
      <c r="R806" s="11">
        <v>0.23886516717343501</v>
      </c>
      <c r="S806" s="11">
        <v>0.16893849286836399</v>
      </c>
      <c r="T806" s="11">
        <v>0.18749241894633001</v>
      </c>
      <c r="U806" s="11">
        <v>0.15495817878749199</v>
      </c>
      <c r="V806" s="11">
        <v>0.167392798142523</v>
      </c>
      <c r="W806" s="11">
        <v>0.21665364968338999</v>
      </c>
      <c r="X806" s="11">
        <v>0.222776862246094</v>
      </c>
      <c r="Y806" s="11"/>
      <c r="Z806" s="11">
        <v>0.156840758333156</v>
      </c>
      <c r="AA806" s="11">
        <v>0.187491518295095</v>
      </c>
      <c r="AB806" s="11">
        <v>0.173484702820278</v>
      </c>
      <c r="AC806" s="11">
        <v>0.24403450191900999</v>
      </c>
      <c r="AD806" s="11"/>
      <c r="AE806" s="11">
        <v>0.22610695684149901</v>
      </c>
      <c r="AF806" s="11">
        <v>0.18667647195772399</v>
      </c>
      <c r="AG806" s="11">
        <v>0.17651760295156399</v>
      </c>
      <c r="AH806" s="11">
        <v>0.13360816483490601</v>
      </c>
      <c r="AI806" s="11">
        <v>0.14039967051788799</v>
      </c>
      <c r="AJ806" s="11"/>
      <c r="AK806" s="11">
        <v>0.16205236757546501</v>
      </c>
      <c r="AL806" s="11">
        <v>0.146704364625664</v>
      </c>
      <c r="AM806" s="11">
        <v>0.24633177182973801</v>
      </c>
      <c r="AN806" s="11">
        <v>0.26251529354340503</v>
      </c>
      <c r="AO806" s="11">
        <v>0.229673369726482</v>
      </c>
      <c r="AP806" s="11">
        <v>0.206546918490537</v>
      </c>
      <c r="AQ806" s="11"/>
      <c r="AR806" s="11">
        <v>0.175152957606411</v>
      </c>
      <c r="AS806" s="11">
        <v>0.181916681532234</v>
      </c>
      <c r="AT806" s="11">
        <v>0.22585952393485001</v>
      </c>
      <c r="AU806" s="11"/>
      <c r="AV806" s="11">
        <v>0.163476642194338</v>
      </c>
      <c r="AW806" s="11">
        <v>0.17495259324001999</v>
      </c>
      <c r="AX806" s="11">
        <v>0.17190906166716799</v>
      </c>
      <c r="AY806" s="11">
        <v>0.16288445574711699</v>
      </c>
      <c r="AZ806" s="11">
        <v>0.27092643656617299</v>
      </c>
      <c r="BA806" s="11"/>
      <c r="BB806" s="11">
        <v>0.154549377011028</v>
      </c>
      <c r="BC806" s="11">
        <v>0.17172360681986801</v>
      </c>
      <c r="BD806" s="11">
        <v>0.16852987430100699</v>
      </c>
      <c r="BE806" s="11"/>
      <c r="BF806" s="11">
        <v>0.16623326630386401</v>
      </c>
      <c r="BG806" s="11">
        <v>0.20582317276671899</v>
      </c>
      <c r="BH806" s="11">
        <v>0.20891006459561301</v>
      </c>
      <c r="BI806" s="11">
        <v>0.17623964418226701</v>
      </c>
      <c r="BJ806" s="11">
        <v>0.19566001292722501</v>
      </c>
      <c r="BK806" s="11">
        <v>0.19807236622670901</v>
      </c>
    </row>
    <row r="807" spans="2:63" x14ac:dyDescent="0.35">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c r="BK807" s="11"/>
    </row>
    <row r="808" spans="2:63" x14ac:dyDescent="0.35">
      <c r="B808" s="2" t="s">
        <v>357</v>
      </c>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c r="BK808" s="11"/>
    </row>
    <row r="809" spans="2:63" x14ac:dyDescent="0.35">
      <c r="B809" s="20" t="s">
        <v>67</v>
      </c>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c r="BK809" s="11"/>
    </row>
    <row r="810" spans="2:63" x14ac:dyDescent="0.35">
      <c r="B810" t="s">
        <v>340</v>
      </c>
      <c r="C810" s="11">
        <v>0.33813515560751201</v>
      </c>
      <c r="D810" s="11">
        <v>0.38782111633759497</v>
      </c>
      <c r="E810" s="11">
        <v>0.291890036410622</v>
      </c>
      <c r="F810" s="11"/>
      <c r="G810" s="11">
        <v>0.15020493601667501</v>
      </c>
      <c r="H810" s="11">
        <v>0.19605850182026199</v>
      </c>
      <c r="I810" s="11">
        <v>0.241772140465076</v>
      </c>
      <c r="J810" s="11">
        <v>0.37731291889462998</v>
      </c>
      <c r="K810" s="11">
        <v>0.479350839529395</v>
      </c>
      <c r="L810" s="11">
        <v>0.53337538649337202</v>
      </c>
      <c r="M810" s="11"/>
      <c r="N810" s="11">
        <v>0.25478225758237399</v>
      </c>
      <c r="O810" s="11">
        <v>0.32592353356010101</v>
      </c>
      <c r="P810" s="11">
        <v>0.35829864518214</v>
      </c>
      <c r="Q810" s="11">
        <v>0.370927634348591</v>
      </c>
      <c r="R810" s="11">
        <v>0.33873307885575399</v>
      </c>
      <c r="S810" s="11">
        <v>0.31322420427285702</v>
      </c>
      <c r="T810" s="11">
        <v>0.36206335886570601</v>
      </c>
      <c r="U810" s="11">
        <v>0.30090470741388498</v>
      </c>
      <c r="V810" s="11">
        <v>0.34833342191292199</v>
      </c>
      <c r="W810" s="11">
        <v>0.40052378471676697</v>
      </c>
      <c r="X810" s="11">
        <v>0.41295322463040501</v>
      </c>
      <c r="Y810" s="11"/>
      <c r="Z810" s="11">
        <v>0.379088846016569</v>
      </c>
      <c r="AA810" s="11">
        <v>0.35452806348403998</v>
      </c>
      <c r="AB810" s="11">
        <v>0.29887068470700701</v>
      </c>
      <c r="AC810" s="11">
        <v>0.30960649594638801</v>
      </c>
      <c r="AD810" s="11"/>
      <c r="AE810" s="11">
        <v>0.36212562602472498</v>
      </c>
      <c r="AF810" s="11">
        <v>0.31906514017062398</v>
      </c>
      <c r="AG810" s="11">
        <v>0.35136176283216303</v>
      </c>
      <c r="AH810" s="11">
        <v>0.29258586947639698</v>
      </c>
      <c r="AI810" s="11">
        <v>0.35404532239231401</v>
      </c>
      <c r="AJ810" s="11"/>
      <c r="AK810" s="11">
        <v>0.45869643138223498</v>
      </c>
      <c r="AL810" s="11">
        <v>0.28280388958679598</v>
      </c>
      <c r="AM810" s="11">
        <v>0.26075955936803502</v>
      </c>
      <c r="AN810" s="11">
        <v>0.28126057290872902</v>
      </c>
      <c r="AO810" s="11">
        <v>0.27410713278195997</v>
      </c>
      <c r="AP810" s="11">
        <v>0.16775546694322699</v>
      </c>
      <c r="AQ810" s="11"/>
      <c r="AR810" s="11">
        <v>0.40157813029665101</v>
      </c>
      <c r="AS810" s="11">
        <v>0.33025371865070702</v>
      </c>
      <c r="AT810" s="11">
        <v>0.28197562901704099</v>
      </c>
      <c r="AU810" s="11"/>
      <c r="AV810" s="11">
        <v>0.40191321000395702</v>
      </c>
      <c r="AW810" s="11">
        <v>0.26401453618451598</v>
      </c>
      <c r="AX810" s="11">
        <v>0.37445080580349999</v>
      </c>
      <c r="AY810" s="11">
        <v>0.42766314814638501</v>
      </c>
      <c r="AZ810" s="11">
        <v>0.31250854042819998</v>
      </c>
      <c r="BA810" s="11"/>
      <c r="BB810" s="11">
        <v>0.39304877981320901</v>
      </c>
      <c r="BC810" s="11">
        <v>0.25900411876623097</v>
      </c>
      <c r="BD810" s="11">
        <v>0.34975416439895901</v>
      </c>
      <c r="BE810" s="11"/>
      <c r="BF810" s="11">
        <v>0.24384410807095</v>
      </c>
      <c r="BG810" s="11">
        <v>0.33822452076596798</v>
      </c>
      <c r="BH810" s="11">
        <v>0.31093611555369699</v>
      </c>
      <c r="BI810" s="11">
        <v>0.37130968632740102</v>
      </c>
      <c r="BJ810" s="11">
        <v>0.437164933582807</v>
      </c>
      <c r="BK810" s="11">
        <v>0.39549169317583399</v>
      </c>
    </row>
    <row r="811" spans="2:63" x14ac:dyDescent="0.35">
      <c r="B811" t="s">
        <v>341</v>
      </c>
      <c r="C811" s="11">
        <v>0.304778945010798</v>
      </c>
      <c r="D811" s="11">
        <v>0.28423736353922102</v>
      </c>
      <c r="E811" s="11">
        <v>0.32601276021624298</v>
      </c>
      <c r="F811" s="11"/>
      <c r="G811" s="11">
        <v>0.32005823958802199</v>
      </c>
      <c r="H811" s="11">
        <v>0.29177119554377501</v>
      </c>
      <c r="I811" s="11">
        <v>0.32055472660162898</v>
      </c>
      <c r="J811" s="11">
        <v>0.287840959346157</v>
      </c>
      <c r="K811" s="11">
        <v>0.31985878434674297</v>
      </c>
      <c r="L811" s="11">
        <v>0.29584423458956499</v>
      </c>
      <c r="M811" s="11"/>
      <c r="N811" s="11">
        <v>0.28959741680753298</v>
      </c>
      <c r="O811" s="11">
        <v>0.336868163686522</v>
      </c>
      <c r="P811" s="11">
        <v>0.34630605946480197</v>
      </c>
      <c r="Q811" s="11">
        <v>0.31093075941912801</v>
      </c>
      <c r="R811" s="11">
        <v>0.292817845151572</v>
      </c>
      <c r="S811" s="11">
        <v>0.31582116489080198</v>
      </c>
      <c r="T811" s="11">
        <v>0.28527254787640499</v>
      </c>
      <c r="U811" s="11">
        <v>0.31470458622861402</v>
      </c>
      <c r="V811" s="11">
        <v>0.27893795512634501</v>
      </c>
      <c r="W811" s="11">
        <v>0.29607111029959399</v>
      </c>
      <c r="X811" s="11">
        <v>0.27898424748581702</v>
      </c>
      <c r="Y811" s="11"/>
      <c r="Z811" s="11">
        <v>0.32133895785268002</v>
      </c>
      <c r="AA811" s="11">
        <v>0.328093734966175</v>
      </c>
      <c r="AB811" s="11">
        <v>0.30225317589138001</v>
      </c>
      <c r="AC811" s="11">
        <v>0.26544271482341197</v>
      </c>
      <c r="AD811" s="11"/>
      <c r="AE811" s="11">
        <v>0.30913273297885802</v>
      </c>
      <c r="AF811" s="11">
        <v>0.32633921486184098</v>
      </c>
      <c r="AG811" s="11">
        <v>0.30178291199349999</v>
      </c>
      <c r="AH811" s="11">
        <v>0.28105955981399999</v>
      </c>
      <c r="AI811" s="11">
        <v>0.210545054791754</v>
      </c>
      <c r="AJ811" s="11"/>
      <c r="AK811" s="11">
        <v>0.27820392829542301</v>
      </c>
      <c r="AL811" s="11">
        <v>0.35302351019240902</v>
      </c>
      <c r="AM811" s="11">
        <v>0.30680010779243799</v>
      </c>
      <c r="AN811" s="11">
        <v>0.29260870914183701</v>
      </c>
      <c r="AO811" s="11">
        <v>0.29609383736882899</v>
      </c>
      <c r="AP811" s="11">
        <v>0.33841756635269499</v>
      </c>
      <c r="AQ811" s="11"/>
      <c r="AR811" s="11">
        <v>0.30091483741117803</v>
      </c>
      <c r="AS811" s="11">
        <v>0.30533292273561602</v>
      </c>
      <c r="AT811" s="11">
        <v>0.30501291287299398</v>
      </c>
      <c r="AU811" s="11"/>
      <c r="AV811" s="11">
        <v>0.30991243429737603</v>
      </c>
      <c r="AW811" s="11">
        <v>0.298291594887855</v>
      </c>
      <c r="AX811" s="11">
        <v>0.32031580227454798</v>
      </c>
      <c r="AY811" s="11">
        <v>0.34549042735355501</v>
      </c>
      <c r="AZ811" s="11">
        <v>0.30956197240916999</v>
      </c>
      <c r="BA811" s="11"/>
      <c r="BB811" s="11">
        <v>0.30857462516409601</v>
      </c>
      <c r="BC811" s="11">
        <v>0.30752304658060697</v>
      </c>
      <c r="BD811" s="11">
        <v>0.34177166914998702</v>
      </c>
      <c r="BE811" s="11"/>
      <c r="BF811" s="11">
        <v>0.26849844167797698</v>
      </c>
      <c r="BG811" s="11">
        <v>0.32027068161521399</v>
      </c>
      <c r="BH811" s="11">
        <v>0.30434540656093001</v>
      </c>
      <c r="BI811" s="11">
        <v>0.315795734471919</v>
      </c>
      <c r="BJ811" s="11">
        <v>0.30789529021372603</v>
      </c>
      <c r="BK811" s="11">
        <v>0.326852398548025</v>
      </c>
    </row>
    <row r="812" spans="2:63" x14ac:dyDescent="0.35">
      <c r="B812" t="s">
        <v>342</v>
      </c>
      <c r="C812" s="11">
        <v>0.22004321597266699</v>
      </c>
      <c r="D812" s="11">
        <v>0.192187253521686</v>
      </c>
      <c r="E812" s="11">
        <v>0.24569287227759701</v>
      </c>
      <c r="F812" s="11"/>
      <c r="G812" s="11">
        <v>0.30898949717325103</v>
      </c>
      <c r="H812" s="11">
        <v>0.33407960119435998</v>
      </c>
      <c r="I812" s="11">
        <v>0.26414110528051998</v>
      </c>
      <c r="J812" s="11">
        <v>0.214227607507434</v>
      </c>
      <c r="K812" s="11">
        <v>0.13324597374195801</v>
      </c>
      <c r="L812" s="11">
        <v>9.3639944767135302E-2</v>
      </c>
      <c r="M812" s="11"/>
      <c r="N812" s="11">
        <v>0.28284612588345798</v>
      </c>
      <c r="O812" s="11">
        <v>0.20589570487619199</v>
      </c>
      <c r="P812" s="11">
        <v>0.16460645330509199</v>
      </c>
      <c r="Q812" s="11">
        <v>0.195793135861067</v>
      </c>
      <c r="R812" s="11">
        <v>0.23193454725274801</v>
      </c>
      <c r="S812" s="11">
        <v>0.23456692756891101</v>
      </c>
      <c r="T812" s="11">
        <v>0.23677147654851799</v>
      </c>
      <c r="U812" s="11">
        <v>0.17713297556378901</v>
      </c>
      <c r="V812" s="11">
        <v>0.24073622405702899</v>
      </c>
      <c r="W812" s="11">
        <v>0.19344483079717101</v>
      </c>
      <c r="X812" s="11">
        <v>0.18045564968548899</v>
      </c>
      <c r="Y812" s="11"/>
      <c r="Z812" s="11">
        <v>0.18660110581457701</v>
      </c>
      <c r="AA812" s="11">
        <v>0.20259750442675301</v>
      </c>
      <c r="AB812" s="11">
        <v>0.261365396749279</v>
      </c>
      <c r="AC812" s="11">
        <v>0.240309929318266</v>
      </c>
      <c r="AD812" s="11"/>
      <c r="AE812" s="11">
        <v>0.19698041642851699</v>
      </c>
      <c r="AF812" s="11">
        <v>0.23079487898786999</v>
      </c>
      <c r="AG812" s="11">
        <v>0.22136674884208099</v>
      </c>
      <c r="AH812" s="11">
        <v>0.246194229085439</v>
      </c>
      <c r="AI812" s="11">
        <v>0.203095279762638</v>
      </c>
      <c r="AJ812" s="11"/>
      <c r="AK812" s="11">
        <v>0.144280312567514</v>
      </c>
      <c r="AL812" s="11">
        <v>0.24546449739423101</v>
      </c>
      <c r="AM812" s="11">
        <v>0.242579514916862</v>
      </c>
      <c r="AN812" s="11">
        <v>0.269455423776229</v>
      </c>
      <c r="AO812" s="11">
        <v>0.29277710265884699</v>
      </c>
      <c r="AP812" s="11">
        <v>0.28051071029665098</v>
      </c>
      <c r="AQ812" s="11"/>
      <c r="AR812" s="11">
        <v>0.18893970954324699</v>
      </c>
      <c r="AS812" s="11">
        <v>0.226989114536294</v>
      </c>
      <c r="AT812" s="11">
        <v>0.23096994838305401</v>
      </c>
      <c r="AU812" s="11"/>
      <c r="AV812" s="11">
        <v>0.18054095250692201</v>
      </c>
      <c r="AW812" s="11">
        <v>0.27591154990313599</v>
      </c>
      <c r="AX812" s="11">
        <v>0.17410564880329499</v>
      </c>
      <c r="AY812" s="11">
        <v>0.12984857239685901</v>
      </c>
      <c r="AZ812" s="11">
        <v>0.20228042860086401</v>
      </c>
      <c r="BA812" s="11"/>
      <c r="BB812" s="11">
        <v>0.192360310247673</v>
      </c>
      <c r="BC812" s="11">
        <v>0.28353705510178001</v>
      </c>
      <c r="BD812" s="11">
        <v>0.18557016754293701</v>
      </c>
      <c r="BE812" s="11"/>
      <c r="BF812" s="11">
        <v>0.287644322292407</v>
      </c>
      <c r="BG812" s="11">
        <v>0.19751477994473299</v>
      </c>
      <c r="BH812" s="11">
        <v>0.24436112340560101</v>
      </c>
      <c r="BI812" s="11">
        <v>0.214663295586524</v>
      </c>
      <c r="BJ812" s="11">
        <v>0.16351136162105701</v>
      </c>
      <c r="BK812" s="11">
        <v>0.17306542805309699</v>
      </c>
    </row>
    <row r="813" spans="2:63" x14ac:dyDescent="0.35">
      <c r="B813" t="s">
        <v>343</v>
      </c>
      <c r="C813" s="11">
        <v>6.1660230653742001E-2</v>
      </c>
      <c r="D813" s="11">
        <v>7.6785771687060106E-2</v>
      </c>
      <c r="E813" s="11">
        <v>4.5702089101523E-2</v>
      </c>
      <c r="F813" s="11"/>
      <c r="G813" s="11">
        <v>0.12563872834586501</v>
      </c>
      <c r="H813" s="11">
        <v>0.10135495781859501</v>
      </c>
      <c r="I813" s="11">
        <v>8.6298792807807098E-2</v>
      </c>
      <c r="J813" s="11">
        <v>4.7806062807258201E-2</v>
      </c>
      <c r="K813" s="11">
        <v>1.07918561188868E-2</v>
      </c>
      <c r="L813" s="11">
        <v>1.12459951194333E-2</v>
      </c>
      <c r="M813" s="11"/>
      <c r="N813" s="11">
        <v>0.102641846031941</v>
      </c>
      <c r="O813" s="11">
        <v>5.0823411642039899E-2</v>
      </c>
      <c r="P813" s="11">
        <v>5.7050612057012999E-2</v>
      </c>
      <c r="Q813" s="11">
        <v>4.0862064403523399E-2</v>
      </c>
      <c r="R813" s="11">
        <v>5.2328000089634903E-2</v>
      </c>
      <c r="S813" s="11">
        <v>6.0972851730563597E-2</v>
      </c>
      <c r="T813" s="11">
        <v>4.5120301588709999E-2</v>
      </c>
      <c r="U813" s="11">
        <v>0.100016495575851</v>
      </c>
      <c r="V813" s="11">
        <v>7.0759139662887896E-2</v>
      </c>
      <c r="W813" s="11">
        <v>4.4661581444266803E-2</v>
      </c>
      <c r="X813" s="11">
        <v>4.0467232703381997E-2</v>
      </c>
      <c r="Y813" s="11"/>
      <c r="Z813" s="11">
        <v>6.1317284704766301E-2</v>
      </c>
      <c r="AA813" s="11">
        <v>4.0177604011949399E-2</v>
      </c>
      <c r="AB813" s="11">
        <v>8.2028527805302301E-2</v>
      </c>
      <c r="AC813" s="11">
        <v>6.5252467125152702E-2</v>
      </c>
      <c r="AD813" s="11"/>
      <c r="AE813" s="11">
        <v>4.0766815389453398E-2</v>
      </c>
      <c r="AF813" s="11">
        <v>4.96649408371308E-2</v>
      </c>
      <c r="AG813" s="11">
        <v>6.13255197733273E-2</v>
      </c>
      <c r="AH813" s="11">
        <v>0.124003772518615</v>
      </c>
      <c r="AI813" s="11">
        <v>0.15708558057001501</v>
      </c>
      <c r="AJ813" s="11"/>
      <c r="AK813" s="11">
        <v>5.4265685125026698E-2</v>
      </c>
      <c r="AL813" s="11">
        <v>5.4965421275712398E-2</v>
      </c>
      <c r="AM813" s="11">
        <v>8.6928613034860797E-2</v>
      </c>
      <c r="AN813" s="11">
        <v>7.7029084111710805E-2</v>
      </c>
      <c r="AO813" s="11">
        <v>6.8234645636136695E-2</v>
      </c>
      <c r="AP813" s="11">
        <v>5.49140697172451E-2</v>
      </c>
      <c r="AQ813" s="11"/>
      <c r="AR813" s="11">
        <v>5.0018943141115803E-2</v>
      </c>
      <c r="AS813" s="11">
        <v>6.9247763862966993E-2</v>
      </c>
      <c r="AT813" s="11">
        <v>5.6384491604654099E-2</v>
      </c>
      <c r="AU813" s="11"/>
      <c r="AV813" s="11">
        <v>5.1152471841787901E-2</v>
      </c>
      <c r="AW813" s="11">
        <v>8.5667971453033204E-2</v>
      </c>
      <c r="AX813" s="11">
        <v>7.2910655176466402E-2</v>
      </c>
      <c r="AY813" s="11">
        <v>8.4269445038409496E-2</v>
      </c>
      <c r="AZ813" s="11">
        <v>3.0268618843504399E-2</v>
      </c>
      <c r="BA813" s="11"/>
      <c r="BB813" s="11">
        <v>6.21115203017093E-2</v>
      </c>
      <c r="BC813" s="11">
        <v>7.9350015213490499E-2</v>
      </c>
      <c r="BD813" s="11">
        <v>7.4014440852348706E-2</v>
      </c>
      <c r="BE813" s="11"/>
      <c r="BF813" s="11">
        <v>0.126229308954</v>
      </c>
      <c r="BG813" s="11">
        <v>5.65081301617439E-2</v>
      </c>
      <c r="BH813" s="11">
        <v>6.21904848275837E-2</v>
      </c>
      <c r="BI813" s="11">
        <v>3.7245740518959701E-2</v>
      </c>
      <c r="BJ813" s="11">
        <v>1.4501815320602201E-2</v>
      </c>
      <c r="BK813" s="11">
        <v>3.5671276813252301E-2</v>
      </c>
    </row>
    <row r="814" spans="2:63" x14ac:dyDescent="0.35">
      <c r="B814" t="s">
        <v>104</v>
      </c>
      <c r="C814" s="11">
        <v>7.5382452755281396E-2</v>
      </c>
      <c r="D814" s="11">
        <v>5.89684949144378E-2</v>
      </c>
      <c r="E814" s="11">
        <v>9.0702241994015095E-2</v>
      </c>
      <c r="F814" s="11"/>
      <c r="G814" s="11">
        <v>9.5108598876187E-2</v>
      </c>
      <c r="H814" s="11">
        <v>7.6735743623008001E-2</v>
      </c>
      <c r="I814" s="11">
        <v>8.7233234844968199E-2</v>
      </c>
      <c r="J814" s="11">
        <v>7.2812451444521198E-2</v>
      </c>
      <c r="K814" s="11">
        <v>5.6752546263017102E-2</v>
      </c>
      <c r="L814" s="11">
        <v>6.5894439030494703E-2</v>
      </c>
      <c r="M814" s="11"/>
      <c r="N814" s="11">
        <v>7.0132353694693894E-2</v>
      </c>
      <c r="O814" s="11">
        <v>8.0489186235144797E-2</v>
      </c>
      <c r="P814" s="11">
        <v>7.3738229990952503E-2</v>
      </c>
      <c r="Q814" s="11">
        <v>8.1486405967690995E-2</v>
      </c>
      <c r="R814" s="11">
        <v>8.4186528650291498E-2</v>
      </c>
      <c r="S814" s="11">
        <v>7.5414851536866404E-2</v>
      </c>
      <c r="T814" s="11">
        <v>7.0772315120660997E-2</v>
      </c>
      <c r="U814" s="11">
        <v>0.10724123521786</v>
      </c>
      <c r="V814" s="11">
        <v>6.1233259240815997E-2</v>
      </c>
      <c r="W814" s="11">
        <v>6.5298692742200098E-2</v>
      </c>
      <c r="X814" s="11">
        <v>8.7139645494907297E-2</v>
      </c>
      <c r="Y814" s="11"/>
      <c r="Z814" s="11">
        <v>5.1653805611407498E-2</v>
      </c>
      <c r="AA814" s="11">
        <v>7.4603093111082902E-2</v>
      </c>
      <c r="AB814" s="11">
        <v>5.54822148470311E-2</v>
      </c>
      <c r="AC814" s="11">
        <v>0.119388392786782</v>
      </c>
      <c r="AD814" s="11"/>
      <c r="AE814" s="11">
        <v>9.09944091784467E-2</v>
      </c>
      <c r="AF814" s="11">
        <v>7.4135825142533807E-2</v>
      </c>
      <c r="AG814" s="11">
        <v>6.4163056558927595E-2</v>
      </c>
      <c r="AH814" s="11">
        <v>5.61565691055496E-2</v>
      </c>
      <c r="AI814" s="11">
        <v>7.52287624832782E-2</v>
      </c>
      <c r="AJ814" s="11"/>
      <c r="AK814" s="11">
        <v>6.4553642629801705E-2</v>
      </c>
      <c r="AL814" s="11">
        <v>6.3742681550851304E-2</v>
      </c>
      <c r="AM814" s="11">
        <v>0.102932204887804</v>
      </c>
      <c r="AN814" s="11">
        <v>7.9646210061494402E-2</v>
      </c>
      <c r="AO814" s="11">
        <v>6.8787281554226504E-2</v>
      </c>
      <c r="AP814" s="11">
        <v>0.158402186690182</v>
      </c>
      <c r="AQ814" s="11"/>
      <c r="AR814" s="11">
        <v>5.8548379607806997E-2</v>
      </c>
      <c r="AS814" s="11">
        <v>6.8176480214415303E-2</v>
      </c>
      <c r="AT814" s="11">
        <v>0.12565701812225699</v>
      </c>
      <c r="AU814" s="11"/>
      <c r="AV814" s="11">
        <v>5.6480931349957103E-2</v>
      </c>
      <c r="AW814" s="11">
        <v>7.6114347571460406E-2</v>
      </c>
      <c r="AX814" s="11">
        <v>5.8217087942190097E-2</v>
      </c>
      <c r="AY814" s="11">
        <v>1.2728407064790699E-2</v>
      </c>
      <c r="AZ814" s="11">
        <v>0.14538043971826101</v>
      </c>
      <c r="BA814" s="11"/>
      <c r="BB814" s="11">
        <v>4.39047644733132E-2</v>
      </c>
      <c r="BC814" s="11">
        <v>7.0585764337891793E-2</v>
      </c>
      <c r="BD814" s="11">
        <v>4.8889558055767897E-2</v>
      </c>
      <c r="BE814" s="11"/>
      <c r="BF814" s="11">
        <v>7.3783819004665602E-2</v>
      </c>
      <c r="BG814" s="11">
        <v>8.7481887512340706E-2</v>
      </c>
      <c r="BH814" s="11">
        <v>7.8166869652188595E-2</v>
      </c>
      <c r="BI814" s="11">
        <v>6.0985543095195799E-2</v>
      </c>
      <c r="BJ814" s="11">
        <v>7.6926599261807505E-2</v>
      </c>
      <c r="BK814" s="11">
        <v>6.8919203409792407E-2</v>
      </c>
    </row>
    <row r="815" spans="2:63" x14ac:dyDescent="0.35">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c r="BG815" s="11"/>
      <c r="BH815" s="11"/>
      <c r="BI815" s="11"/>
      <c r="BJ815" s="11"/>
      <c r="BK815" s="11"/>
    </row>
    <row r="816" spans="2:63" x14ac:dyDescent="0.35">
      <c r="B816" s="2" t="s">
        <v>358</v>
      </c>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row>
    <row r="817" spans="2:63" x14ac:dyDescent="0.35">
      <c r="B817" s="20" t="s">
        <v>67</v>
      </c>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row>
    <row r="818" spans="2:63" x14ac:dyDescent="0.35">
      <c r="B818" t="s">
        <v>340</v>
      </c>
      <c r="C818" s="11">
        <v>7.7079480799862293E-2</v>
      </c>
      <c r="D818" s="11">
        <v>8.6904328004778403E-2</v>
      </c>
      <c r="E818" s="11">
        <v>6.75418820407446E-2</v>
      </c>
      <c r="F818" s="11"/>
      <c r="G818" s="11">
        <v>7.7733967965672099E-2</v>
      </c>
      <c r="H818" s="11">
        <v>8.7461663102742795E-2</v>
      </c>
      <c r="I818" s="11">
        <v>4.8654088281743703E-2</v>
      </c>
      <c r="J818" s="11">
        <v>5.8976653311058003E-2</v>
      </c>
      <c r="K818" s="11">
        <v>7.9239798398756306E-2</v>
      </c>
      <c r="L818" s="11">
        <v>0.104539085842123</v>
      </c>
      <c r="M818" s="11"/>
      <c r="N818" s="11">
        <v>6.7751868876777893E-2</v>
      </c>
      <c r="O818" s="11">
        <v>4.4704265314448002E-2</v>
      </c>
      <c r="P818" s="11">
        <v>7.9674484182892996E-2</v>
      </c>
      <c r="Q818" s="11">
        <v>0.102602549967533</v>
      </c>
      <c r="R818" s="11">
        <v>7.5644748962975197E-2</v>
      </c>
      <c r="S818" s="11">
        <v>6.6463387004583097E-2</v>
      </c>
      <c r="T818" s="11">
        <v>9.4997699467625804E-2</v>
      </c>
      <c r="U818" s="11">
        <v>8.5808789526313697E-2</v>
      </c>
      <c r="V818" s="11">
        <v>7.2889181722413404E-2</v>
      </c>
      <c r="W818" s="11">
        <v>0.108895607669991</v>
      </c>
      <c r="X818" s="11">
        <v>7.4603775957229099E-2</v>
      </c>
      <c r="Y818" s="11"/>
      <c r="Z818" s="11">
        <v>7.7796540064560493E-2</v>
      </c>
      <c r="AA818" s="11">
        <v>5.7924359229746501E-2</v>
      </c>
      <c r="AB818" s="11">
        <v>8.3544251031957506E-2</v>
      </c>
      <c r="AC818" s="11">
        <v>9.0392355986110895E-2</v>
      </c>
      <c r="AD818" s="11"/>
      <c r="AE818" s="11">
        <v>9.2895281584012501E-2</v>
      </c>
      <c r="AF818" s="11">
        <v>8.2667602744236804E-2</v>
      </c>
      <c r="AG818" s="11">
        <v>6.4430596308349894E-2</v>
      </c>
      <c r="AH818" s="11">
        <v>5.9736026425449999E-2</v>
      </c>
      <c r="AI818" s="11">
        <v>9.9873794501586094E-2</v>
      </c>
      <c r="AJ818" s="11"/>
      <c r="AK818" s="11">
        <v>9.6266729740152407E-2</v>
      </c>
      <c r="AL818" s="11">
        <v>6.7334423962794904E-2</v>
      </c>
      <c r="AM818" s="11">
        <v>8.9864045530167996E-2</v>
      </c>
      <c r="AN818" s="11">
        <v>7.6725427245398894E-2</v>
      </c>
      <c r="AO818" s="11">
        <v>4.8002668894176301E-2</v>
      </c>
      <c r="AP818" s="11">
        <v>7.9752516499641601E-2</v>
      </c>
      <c r="AQ818" s="11"/>
      <c r="AR818" s="11">
        <v>9.8127804261161494E-2</v>
      </c>
      <c r="AS818" s="11">
        <v>6.4519832984568606E-2</v>
      </c>
      <c r="AT818" s="11">
        <v>6.8752734445115898E-2</v>
      </c>
      <c r="AU818" s="11"/>
      <c r="AV818" s="11">
        <v>8.3830751252532296E-2</v>
      </c>
      <c r="AW818" s="11">
        <v>6.0532591188991597E-2</v>
      </c>
      <c r="AX818" s="11">
        <v>5.5171466692821698E-2</v>
      </c>
      <c r="AY818" s="11">
        <v>0.17701626538686299</v>
      </c>
      <c r="AZ818" s="11">
        <v>6.2563903065031998E-2</v>
      </c>
      <c r="BA818" s="11"/>
      <c r="BB818" s="11">
        <v>7.7932540385488899E-2</v>
      </c>
      <c r="BC818" s="11">
        <v>5.8356854830518903E-2</v>
      </c>
      <c r="BD818" s="11">
        <v>5.1871323887890002E-2</v>
      </c>
      <c r="BE818" s="11"/>
      <c r="BF818" s="11">
        <v>6.6880697908109299E-2</v>
      </c>
      <c r="BG818" s="11">
        <v>6.5321477876440603E-2</v>
      </c>
      <c r="BH818" s="11">
        <v>6.7258868517770506E-2</v>
      </c>
      <c r="BI818" s="11">
        <v>7.7516376222447406E-2</v>
      </c>
      <c r="BJ818" s="11">
        <v>0.10718668315393499</v>
      </c>
      <c r="BK818" s="11">
        <v>0.109465093082016</v>
      </c>
    </row>
    <row r="819" spans="2:63" x14ac:dyDescent="0.35">
      <c r="B819" t="s">
        <v>341</v>
      </c>
      <c r="C819" s="11">
        <v>0.191637219624511</v>
      </c>
      <c r="D819" s="11">
        <v>0.20811535751392801</v>
      </c>
      <c r="E819" s="11">
        <v>0.17531325093015099</v>
      </c>
      <c r="F819" s="11"/>
      <c r="G819" s="11">
        <v>0.20343201885956999</v>
      </c>
      <c r="H819" s="11">
        <v>0.158136683095701</v>
      </c>
      <c r="I819" s="11">
        <v>0.17226205531043901</v>
      </c>
      <c r="J819" s="11">
        <v>0.18084617938073799</v>
      </c>
      <c r="K819" s="11">
        <v>0.21657594315838299</v>
      </c>
      <c r="L819" s="11">
        <v>0.218799610184261</v>
      </c>
      <c r="M819" s="11"/>
      <c r="N819" s="11">
        <v>0.188760552857512</v>
      </c>
      <c r="O819" s="11">
        <v>0.20267385332556601</v>
      </c>
      <c r="P819" s="11">
        <v>0.215127908188122</v>
      </c>
      <c r="Q819" s="11">
        <v>0.234080506385139</v>
      </c>
      <c r="R819" s="11">
        <v>0.18256453161998101</v>
      </c>
      <c r="S819" s="11">
        <v>0.168509552293788</v>
      </c>
      <c r="T819" s="11">
        <v>0.15612178704378199</v>
      </c>
      <c r="U819" s="11">
        <v>0.13712844700608701</v>
      </c>
      <c r="V819" s="11">
        <v>0.185650459716105</v>
      </c>
      <c r="W819" s="11">
        <v>0.20803177950840801</v>
      </c>
      <c r="X819" s="11">
        <v>0.19549043605292499</v>
      </c>
      <c r="Y819" s="11"/>
      <c r="Z819" s="11">
        <v>0.202788419520601</v>
      </c>
      <c r="AA819" s="11">
        <v>0.205521446621002</v>
      </c>
      <c r="AB819" s="11">
        <v>0.197608160435785</v>
      </c>
      <c r="AC819" s="11">
        <v>0.15444827664902899</v>
      </c>
      <c r="AD819" s="11"/>
      <c r="AE819" s="11">
        <v>0.17524495190727099</v>
      </c>
      <c r="AF819" s="11">
        <v>0.19905837739403501</v>
      </c>
      <c r="AG819" s="11">
        <v>0.19802073311394999</v>
      </c>
      <c r="AH819" s="11">
        <v>0.18156786896834201</v>
      </c>
      <c r="AI819" s="11">
        <v>0.18824444369364501</v>
      </c>
      <c r="AJ819" s="11"/>
      <c r="AK819" s="11">
        <v>0.22484448135155699</v>
      </c>
      <c r="AL819" s="11">
        <v>0.185720463631493</v>
      </c>
      <c r="AM819" s="11">
        <v>0.16420154226660399</v>
      </c>
      <c r="AN819" s="11">
        <v>0.160597946684648</v>
      </c>
      <c r="AO819" s="11">
        <v>0.15934420333285501</v>
      </c>
      <c r="AP819" s="11">
        <v>0.209001098533632</v>
      </c>
      <c r="AQ819" s="11"/>
      <c r="AR819" s="11">
        <v>0.187104169611197</v>
      </c>
      <c r="AS819" s="11">
        <v>0.19883422106724999</v>
      </c>
      <c r="AT819" s="11">
        <v>0.192050970985051</v>
      </c>
      <c r="AU819" s="11"/>
      <c r="AV819" s="11">
        <v>0.205391567384202</v>
      </c>
      <c r="AW819" s="11">
        <v>0.16514617571919599</v>
      </c>
      <c r="AX819" s="11">
        <v>0.25390886573277599</v>
      </c>
      <c r="AY819" s="11">
        <v>0.13768281822539399</v>
      </c>
      <c r="AZ819" s="11">
        <v>0.183141959426459</v>
      </c>
      <c r="BA819" s="11"/>
      <c r="BB819" s="11">
        <v>0.203612265266922</v>
      </c>
      <c r="BC819" s="11">
        <v>0.16916894726105799</v>
      </c>
      <c r="BD819" s="11">
        <v>0.25902310684010199</v>
      </c>
      <c r="BE819" s="11"/>
      <c r="BF819" s="11">
        <v>0.162811395996874</v>
      </c>
      <c r="BG819" s="11">
        <v>0.183967283521111</v>
      </c>
      <c r="BH819" s="11">
        <v>0.176248667890405</v>
      </c>
      <c r="BI819" s="11">
        <v>0.21275594116952301</v>
      </c>
      <c r="BJ819" s="11">
        <v>0.21755842098127201</v>
      </c>
      <c r="BK819" s="11">
        <v>0.237410897333762</v>
      </c>
    </row>
    <row r="820" spans="2:63" x14ac:dyDescent="0.35">
      <c r="B820" t="s">
        <v>342</v>
      </c>
      <c r="C820" s="11">
        <v>0.49659222037096801</v>
      </c>
      <c r="D820" s="11">
        <v>0.47541394442073798</v>
      </c>
      <c r="E820" s="11">
        <v>0.51833120195978899</v>
      </c>
      <c r="F820" s="11"/>
      <c r="G820" s="11">
        <v>0.43206213166156598</v>
      </c>
      <c r="H820" s="11">
        <v>0.513073959552651</v>
      </c>
      <c r="I820" s="11">
        <v>0.50919523515074505</v>
      </c>
      <c r="J820" s="11">
        <v>0.51871453044076099</v>
      </c>
      <c r="K820" s="11">
        <v>0.49874154635547902</v>
      </c>
      <c r="L820" s="11">
        <v>0.49719144471471599</v>
      </c>
      <c r="M820" s="11"/>
      <c r="N820" s="11">
        <v>0.45250091574792201</v>
      </c>
      <c r="O820" s="11">
        <v>0.53045147567484296</v>
      </c>
      <c r="P820" s="11">
        <v>0.51642943217227899</v>
      </c>
      <c r="Q820" s="11">
        <v>0.46329359664476499</v>
      </c>
      <c r="R820" s="11">
        <v>0.49633242695014501</v>
      </c>
      <c r="S820" s="11">
        <v>0.52760494716219597</v>
      </c>
      <c r="T820" s="11">
        <v>0.53962893516028398</v>
      </c>
      <c r="U820" s="11">
        <v>0.54145425024017302</v>
      </c>
      <c r="V820" s="11">
        <v>0.48494942058358498</v>
      </c>
      <c r="W820" s="11">
        <v>0.47075712400513198</v>
      </c>
      <c r="X820" s="11">
        <v>0.47221668580440102</v>
      </c>
      <c r="Y820" s="11"/>
      <c r="Z820" s="11">
        <v>0.53000786424040403</v>
      </c>
      <c r="AA820" s="11">
        <v>0.51447686174812801</v>
      </c>
      <c r="AB820" s="11">
        <v>0.46588359766223902</v>
      </c>
      <c r="AC820" s="11">
        <v>0.47607848019301902</v>
      </c>
      <c r="AD820" s="11"/>
      <c r="AE820" s="11">
        <v>0.477935659975331</v>
      </c>
      <c r="AF820" s="11">
        <v>0.50877331001276704</v>
      </c>
      <c r="AG820" s="11">
        <v>0.51896387718116899</v>
      </c>
      <c r="AH820" s="11">
        <v>0.48692596450985698</v>
      </c>
      <c r="AI820" s="11">
        <v>0.34476139094052899</v>
      </c>
      <c r="AJ820" s="11"/>
      <c r="AK820" s="11">
        <v>0.48202592497477997</v>
      </c>
      <c r="AL820" s="11">
        <v>0.53671952663336198</v>
      </c>
      <c r="AM820" s="11">
        <v>0.43658984601631501</v>
      </c>
      <c r="AN820" s="11">
        <v>0.48883955394468798</v>
      </c>
      <c r="AO820" s="11">
        <v>0.51160006824653703</v>
      </c>
      <c r="AP820" s="11">
        <v>0.495690399048071</v>
      </c>
      <c r="AQ820" s="11"/>
      <c r="AR820" s="11">
        <v>0.48888048367956299</v>
      </c>
      <c r="AS820" s="11">
        <v>0.51154748266366501</v>
      </c>
      <c r="AT820" s="11">
        <v>0.48679480227376598</v>
      </c>
      <c r="AU820" s="11"/>
      <c r="AV820" s="11">
        <v>0.48510117399540997</v>
      </c>
      <c r="AW820" s="11">
        <v>0.52653215196838699</v>
      </c>
      <c r="AX820" s="11">
        <v>0.50527944325235696</v>
      </c>
      <c r="AY820" s="11">
        <v>0.50723772498011799</v>
      </c>
      <c r="AZ820" s="11">
        <v>0.46200474053174001</v>
      </c>
      <c r="BA820" s="11"/>
      <c r="BB820" s="11">
        <v>0.50014786093504904</v>
      </c>
      <c r="BC820" s="11">
        <v>0.51696830011972195</v>
      </c>
      <c r="BD820" s="11">
        <v>0.50809793264169101</v>
      </c>
      <c r="BE820" s="11"/>
      <c r="BF820" s="11">
        <v>0.479552688525405</v>
      </c>
      <c r="BG820" s="11">
        <v>0.52369760658282705</v>
      </c>
      <c r="BH820" s="11">
        <v>0.50999903182950901</v>
      </c>
      <c r="BI820" s="11">
        <v>0.49642872924817799</v>
      </c>
      <c r="BJ820" s="11">
        <v>0.47696081940992302</v>
      </c>
      <c r="BK820" s="11">
        <v>0.45863587543033502</v>
      </c>
    </row>
    <row r="821" spans="2:63" x14ac:dyDescent="0.35">
      <c r="B821" t="s">
        <v>343</v>
      </c>
      <c r="C821" s="11">
        <v>0.13617647924694201</v>
      </c>
      <c r="D821" s="11">
        <v>0.14538056725061901</v>
      </c>
      <c r="E821" s="11">
        <v>0.12669535509121799</v>
      </c>
      <c r="F821" s="11"/>
      <c r="G821" s="11">
        <v>0.201358097452493</v>
      </c>
      <c r="H821" s="11">
        <v>0.17713826686062001</v>
      </c>
      <c r="I821" s="11">
        <v>0.16967987250539099</v>
      </c>
      <c r="J821" s="11">
        <v>0.114202670686133</v>
      </c>
      <c r="K821" s="11">
        <v>9.4856497681718194E-2</v>
      </c>
      <c r="L821" s="11">
        <v>7.6866428626864006E-2</v>
      </c>
      <c r="M821" s="11"/>
      <c r="N821" s="11">
        <v>0.21606481069710701</v>
      </c>
      <c r="O821" s="11">
        <v>0.12585979545624901</v>
      </c>
      <c r="P821" s="11">
        <v>0.100265045641416</v>
      </c>
      <c r="Q821" s="11">
        <v>9.0530567236865103E-2</v>
      </c>
      <c r="R821" s="11">
        <v>0.116888288035653</v>
      </c>
      <c r="S821" s="11">
        <v>0.136247794160168</v>
      </c>
      <c r="T821" s="11">
        <v>0.104727009823207</v>
      </c>
      <c r="U821" s="11">
        <v>0.167699368922196</v>
      </c>
      <c r="V821" s="11">
        <v>0.15841730256359099</v>
      </c>
      <c r="W821" s="11">
        <v>0.103248086473337</v>
      </c>
      <c r="X821" s="11">
        <v>0.141164723620261</v>
      </c>
      <c r="Y821" s="11"/>
      <c r="Z821" s="11">
        <v>0.119254142495255</v>
      </c>
      <c r="AA821" s="11">
        <v>0.111993851172692</v>
      </c>
      <c r="AB821" s="11">
        <v>0.16749050454057701</v>
      </c>
      <c r="AC821" s="11">
        <v>0.15008685349084</v>
      </c>
      <c r="AD821" s="11"/>
      <c r="AE821" s="11">
        <v>0.12872526854357</v>
      </c>
      <c r="AF821" s="11">
        <v>0.11482893149660101</v>
      </c>
      <c r="AG821" s="11">
        <v>0.135127709792183</v>
      </c>
      <c r="AH821" s="11">
        <v>0.19640144177300101</v>
      </c>
      <c r="AI821" s="11">
        <v>0.286204393790078</v>
      </c>
      <c r="AJ821" s="11"/>
      <c r="AK821" s="11">
        <v>0.110021974477201</v>
      </c>
      <c r="AL821" s="11">
        <v>0.127008412397589</v>
      </c>
      <c r="AM821" s="11">
        <v>0.19496919414170999</v>
      </c>
      <c r="AN821" s="11">
        <v>0.155424725411066</v>
      </c>
      <c r="AO821" s="11">
        <v>0.17708671813112001</v>
      </c>
      <c r="AP821" s="11">
        <v>6.3721802892428597E-2</v>
      </c>
      <c r="AQ821" s="11"/>
      <c r="AR821" s="11">
        <v>0.124941806237664</v>
      </c>
      <c r="AS821" s="11">
        <v>0.147884605110186</v>
      </c>
      <c r="AT821" s="11">
        <v>0.101176757403677</v>
      </c>
      <c r="AU821" s="11"/>
      <c r="AV821" s="11">
        <v>0.13637214182350499</v>
      </c>
      <c r="AW821" s="11">
        <v>0.16696354501800501</v>
      </c>
      <c r="AX821" s="11">
        <v>0.115002206859376</v>
      </c>
      <c r="AY821" s="11">
        <v>0.107985372301919</v>
      </c>
      <c r="AZ821" s="11">
        <v>0.104064819053365</v>
      </c>
      <c r="BA821" s="11"/>
      <c r="BB821" s="11">
        <v>0.14178575855929301</v>
      </c>
      <c r="BC821" s="11">
        <v>0.16951447846749601</v>
      </c>
      <c r="BD821" s="11">
        <v>0.106616175721961</v>
      </c>
      <c r="BE821" s="11"/>
      <c r="BF821" s="11">
        <v>0.207362320064751</v>
      </c>
      <c r="BG821" s="11">
        <v>0.123972210119069</v>
      </c>
      <c r="BH821" s="11">
        <v>0.135597274012769</v>
      </c>
      <c r="BI821" s="11">
        <v>0.10662534905440101</v>
      </c>
      <c r="BJ821" s="11">
        <v>9.9765382559210206E-2</v>
      </c>
      <c r="BK821" s="11">
        <v>0.117044327131438</v>
      </c>
    </row>
    <row r="822" spans="2:63" x14ac:dyDescent="0.35">
      <c r="B822" t="s">
        <v>104</v>
      </c>
      <c r="C822" s="11">
        <v>9.8514599957717205E-2</v>
      </c>
      <c r="D822" s="11">
        <v>8.4185802809936899E-2</v>
      </c>
      <c r="E822" s="11">
        <v>0.11211830997809701</v>
      </c>
      <c r="F822" s="11"/>
      <c r="G822" s="11">
        <v>8.5413784060699202E-2</v>
      </c>
      <c r="H822" s="11">
        <v>6.4189427388285203E-2</v>
      </c>
      <c r="I822" s="11">
        <v>0.10020874875168299</v>
      </c>
      <c r="J822" s="11">
        <v>0.12725996618131</v>
      </c>
      <c r="K822" s="11">
        <v>0.110586214405664</v>
      </c>
      <c r="L822" s="11">
        <v>0.102603430632036</v>
      </c>
      <c r="M822" s="11"/>
      <c r="N822" s="11">
        <v>7.4921851820681007E-2</v>
      </c>
      <c r="O822" s="11">
        <v>9.6310610228894103E-2</v>
      </c>
      <c r="P822" s="11">
        <v>8.8503129815289502E-2</v>
      </c>
      <c r="Q822" s="11">
        <v>0.109492779765698</v>
      </c>
      <c r="R822" s="11">
        <v>0.128570004431245</v>
      </c>
      <c r="S822" s="11">
        <v>0.10117431937926499</v>
      </c>
      <c r="T822" s="11">
        <v>0.104524568505101</v>
      </c>
      <c r="U822" s="11">
        <v>6.7909144305229804E-2</v>
      </c>
      <c r="V822" s="11">
        <v>9.8093635414305894E-2</v>
      </c>
      <c r="W822" s="11">
        <v>0.109067402343132</v>
      </c>
      <c r="X822" s="11">
        <v>0.11652437856518399</v>
      </c>
      <c r="Y822" s="11"/>
      <c r="Z822" s="11">
        <v>7.0153033679179702E-2</v>
      </c>
      <c r="AA822" s="11">
        <v>0.11008348122843099</v>
      </c>
      <c r="AB822" s="11">
        <v>8.5473486329441295E-2</v>
      </c>
      <c r="AC822" s="11">
        <v>0.12899403368100101</v>
      </c>
      <c r="AD822" s="11"/>
      <c r="AE822" s="11">
        <v>0.12519883798981599</v>
      </c>
      <c r="AF822" s="11">
        <v>9.4671778352359501E-2</v>
      </c>
      <c r="AG822" s="11">
        <v>8.3457083604347698E-2</v>
      </c>
      <c r="AH822" s="11">
        <v>7.53686983233499E-2</v>
      </c>
      <c r="AI822" s="11">
        <v>8.0915977074161399E-2</v>
      </c>
      <c r="AJ822" s="11"/>
      <c r="AK822" s="11">
        <v>8.6840889456309703E-2</v>
      </c>
      <c r="AL822" s="11">
        <v>8.32171733747607E-2</v>
      </c>
      <c r="AM822" s="11">
        <v>0.114375372045203</v>
      </c>
      <c r="AN822" s="11">
        <v>0.11841234671419799</v>
      </c>
      <c r="AO822" s="11">
        <v>0.103966341395311</v>
      </c>
      <c r="AP822" s="11">
        <v>0.15183418302622601</v>
      </c>
      <c r="AQ822" s="11"/>
      <c r="AR822" s="11">
        <v>0.100945736210415</v>
      </c>
      <c r="AS822" s="11">
        <v>7.72138581743297E-2</v>
      </c>
      <c r="AT822" s="11">
        <v>0.15122473489238999</v>
      </c>
      <c r="AU822" s="11"/>
      <c r="AV822" s="11">
        <v>8.9304365544350006E-2</v>
      </c>
      <c r="AW822" s="11">
        <v>8.08255361054208E-2</v>
      </c>
      <c r="AX822" s="11">
        <v>7.0638017462670302E-2</v>
      </c>
      <c r="AY822" s="11">
        <v>7.0077819105705499E-2</v>
      </c>
      <c r="AZ822" s="11">
        <v>0.188224577923404</v>
      </c>
      <c r="BA822" s="11"/>
      <c r="BB822" s="11">
        <v>7.6521574853247606E-2</v>
      </c>
      <c r="BC822" s="11">
        <v>8.5991419321205104E-2</v>
      </c>
      <c r="BD822" s="11">
        <v>7.4391460908356494E-2</v>
      </c>
      <c r="BE822" s="11"/>
      <c r="BF822" s="11">
        <v>8.33928975048608E-2</v>
      </c>
      <c r="BG822" s="11">
        <v>0.103041421900553</v>
      </c>
      <c r="BH822" s="11">
        <v>0.110896157749546</v>
      </c>
      <c r="BI822" s="11">
        <v>0.10667360430545</v>
      </c>
      <c r="BJ822" s="11">
        <v>9.8528693895660394E-2</v>
      </c>
      <c r="BK822" s="11">
        <v>7.7443807022449199E-2</v>
      </c>
    </row>
    <row r="823" spans="2:63" x14ac:dyDescent="0.35">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c r="BK823" s="11"/>
    </row>
    <row r="824" spans="2:63" x14ac:dyDescent="0.35">
      <c r="B824" s="2" t="s">
        <v>359</v>
      </c>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c r="BG824" s="11"/>
      <c r="BH824" s="11"/>
      <c r="BI824" s="11"/>
      <c r="BJ824" s="11"/>
      <c r="BK824" s="11"/>
    </row>
    <row r="825" spans="2:63" x14ac:dyDescent="0.35">
      <c r="B825" s="20" t="s">
        <v>67</v>
      </c>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row>
    <row r="826" spans="2:63" x14ac:dyDescent="0.35">
      <c r="B826" t="s">
        <v>340</v>
      </c>
      <c r="C826" s="11">
        <v>0.20397981462383899</v>
      </c>
      <c r="D826" s="11">
        <v>0.226307677380783</v>
      </c>
      <c r="E826" s="11">
        <v>0.183875499709901</v>
      </c>
      <c r="F826" s="11"/>
      <c r="G826" s="11">
        <v>0.11780309724463101</v>
      </c>
      <c r="H826" s="11">
        <v>0.107366516529334</v>
      </c>
      <c r="I826" s="11">
        <v>0.133494551137985</v>
      </c>
      <c r="J826" s="11">
        <v>0.21294897572237301</v>
      </c>
      <c r="K826" s="11">
        <v>0.258751495847166</v>
      </c>
      <c r="L826" s="11">
        <v>0.35472984886047199</v>
      </c>
      <c r="M826" s="11"/>
      <c r="N826" s="11">
        <v>0.130354436510909</v>
      </c>
      <c r="O826" s="11">
        <v>0.20179143674202499</v>
      </c>
      <c r="P826" s="11">
        <v>0.20239217054633099</v>
      </c>
      <c r="Q826" s="11">
        <v>0.250781496641859</v>
      </c>
      <c r="R826" s="11">
        <v>0.22622400340790799</v>
      </c>
      <c r="S826" s="11">
        <v>0.18330921041724901</v>
      </c>
      <c r="T826" s="11">
        <v>0.22806903574817</v>
      </c>
      <c r="U826" s="11">
        <v>0.19358093642427501</v>
      </c>
      <c r="V826" s="11">
        <v>0.194693902965627</v>
      </c>
      <c r="W826" s="11">
        <v>0.25917191574626602</v>
      </c>
      <c r="X826" s="11">
        <v>0.23106832391149401</v>
      </c>
      <c r="Y826" s="11"/>
      <c r="Z826" s="11">
        <v>0.226689942653649</v>
      </c>
      <c r="AA826" s="11">
        <v>0.186651582889034</v>
      </c>
      <c r="AB826" s="11">
        <v>0.19028486670674499</v>
      </c>
      <c r="AC826" s="11">
        <v>0.205374581123246</v>
      </c>
      <c r="AD826" s="11"/>
      <c r="AE826" s="11">
        <v>0.23832079689361499</v>
      </c>
      <c r="AF826" s="11">
        <v>0.19207778942339801</v>
      </c>
      <c r="AG826" s="11">
        <v>0.19956584636549499</v>
      </c>
      <c r="AH826" s="11">
        <v>0.14004877100971899</v>
      </c>
      <c r="AI826" s="11">
        <v>0.25469472748970801</v>
      </c>
      <c r="AJ826" s="11"/>
      <c r="AK826" s="11">
        <v>0.28023238346100199</v>
      </c>
      <c r="AL826" s="11">
        <v>0.18166512352556199</v>
      </c>
      <c r="AM826" s="11">
        <v>0.178842754740034</v>
      </c>
      <c r="AN826" s="11">
        <v>0.14696887804026301</v>
      </c>
      <c r="AO826" s="11">
        <v>0.13627141937700599</v>
      </c>
      <c r="AP826" s="11">
        <v>0.11363764629036301</v>
      </c>
      <c r="AQ826" s="11"/>
      <c r="AR826" s="11">
        <v>0.25235459527103599</v>
      </c>
      <c r="AS826" s="11">
        <v>0.19277788527432299</v>
      </c>
      <c r="AT826" s="11">
        <v>0.15498924961376501</v>
      </c>
      <c r="AU826" s="11"/>
      <c r="AV826" s="11">
        <v>0.24626366471222999</v>
      </c>
      <c r="AW826" s="11">
        <v>0.146877537275905</v>
      </c>
      <c r="AX826" s="11">
        <v>0.23096058313460599</v>
      </c>
      <c r="AY826" s="11">
        <v>0.37351878774907499</v>
      </c>
      <c r="AZ826" s="11">
        <v>0.165676753769296</v>
      </c>
      <c r="BA826" s="11"/>
      <c r="BB826" s="11">
        <v>0.248683520422327</v>
      </c>
      <c r="BC826" s="11">
        <v>0.132959760921532</v>
      </c>
      <c r="BD826" s="11">
        <v>0.22230878657452099</v>
      </c>
      <c r="BE826" s="11"/>
      <c r="BF826" s="11">
        <v>0.128271725689275</v>
      </c>
      <c r="BG826" s="11">
        <v>0.18589559167633901</v>
      </c>
      <c r="BH826" s="11">
        <v>0.179153341127023</v>
      </c>
      <c r="BI826" s="11">
        <v>0.239460776931954</v>
      </c>
      <c r="BJ826" s="11">
        <v>0.30587289971101</v>
      </c>
      <c r="BK826" s="11">
        <v>0.254322257392322</v>
      </c>
    </row>
    <row r="827" spans="2:63" x14ac:dyDescent="0.35">
      <c r="B827" t="s">
        <v>341</v>
      </c>
      <c r="C827" s="11">
        <v>0.28693369672545699</v>
      </c>
      <c r="D827" s="11">
        <v>0.28270214713658298</v>
      </c>
      <c r="E827" s="11">
        <v>0.29187311844397901</v>
      </c>
      <c r="F827" s="11"/>
      <c r="G827" s="11">
        <v>0.26002815718435102</v>
      </c>
      <c r="H827" s="11">
        <v>0.244913167517503</v>
      </c>
      <c r="I827" s="11">
        <v>0.28003675630329899</v>
      </c>
      <c r="J827" s="11">
        <v>0.28515954890429901</v>
      </c>
      <c r="K827" s="11">
        <v>0.34678863476458299</v>
      </c>
      <c r="L827" s="11">
        <v>0.30631120095558501</v>
      </c>
      <c r="M827" s="11"/>
      <c r="N827" s="11">
        <v>0.26572247179688302</v>
      </c>
      <c r="O827" s="11">
        <v>0.295116396511164</v>
      </c>
      <c r="P827" s="11">
        <v>0.34247896754193402</v>
      </c>
      <c r="Q827" s="11">
        <v>0.27709738913747001</v>
      </c>
      <c r="R827" s="11">
        <v>0.301575667248627</v>
      </c>
      <c r="S827" s="11">
        <v>0.25901155719353097</v>
      </c>
      <c r="T827" s="11">
        <v>0.29419259380329499</v>
      </c>
      <c r="U827" s="11">
        <v>0.275264674010681</v>
      </c>
      <c r="V827" s="11">
        <v>0.267804975437962</v>
      </c>
      <c r="W827" s="11">
        <v>0.30310538111764801</v>
      </c>
      <c r="X827" s="11">
        <v>0.294448331485402</v>
      </c>
      <c r="Y827" s="11"/>
      <c r="Z827" s="11">
        <v>0.31820154948746099</v>
      </c>
      <c r="AA827" s="11">
        <v>0.33339372985586002</v>
      </c>
      <c r="AB827" s="11">
        <v>0.27391538445382901</v>
      </c>
      <c r="AC827" s="11">
        <v>0.21838042836088101</v>
      </c>
      <c r="AD827" s="11"/>
      <c r="AE827" s="11">
        <v>0.26231669447392097</v>
      </c>
      <c r="AF827" s="11">
        <v>0.29946376945515502</v>
      </c>
      <c r="AG827" s="11">
        <v>0.31145837584083003</v>
      </c>
      <c r="AH827" s="11">
        <v>0.28089842399795201</v>
      </c>
      <c r="AI827" s="11">
        <v>0.19063612313019901</v>
      </c>
      <c r="AJ827" s="11"/>
      <c r="AK827" s="11">
        <v>0.30225976836462698</v>
      </c>
      <c r="AL827" s="11">
        <v>0.302461628399397</v>
      </c>
      <c r="AM827" s="11">
        <v>0.24961936538726401</v>
      </c>
      <c r="AN827" s="11">
        <v>0.29618029193239198</v>
      </c>
      <c r="AO827" s="11">
        <v>0.26998965809982101</v>
      </c>
      <c r="AP827" s="11">
        <v>0.20274854178066401</v>
      </c>
      <c r="AQ827" s="11"/>
      <c r="AR827" s="11">
        <v>0.29187827585465198</v>
      </c>
      <c r="AS827" s="11">
        <v>0.28804098179103399</v>
      </c>
      <c r="AT827" s="11">
        <v>0.28507295295257701</v>
      </c>
      <c r="AU827" s="11"/>
      <c r="AV827" s="11">
        <v>0.30080797361638401</v>
      </c>
      <c r="AW827" s="11">
        <v>0.26755887445141502</v>
      </c>
      <c r="AX827" s="11">
        <v>0.32788378845244198</v>
      </c>
      <c r="AY827" s="11">
        <v>0.22694783142939101</v>
      </c>
      <c r="AZ827" s="11">
        <v>0.26617130765903901</v>
      </c>
      <c r="BA827" s="11"/>
      <c r="BB827" s="11">
        <v>0.296302393688192</v>
      </c>
      <c r="BC827" s="11">
        <v>0.27814578268165202</v>
      </c>
      <c r="BD827" s="11">
        <v>0.309067387032748</v>
      </c>
      <c r="BE827" s="11"/>
      <c r="BF827" s="11">
        <v>0.24143569991383401</v>
      </c>
      <c r="BG827" s="11">
        <v>0.32020637349265002</v>
      </c>
      <c r="BH827" s="11">
        <v>0.27013175909630599</v>
      </c>
      <c r="BI827" s="11">
        <v>0.28337730103811898</v>
      </c>
      <c r="BJ827" s="11">
        <v>0.30341865054098299</v>
      </c>
      <c r="BK827" s="11">
        <v>0.31968158089181598</v>
      </c>
    </row>
    <row r="828" spans="2:63" x14ac:dyDescent="0.35">
      <c r="B828" t="s">
        <v>342</v>
      </c>
      <c r="C828" s="11">
        <v>0.30434128831919999</v>
      </c>
      <c r="D828" s="11">
        <v>0.29355001884230197</v>
      </c>
      <c r="E828" s="11">
        <v>0.31427127965717</v>
      </c>
      <c r="F828" s="11"/>
      <c r="G828" s="11">
        <v>0.36362832281707402</v>
      </c>
      <c r="H828" s="11">
        <v>0.39441990296705898</v>
      </c>
      <c r="I828" s="11">
        <v>0.354973365963276</v>
      </c>
      <c r="J828" s="11">
        <v>0.300051362817226</v>
      </c>
      <c r="K828" s="11">
        <v>0.243620058914292</v>
      </c>
      <c r="L828" s="11">
        <v>0.193554915904077</v>
      </c>
      <c r="M828" s="11"/>
      <c r="N828" s="11">
        <v>0.341292808148696</v>
      </c>
      <c r="O828" s="11">
        <v>0.30954287395563701</v>
      </c>
      <c r="P828" s="11">
        <v>0.276678323452904</v>
      </c>
      <c r="Q828" s="11">
        <v>0.30251420500008203</v>
      </c>
      <c r="R828" s="11">
        <v>0.25073020416063602</v>
      </c>
      <c r="S828" s="11">
        <v>0.33118069325858301</v>
      </c>
      <c r="T828" s="11">
        <v>0.299773117600318</v>
      </c>
      <c r="U828" s="11">
        <v>0.341446285176077</v>
      </c>
      <c r="V828" s="11">
        <v>0.32423331176138798</v>
      </c>
      <c r="W828" s="11">
        <v>0.27816320917821902</v>
      </c>
      <c r="X828" s="11">
        <v>0.242560488844452</v>
      </c>
      <c r="Y828" s="11"/>
      <c r="Z828" s="11">
        <v>0.27792431278474899</v>
      </c>
      <c r="AA828" s="11">
        <v>0.31184898658300397</v>
      </c>
      <c r="AB828" s="11">
        <v>0.32025815190988499</v>
      </c>
      <c r="AC828" s="11">
        <v>0.312890599540468</v>
      </c>
      <c r="AD828" s="11"/>
      <c r="AE828" s="11">
        <v>0.27894700361860703</v>
      </c>
      <c r="AF828" s="11">
        <v>0.318529212870927</v>
      </c>
      <c r="AG828" s="11">
        <v>0.30898749874363102</v>
      </c>
      <c r="AH828" s="11">
        <v>0.34368714309007498</v>
      </c>
      <c r="AI828" s="11">
        <v>0.255902612465984</v>
      </c>
      <c r="AJ828" s="11"/>
      <c r="AK828" s="11">
        <v>0.23134561924526101</v>
      </c>
      <c r="AL828" s="11">
        <v>0.33188524468438901</v>
      </c>
      <c r="AM828" s="11">
        <v>0.32100682861798002</v>
      </c>
      <c r="AN828" s="11">
        <v>0.322314507153934</v>
      </c>
      <c r="AO828" s="11">
        <v>0.38011297667357902</v>
      </c>
      <c r="AP828" s="11">
        <v>0.40854125650629503</v>
      </c>
      <c r="AQ828" s="11"/>
      <c r="AR828" s="11">
        <v>0.27006504835252299</v>
      </c>
      <c r="AS828" s="11">
        <v>0.31839051886452102</v>
      </c>
      <c r="AT828" s="11">
        <v>0.30275271102448298</v>
      </c>
      <c r="AU828" s="11"/>
      <c r="AV828" s="11">
        <v>0.27082213993995902</v>
      </c>
      <c r="AW828" s="11">
        <v>0.37097253358093102</v>
      </c>
      <c r="AX828" s="11">
        <v>0.27875298493138401</v>
      </c>
      <c r="AY828" s="11">
        <v>0.227626322585014</v>
      </c>
      <c r="AZ828" s="11">
        <v>0.28047755280999798</v>
      </c>
      <c r="BA828" s="11"/>
      <c r="BB828" s="11">
        <v>0.28141654903665603</v>
      </c>
      <c r="BC828" s="11">
        <v>0.376043814531972</v>
      </c>
      <c r="BD828" s="11">
        <v>0.30629043409842699</v>
      </c>
      <c r="BE828" s="11"/>
      <c r="BF828" s="11">
        <v>0.35894920625273302</v>
      </c>
      <c r="BG828" s="11">
        <v>0.292504845966366</v>
      </c>
      <c r="BH828" s="11">
        <v>0.34277091693999601</v>
      </c>
      <c r="BI828" s="11">
        <v>0.29290556471092299</v>
      </c>
      <c r="BJ828" s="11">
        <v>0.25462432933243001</v>
      </c>
      <c r="BK828" s="11">
        <v>0.23159107881777999</v>
      </c>
    </row>
    <row r="829" spans="2:63" x14ac:dyDescent="0.35">
      <c r="B829" t="s">
        <v>343</v>
      </c>
      <c r="C829" s="11">
        <v>8.5027047044256399E-2</v>
      </c>
      <c r="D829" s="11">
        <v>0.105898836405084</v>
      </c>
      <c r="E829" s="11">
        <v>6.4252916038328195E-2</v>
      </c>
      <c r="F829" s="11"/>
      <c r="G829" s="11">
        <v>0.14382447574642801</v>
      </c>
      <c r="H829" s="11">
        <v>0.159380266375929</v>
      </c>
      <c r="I829" s="11">
        <v>0.104698503274179</v>
      </c>
      <c r="J829" s="11">
        <v>6.9023995846241207E-2</v>
      </c>
      <c r="K829" s="11">
        <v>2.5633702037241801E-2</v>
      </c>
      <c r="L829" s="11">
        <v>2.1282671492831799E-2</v>
      </c>
      <c r="M829" s="11"/>
      <c r="N829" s="11">
        <v>0.15089610422647601</v>
      </c>
      <c r="O829" s="11">
        <v>7.6254234074276103E-2</v>
      </c>
      <c r="P829" s="11">
        <v>7.1989365497665797E-2</v>
      </c>
      <c r="Q829" s="11">
        <v>5.8982309144195298E-2</v>
      </c>
      <c r="R829" s="11">
        <v>7.0755141874777897E-2</v>
      </c>
      <c r="S829" s="11">
        <v>9.7639128697996402E-2</v>
      </c>
      <c r="T829" s="11">
        <v>7.0326340447420602E-2</v>
      </c>
      <c r="U829" s="11">
        <v>6.7403453104136604E-2</v>
      </c>
      <c r="V829" s="11">
        <v>8.6803348761293406E-2</v>
      </c>
      <c r="W829" s="11">
        <v>4.3870217764277797E-2</v>
      </c>
      <c r="X829" s="11">
        <v>9.6181980562576694E-2</v>
      </c>
      <c r="Y829" s="11"/>
      <c r="Z829" s="11">
        <v>8.6487825136952898E-2</v>
      </c>
      <c r="AA829" s="11">
        <v>4.5276397681417002E-2</v>
      </c>
      <c r="AB829" s="11">
        <v>0.11123606445485</v>
      </c>
      <c r="AC829" s="11">
        <v>0.101062912669766</v>
      </c>
      <c r="AD829" s="11"/>
      <c r="AE829" s="11">
        <v>7.2727255880708302E-2</v>
      </c>
      <c r="AF829" s="11">
        <v>7.3216655579047593E-2</v>
      </c>
      <c r="AG829" s="11">
        <v>7.9121536168756598E-2</v>
      </c>
      <c r="AH829" s="11">
        <v>0.13433139000421901</v>
      </c>
      <c r="AI829" s="11">
        <v>0.221784711462502</v>
      </c>
      <c r="AJ829" s="11"/>
      <c r="AK829" s="11">
        <v>7.0399464496236797E-2</v>
      </c>
      <c r="AL829" s="11">
        <v>7.8220295350181407E-2</v>
      </c>
      <c r="AM829" s="11">
        <v>0.124099943053015</v>
      </c>
      <c r="AN829" s="11">
        <v>0.106134703950221</v>
      </c>
      <c r="AO829" s="11">
        <v>9.5390039296878601E-2</v>
      </c>
      <c r="AP829" s="11">
        <v>0.100052954409437</v>
      </c>
      <c r="AQ829" s="11"/>
      <c r="AR829" s="11">
        <v>7.9456231336650002E-2</v>
      </c>
      <c r="AS829" s="11">
        <v>9.2494184006296803E-2</v>
      </c>
      <c r="AT829" s="11">
        <v>7.95658270171343E-2</v>
      </c>
      <c r="AU829" s="11"/>
      <c r="AV829" s="11">
        <v>7.7252550778688298E-2</v>
      </c>
      <c r="AW829" s="11">
        <v>0.114124808751523</v>
      </c>
      <c r="AX829" s="11">
        <v>8.1836424892839599E-2</v>
      </c>
      <c r="AY829" s="11">
        <v>9.2955272766951105E-2</v>
      </c>
      <c r="AZ829" s="11">
        <v>6.5243412411215895E-2</v>
      </c>
      <c r="BA829" s="11"/>
      <c r="BB829" s="11">
        <v>8.3435635606426001E-2</v>
      </c>
      <c r="BC829" s="11">
        <v>0.105749532383413</v>
      </c>
      <c r="BD829" s="11">
        <v>8.2411987324585698E-2</v>
      </c>
      <c r="BE829" s="11"/>
      <c r="BF829" s="11">
        <v>0.15373436310111899</v>
      </c>
      <c r="BG829" s="11">
        <v>6.1028540859369103E-2</v>
      </c>
      <c r="BH829" s="11">
        <v>0.102826384201781</v>
      </c>
      <c r="BI829" s="11">
        <v>7.3156391100447304E-2</v>
      </c>
      <c r="BJ829" s="11">
        <v>3.0160228329297101E-2</v>
      </c>
      <c r="BK829" s="11">
        <v>6.4538658740371804E-2</v>
      </c>
    </row>
    <row r="830" spans="2:63" x14ac:dyDescent="0.35">
      <c r="B830" t="s">
        <v>104</v>
      </c>
      <c r="C830" s="11">
        <v>0.119718153287248</v>
      </c>
      <c r="D830" s="11">
        <v>9.1541320235248205E-2</v>
      </c>
      <c r="E830" s="11">
        <v>0.145727186150622</v>
      </c>
      <c r="F830" s="11"/>
      <c r="G830" s="11">
        <v>0.114715947007517</v>
      </c>
      <c r="H830" s="11">
        <v>9.3920146610175601E-2</v>
      </c>
      <c r="I830" s="11">
        <v>0.12679682332125999</v>
      </c>
      <c r="J830" s="11">
        <v>0.13281611670986099</v>
      </c>
      <c r="K830" s="11">
        <v>0.12520610843671701</v>
      </c>
      <c r="L830" s="11">
        <v>0.12412136278703501</v>
      </c>
      <c r="M830" s="11"/>
      <c r="N830" s="11">
        <v>0.111734179317036</v>
      </c>
      <c r="O830" s="11">
        <v>0.11729505871689801</v>
      </c>
      <c r="P830" s="11">
        <v>0.106461172961165</v>
      </c>
      <c r="Q830" s="11">
        <v>0.11062460007639401</v>
      </c>
      <c r="R830" s="11">
        <v>0.15071498330805</v>
      </c>
      <c r="S830" s="11">
        <v>0.12885941043263999</v>
      </c>
      <c r="T830" s="11">
        <v>0.107638912400797</v>
      </c>
      <c r="U830" s="11">
        <v>0.12230465128482899</v>
      </c>
      <c r="V830" s="11">
        <v>0.12646446107372999</v>
      </c>
      <c r="W830" s="11">
        <v>0.11568927619359</v>
      </c>
      <c r="X830" s="11">
        <v>0.135740875196076</v>
      </c>
      <c r="Y830" s="11"/>
      <c r="Z830" s="11">
        <v>9.0696369937187493E-2</v>
      </c>
      <c r="AA830" s="11">
        <v>0.12282930299068499</v>
      </c>
      <c r="AB830" s="11">
        <v>0.104305532474691</v>
      </c>
      <c r="AC830" s="11">
        <v>0.16229147830564</v>
      </c>
      <c r="AD830" s="11"/>
      <c r="AE830" s="11">
        <v>0.14768824913314901</v>
      </c>
      <c r="AF830" s="11">
        <v>0.116712572671472</v>
      </c>
      <c r="AG830" s="11">
        <v>0.100866742881289</v>
      </c>
      <c r="AH830" s="11">
        <v>0.101034271898035</v>
      </c>
      <c r="AI830" s="11">
        <v>7.6981825451606894E-2</v>
      </c>
      <c r="AJ830" s="11"/>
      <c r="AK830" s="11">
        <v>0.11576276443287301</v>
      </c>
      <c r="AL830" s="11">
        <v>0.10576770804047</v>
      </c>
      <c r="AM830" s="11">
        <v>0.126431108201708</v>
      </c>
      <c r="AN830" s="11">
        <v>0.12840161892318999</v>
      </c>
      <c r="AO830" s="11">
        <v>0.118235906552715</v>
      </c>
      <c r="AP830" s="11">
        <v>0.17501960101324099</v>
      </c>
      <c r="AQ830" s="11"/>
      <c r="AR830" s="11">
        <v>0.106245849185139</v>
      </c>
      <c r="AS830" s="11">
        <v>0.108296430063825</v>
      </c>
      <c r="AT830" s="11">
        <v>0.17761925939204001</v>
      </c>
      <c r="AU830" s="11"/>
      <c r="AV830" s="11">
        <v>0.10485367095273999</v>
      </c>
      <c r="AW830" s="11">
        <v>0.100466245940227</v>
      </c>
      <c r="AX830" s="11">
        <v>8.05662185887282E-2</v>
      </c>
      <c r="AY830" s="11">
        <v>7.8951785469569893E-2</v>
      </c>
      <c r="AZ830" s="11">
        <v>0.22243097335045101</v>
      </c>
      <c r="BA830" s="11"/>
      <c r="BB830" s="11">
        <v>9.0161901246399598E-2</v>
      </c>
      <c r="BC830" s="11">
        <v>0.10710110948143101</v>
      </c>
      <c r="BD830" s="11">
        <v>7.9921404969717599E-2</v>
      </c>
      <c r="BE830" s="11"/>
      <c r="BF830" s="11">
        <v>0.11760900504303901</v>
      </c>
      <c r="BG830" s="11">
        <v>0.14036464800527601</v>
      </c>
      <c r="BH830" s="11">
        <v>0.10511759863489401</v>
      </c>
      <c r="BI830" s="11">
        <v>0.111099966218557</v>
      </c>
      <c r="BJ830" s="11">
        <v>0.105923892086279</v>
      </c>
      <c r="BK830" s="11">
        <v>0.12986642415771099</v>
      </c>
    </row>
    <row r="831" spans="2:63" x14ac:dyDescent="0.35">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c r="BK831" s="11"/>
    </row>
    <row r="832" spans="2:63" x14ac:dyDescent="0.35">
      <c r="B832" s="2" t="s">
        <v>360</v>
      </c>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c r="BK832" s="11"/>
    </row>
    <row r="833" spans="2:63" x14ac:dyDescent="0.35">
      <c r="B833" s="20" t="s">
        <v>67</v>
      </c>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row>
    <row r="834" spans="2:63" x14ac:dyDescent="0.35">
      <c r="B834" t="s">
        <v>340</v>
      </c>
      <c r="C834" s="11">
        <v>3.6822164047632902E-2</v>
      </c>
      <c r="D834" s="11">
        <v>4.7520897104978303E-2</v>
      </c>
      <c r="E834" s="11">
        <v>2.6508913764603001E-2</v>
      </c>
      <c r="F834" s="11"/>
      <c r="G834" s="11">
        <v>4.9381835005632702E-2</v>
      </c>
      <c r="H834" s="11">
        <v>4.7701391547302997E-2</v>
      </c>
      <c r="I834" s="11">
        <v>3.5087401810615398E-2</v>
      </c>
      <c r="J834" s="11">
        <v>3.1840819488900898E-2</v>
      </c>
      <c r="K834" s="11">
        <v>4.0620736797696899E-2</v>
      </c>
      <c r="L834" s="11">
        <v>2.2289619981991901E-2</v>
      </c>
      <c r="M834" s="11"/>
      <c r="N834" s="11">
        <v>5.1845104042350598E-2</v>
      </c>
      <c r="O834" s="11">
        <v>2.5188815536625501E-2</v>
      </c>
      <c r="P834" s="11">
        <v>2.51933830088561E-2</v>
      </c>
      <c r="Q834" s="11">
        <v>4.3938067385650398E-2</v>
      </c>
      <c r="R834" s="11">
        <v>3.7937315613212501E-2</v>
      </c>
      <c r="S834" s="11">
        <v>3.1516181253218797E-2</v>
      </c>
      <c r="T834" s="11">
        <v>3.3134746709495497E-2</v>
      </c>
      <c r="U834" s="11">
        <v>3.1690566247024703E-2</v>
      </c>
      <c r="V834" s="11">
        <v>2.6350092578089498E-2</v>
      </c>
      <c r="W834" s="11">
        <v>5.1260740965729697E-2</v>
      </c>
      <c r="X834" s="11">
        <v>4.5750596514591998E-2</v>
      </c>
      <c r="Y834" s="11"/>
      <c r="Z834" s="11">
        <v>2.50189406488306E-2</v>
      </c>
      <c r="AA834" s="11">
        <v>2.36400187893759E-2</v>
      </c>
      <c r="AB834" s="11">
        <v>4.8369992372822003E-2</v>
      </c>
      <c r="AC834" s="11">
        <v>5.29153996068496E-2</v>
      </c>
      <c r="AD834" s="11"/>
      <c r="AE834" s="11">
        <v>4.3955053622436097E-2</v>
      </c>
      <c r="AF834" s="11">
        <v>3.77766059851741E-2</v>
      </c>
      <c r="AG834" s="11">
        <v>3.40099632796571E-2</v>
      </c>
      <c r="AH834" s="11">
        <v>3.1008368895752699E-2</v>
      </c>
      <c r="AI834" s="11">
        <v>2.4967797466272201E-2</v>
      </c>
      <c r="AJ834" s="11"/>
      <c r="AK834" s="11">
        <v>3.22067519822931E-2</v>
      </c>
      <c r="AL834" s="11">
        <v>3.6123849270418701E-2</v>
      </c>
      <c r="AM834" s="11">
        <v>6.3297723771094896E-2</v>
      </c>
      <c r="AN834" s="11">
        <v>4.35650972863093E-2</v>
      </c>
      <c r="AO834" s="11">
        <v>2.7538313005641302E-2</v>
      </c>
      <c r="AP834" s="11">
        <v>3.9294630877041103E-2</v>
      </c>
      <c r="AQ834" s="11"/>
      <c r="AR834" s="11">
        <v>3.9904152063741503E-2</v>
      </c>
      <c r="AS834" s="11">
        <v>3.4787840578461203E-2</v>
      </c>
      <c r="AT834" s="11">
        <v>4.0632479334998799E-2</v>
      </c>
      <c r="AU834" s="11"/>
      <c r="AV834" s="11">
        <v>3.4735974551872599E-2</v>
      </c>
      <c r="AW834" s="11">
        <v>3.5480961992836998E-2</v>
      </c>
      <c r="AX834" s="11">
        <v>3.6459653827530601E-2</v>
      </c>
      <c r="AY834" s="11">
        <v>7.2332207517363703E-2</v>
      </c>
      <c r="AZ834" s="11">
        <v>3.2383520272307703E-2</v>
      </c>
      <c r="BA834" s="11"/>
      <c r="BB834" s="11">
        <v>3.05252562144263E-2</v>
      </c>
      <c r="BC834" s="11">
        <v>3.5388807539546999E-2</v>
      </c>
      <c r="BD834" s="11">
        <v>2.09329253907969E-2</v>
      </c>
      <c r="BE834" s="11"/>
      <c r="BF834" s="11">
        <v>4.4304900604181199E-2</v>
      </c>
      <c r="BG834" s="11">
        <v>2.8586937644001099E-2</v>
      </c>
      <c r="BH834" s="11">
        <v>3.9455383180267901E-2</v>
      </c>
      <c r="BI834" s="11">
        <v>3.3608897457588299E-2</v>
      </c>
      <c r="BJ834" s="11">
        <v>3.9523954843152499E-2</v>
      </c>
      <c r="BK834" s="11">
        <v>4.4080517453234797E-2</v>
      </c>
    </row>
    <row r="835" spans="2:63" x14ac:dyDescent="0.35">
      <c r="B835" t="s">
        <v>341</v>
      </c>
      <c r="C835" s="11">
        <v>0.10088609131457001</v>
      </c>
      <c r="D835" s="11">
        <v>9.9823028020312093E-2</v>
      </c>
      <c r="E835" s="11">
        <v>0.100904053291445</v>
      </c>
      <c r="F835" s="11"/>
      <c r="G835" s="11">
        <v>0.14962594566979201</v>
      </c>
      <c r="H835" s="11">
        <v>0.120124367495945</v>
      </c>
      <c r="I835" s="11">
        <v>6.3263895441971696E-2</v>
      </c>
      <c r="J835" s="11">
        <v>9.9635645954922497E-2</v>
      </c>
      <c r="K835" s="11">
        <v>9.4021296946695102E-2</v>
      </c>
      <c r="L835" s="11">
        <v>8.8295059784914795E-2</v>
      </c>
      <c r="M835" s="11"/>
      <c r="N835" s="11">
        <v>0.103258888478554</v>
      </c>
      <c r="O835" s="11">
        <v>9.2297189880370403E-2</v>
      </c>
      <c r="P835" s="11">
        <v>0.130373249995163</v>
      </c>
      <c r="Q835" s="11">
        <v>0.11138027934938501</v>
      </c>
      <c r="R835" s="11">
        <v>0.116911781060599</v>
      </c>
      <c r="S835" s="11">
        <v>9.9871077855687496E-2</v>
      </c>
      <c r="T835" s="11">
        <v>9.5810499165882204E-2</v>
      </c>
      <c r="U835" s="11">
        <v>0.120622867122972</v>
      </c>
      <c r="V835" s="11">
        <v>9.2591100604351897E-2</v>
      </c>
      <c r="W835" s="11">
        <v>7.6345760401227494E-2</v>
      </c>
      <c r="X835" s="11">
        <v>8.4591256432376596E-2</v>
      </c>
      <c r="Y835" s="11"/>
      <c r="Z835" s="11">
        <v>0.106575160652549</v>
      </c>
      <c r="AA835" s="11">
        <v>0.108693590616449</v>
      </c>
      <c r="AB835" s="11">
        <v>0.100749676716982</v>
      </c>
      <c r="AC835" s="11">
        <v>8.2067417368018397E-2</v>
      </c>
      <c r="AD835" s="11"/>
      <c r="AE835" s="11">
        <v>8.25390658936207E-2</v>
      </c>
      <c r="AF835" s="11">
        <v>0.113060908861137</v>
      </c>
      <c r="AG835" s="11">
        <v>0.109153986796589</v>
      </c>
      <c r="AH835" s="11">
        <v>9.4104201931039799E-2</v>
      </c>
      <c r="AI835" s="11">
        <v>0.151184092868208</v>
      </c>
      <c r="AJ835" s="11"/>
      <c r="AK835" s="11">
        <v>0.10150729012703601</v>
      </c>
      <c r="AL835" s="11">
        <v>0.11381381277765899</v>
      </c>
      <c r="AM835" s="11">
        <v>0.105783272351784</v>
      </c>
      <c r="AN835" s="11">
        <v>7.64146441333068E-2</v>
      </c>
      <c r="AO835" s="11">
        <v>8.5995318241048793E-2</v>
      </c>
      <c r="AP835" s="11">
        <v>0.100963119993638</v>
      </c>
      <c r="AQ835" s="11"/>
      <c r="AR835" s="11">
        <v>9.4923034233115405E-2</v>
      </c>
      <c r="AS835" s="11">
        <v>0.100760477786205</v>
      </c>
      <c r="AT835" s="11">
        <v>9.9349506243037206E-2</v>
      </c>
      <c r="AU835" s="11"/>
      <c r="AV835" s="11">
        <v>8.98873977187815E-2</v>
      </c>
      <c r="AW835" s="11">
        <v>0.10231833244474001</v>
      </c>
      <c r="AX835" s="11">
        <v>0.13438356034780399</v>
      </c>
      <c r="AY835" s="11">
        <v>0.16842669097106699</v>
      </c>
      <c r="AZ835" s="11">
        <v>9.75672542675418E-2</v>
      </c>
      <c r="BA835" s="11"/>
      <c r="BB835" s="11">
        <v>9.3265985222453204E-2</v>
      </c>
      <c r="BC835" s="11">
        <v>9.8820047855215504E-2</v>
      </c>
      <c r="BD835" s="11">
        <v>0.16133833820048701</v>
      </c>
      <c r="BE835" s="11"/>
      <c r="BF835" s="11">
        <v>9.5590044038022598E-2</v>
      </c>
      <c r="BG835" s="11">
        <v>9.7663324014528E-2</v>
      </c>
      <c r="BH835" s="11">
        <v>9.3468284587139794E-2</v>
      </c>
      <c r="BI835" s="11">
        <v>0.10669294496436101</v>
      </c>
      <c r="BJ835" s="11">
        <v>0.12375684859834001</v>
      </c>
      <c r="BK835" s="11">
        <v>8.1757924162891002E-2</v>
      </c>
    </row>
    <row r="836" spans="2:63" x14ac:dyDescent="0.35">
      <c r="B836" t="s">
        <v>342</v>
      </c>
      <c r="C836" s="11">
        <v>0.45892153288218202</v>
      </c>
      <c r="D836" s="11">
        <v>0.451880749699207</v>
      </c>
      <c r="E836" s="11">
        <v>0.46646789254075299</v>
      </c>
      <c r="F836" s="11"/>
      <c r="G836" s="11">
        <v>0.389848080616292</v>
      </c>
      <c r="H836" s="11">
        <v>0.43756660599408398</v>
      </c>
      <c r="I836" s="11">
        <v>0.46445073504194001</v>
      </c>
      <c r="J836" s="11">
        <v>0.45545060262676901</v>
      </c>
      <c r="K836" s="11">
        <v>0.50660772705015</v>
      </c>
      <c r="L836" s="11">
        <v>0.48947883167557898</v>
      </c>
      <c r="M836" s="11"/>
      <c r="N836" s="11">
        <v>0.43075568507752499</v>
      </c>
      <c r="O836" s="11">
        <v>0.47671757554240402</v>
      </c>
      <c r="P836" s="11">
        <v>0.46102171371835499</v>
      </c>
      <c r="Q836" s="11">
        <v>0.44592506766540102</v>
      </c>
      <c r="R836" s="11">
        <v>0.43797866601958402</v>
      </c>
      <c r="S836" s="11">
        <v>0.471341819621172</v>
      </c>
      <c r="T836" s="11">
        <v>0.48390947863985101</v>
      </c>
      <c r="U836" s="11">
        <v>0.43752448190509002</v>
      </c>
      <c r="V836" s="11">
        <v>0.45107412989262302</v>
      </c>
      <c r="W836" s="11">
        <v>0.495958434364698</v>
      </c>
      <c r="X836" s="11">
        <v>0.44633849121623698</v>
      </c>
      <c r="Y836" s="11"/>
      <c r="Z836" s="11">
        <v>0.50752597703146995</v>
      </c>
      <c r="AA836" s="11">
        <v>0.48222505532523702</v>
      </c>
      <c r="AB836" s="11">
        <v>0.42314137659336998</v>
      </c>
      <c r="AC836" s="11">
        <v>0.41614271326510599</v>
      </c>
      <c r="AD836" s="11"/>
      <c r="AE836" s="11">
        <v>0.42953075241909899</v>
      </c>
      <c r="AF836" s="11">
        <v>0.43756200500221998</v>
      </c>
      <c r="AG836" s="11">
        <v>0.50194548526095994</v>
      </c>
      <c r="AH836" s="11">
        <v>0.48803990507768902</v>
      </c>
      <c r="AI836" s="11">
        <v>0.42900836604517201</v>
      </c>
      <c r="AJ836" s="11"/>
      <c r="AK836" s="11">
        <v>0.47821169920448198</v>
      </c>
      <c r="AL836" s="11">
        <v>0.48271999620125</v>
      </c>
      <c r="AM836" s="11">
        <v>0.37420331009462598</v>
      </c>
      <c r="AN836" s="11">
        <v>0.42131419134586601</v>
      </c>
      <c r="AO836" s="11">
        <v>0.471168377109008</v>
      </c>
      <c r="AP836" s="11">
        <v>0.38968314010131999</v>
      </c>
      <c r="AQ836" s="11"/>
      <c r="AR836" s="11">
        <v>0.46452343956367198</v>
      </c>
      <c r="AS836" s="11">
        <v>0.46876060618898502</v>
      </c>
      <c r="AT836" s="11">
        <v>0.43694761192239401</v>
      </c>
      <c r="AU836" s="11"/>
      <c r="AV836" s="11">
        <v>0.48144856104124401</v>
      </c>
      <c r="AW836" s="11">
        <v>0.44333652055890299</v>
      </c>
      <c r="AX836" s="11">
        <v>0.48162576091624798</v>
      </c>
      <c r="AY836" s="11">
        <v>0.43078859382808099</v>
      </c>
      <c r="AZ836" s="11">
        <v>0.39529701834441999</v>
      </c>
      <c r="BA836" s="11"/>
      <c r="BB836" s="11">
        <v>0.48668490146125698</v>
      </c>
      <c r="BC836" s="11">
        <v>0.45462149616675401</v>
      </c>
      <c r="BD836" s="11">
        <v>0.46201074789372298</v>
      </c>
      <c r="BE836" s="11"/>
      <c r="BF836" s="11">
        <v>0.42778818792791001</v>
      </c>
      <c r="BG836" s="11">
        <v>0.478545907903203</v>
      </c>
      <c r="BH836" s="11">
        <v>0.44445999555474502</v>
      </c>
      <c r="BI836" s="11">
        <v>0.48865700187758099</v>
      </c>
      <c r="BJ836" s="11">
        <v>0.44364930238942402</v>
      </c>
      <c r="BK836" s="11">
        <v>0.44202628393128102</v>
      </c>
    </row>
    <row r="837" spans="2:63" x14ac:dyDescent="0.35">
      <c r="B837" t="s">
        <v>343</v>
      </c>
      <c r="C837" s="11">
        <v>0.30246988696907201</v>
      </c>
      <c r="D837" s="11">
        <v>0.31047991932059099</v>
      </c>
      <c r="E837" s="11">
        <v>0.29560349241169098</v>
      </c>
      <c r="F837" s="11"/>
      <c r="G837" s="11">
        <v>0.29737994508328602</v>
      </c>
      <c r="H837" s="11">
        <v>0.31217126653631799</v>
      </c>
      <c r="I837" s="11">
        <v>0.32984473571565598</v>
      </c>
      <c r="J837" s="11">
        <v>0.30253208244572999</v>
      </c>
      <c r="K837" s="11">
        <v>0.26662500903443298</v>
      </c>
      <c r="L837" s="11">
        <v>0.29982789542279498</v>
      </c>
      <c r="M837" s="11"/>
      <c r="N837" s="11">
        <v>0.31997098294479398</v>
      </c>
      <c r="O837" s="11">
        <v>0.32109712884178898</v>
      </c>
      <c r="P837" s="11">
        <v>0.28533991154667698</v>
      </c>
      <c r="Q837" s="11">
        <v>0.281383713536215</v>
      </c>
      <c r="R837" s="11">
        <v>0.29188375180050302</v>
      </c>
      <c r="S837" s="11">
        <v>0.28817273188617298</v>
      </c>
      <c r="T837" s="11">
        <v>0.296730473735353</v>
      </c>
      <c r="U837" s="11">
        <v>0.32444395731180797</v>
      </c>
      <c r="V837" s="11">
        <v>0.33782640907323203</v>
      </c>
      <c r="W837" s="11">
        <v>0.273943534106317</v>
      </c>
      <c r="X837" s="11">
        <v>0.276257113920099</v>
      </c>
      <c r="Y837" s="11"/>
      <c r="Z837" s="11">
        <v>0.28829009223739699</v>
      </c>
      <c r="AA837" s="11">
        <v>0.28640100060725798</v>
      </c>
      <c r="AB837" s="11">
        <v>0.33881780578491799</v>
      </c>
      <c r="AC837" s="11">
        <v>0.30431884932249897</v>
      </c>
      <c r="AD837" s="11"/>
      <c r="AE837" s="11">
        <v>0.32279316827421101</v>
      </c>
      <c r="AF837" s="11">
        <v>0.30910931709608402</v>
      </c>
      <c r="AG837" s="11">
        <v>0.27720180585337401</v>
      </c>
      <c r="AH837" s="11">
        <v>0.310959622461848</v>
      </c>
      <c r="AI837" s="11">
        <v>0.257248832996126</v>
      </c>
      <c r="AJ837" s="11"/>
      <c r="AK837" s="11">
        <v>0.304253229441938</v>
      </c>
      <c r="AL837" s="11">
        <v>0.280640021268732</v>
      </c>
      <c r="AM837" s="11">
        <v>0.32002182017811298</v>
      </c>
      <c r="AN837" s="11">
        <v>0.34019634821510603</v>
      </c>
      <c r="AO837" s="11">
        <v>0.30976391140033099</v>
      </c>
      <c r="AP837" s="11">
        <v>0.31704391682210697</v>
      </c>
      <c r="AQ837" s="11"/>
      <c r="AR837" s="11">
        <v>0.312379219594351</v>
      </c>
      <c r="AS837" s="11">
        <v>0.30747598063208997</v>
      </c>
      <c r="AT837" s="11">
        <v>0.25846493824796701</v>
      </c>
      <c r="AU837" s="11"/>
      <c r="AV837" s="11">
        <v>0.30800628738272601</v>
      </c>
      <c r="AW837" s="11">
        <v>0.33598235554691802</v>
      </c>
      <c r="AX837" s="11">
        <v>0.26931369174555297</v>
      </c>
      <c r="AY837" s="11">
        <v>0.31581941094398203</v>
      </c>
      <c r="AZ837" s="11">
        <v>0.27254645587585702</v>
      </c>
      <c r="BA837" s="11"/>
      <c r="BB837" s="11">
        <v>0.31857913010192501</v>
      </c>
      <c r="BC837" s="11">
        <v>0.32240644246515399</v>
      </c>
      <c r="BD837" s="11">
        <v>0.30224990560186099</v>
      </c>
      <c r="BE837" s="11"/>
      <c r="BF837" s="11">
        <v>0.33364376372462401</v>
      </c>
      <c r="BG837" s="11">
        <v>0.28342778749171499</v>
      </c>
      <c r="BH837" s="11">
        <v>0.331955686984579</v>
      </c>
      <c r="BI837" s="11">
        <v>0.28201237271162699</v>
      </c>
      <c r="BJ837" s="11">
        <v>0.299556299892278</v>
      </c>
      <c r="BK837" s="11">
        <v>0.28843240670538201</v>
      </c>
    </row>
    <row r="838" spans="2:63" x14ac:dyDescent="0.35">
      <c r="B838" t="s">
        <v>104</v>
      </c>
      <c r="C838" s="11">
        <v>0.100900324786543</v>
      </c>
      <c r="D838" s="11">
        <v>9.0295405854912303E-2</v>
      </c>
      <c r="E838" s="11">
        <v>0.110515647991507</v>
      </c>
      <c r="F838" s="11"/>
      <c r="G838" s="11">
        <v>0.113764193624997</v>
      </c>
      <c r="H838" s="11">
        <v>8.2436368426350201E-2</v>
      </c>
      <c r="I838" s="11">
        <v>0.107353231989816</v>
      </c>
      <c r="J838" s="11">
        <v>0.110540849483679</v>
      </c>
      <c r="K838" s="11">
        <v>9.2125230171024905E-2</v>
      </c>
      <c r="L838" s="11">
        <v>0.10010859313471999</v>
      </c>
      <c r="M838" s="11"/>
      <c r="N838" s="11">
        <v>9.4169339456776302E-2</v>
      </c>
      <c r="O838" s="11">
        <v>8.4699290198810798E-2</v>
      </c>
      <c r="P838" s="11">
        <v>9.8071741730949194E-2</v>
      </c>
      <c r="Q838" s="11">
        <v>0.11737287206335</v>
      </c>
      <c r="R838" s="11">
        <v>0.115288485506102</v>
      </c>
      <c r="S838" s="11">
        <v>0.109098189383748</v>
      </c>
      <c r="T838" s="11">
        <v>9.0414801749418294E-2</v>
      </c>
      <c r="U838" s="11">
        <v>8.5718127413104903E-2</v>
      </c>
      <c r="V838" s="11">
        <v>9.2158267851703807E-2</v>
      </c>
      <c r="W838" s="11">
        <v>0.102491530162028</v>
      </c>
      <c r="X838" s="11">
        <v>0.14706254191669499</v>
      </c>
      <c r="Y838" s="11"/>
      <c r="Z838" s="11">
        <v>7.2589829429753505E-2</v>
      </c>
      <c r="AA838" s="11">
        <v>9.9040334661680607E-2</v>
      </c>
      <c r="AB838" s="11">
        <v>8.8921148531908203E-2</v>
      </c>
      <c r="AC838" s="11">
        <v>0.14455562043752601</v>
      </c>
      <c r="AD838" s="11"/>
      <c r="AE838" s="11">
        <v>0.121181959790633</v>
      </c>
      <c r="AF838" s="11">
        <v>0.102491163055385</v>
      </c>
      <c r="AG838" s="11">
        <v>7.7688758809419903E-2</v>
      </c>
      <c r="AH838" s="11">
        <v>7.5887901633670804E-2</v>
      </c>
      <c r="AI838" s="11">
        <v>0.13759091062422199</v>
      </c>
      <c r="AJ838" s="11"/>
      <c r="AK838" s="11">
        <v>8.3821029244250306E-2</v>
      </c>
      <c r="AL838" s="11">
        <v>8.6702320481941195E-2</v>
      </c>
      <c r="AM838" s="11">
        <v>0.13669387360438201</v>
      </c>
      <c r="AN838" s="11">
        <v>0.118509719019412</v>
      </c>
      <c r="AO838" s="11">
        <v>0.10553408024397</v>
      </c>
      <c r="AP838" s="11">
        <v>0.15301519220589299</v>
      </c>
      <c r="AQ838" s="11"/>
      <c r="AR838" s="11">
        <v>8.82701545451203E-2</v>
      </c>
      <c r="AS838" s="11">
        <v>8.8215094814259404E-2</v>
      </c>
      <c r="AT838" s="11">
        <v>0.164605464251603</v>
      </c>
      <c r="AU838" s="11"/>
      <c r="AV838" s="11">
        <v>8.5921779305375701E-2</v>
      </c>
      <c r="AW838" s="11">
        <v>8.28818294566014E-2</v>
      </c>
      <c r="AX838" s="11">
        <v>7.8217333162864305E-2</v>
      </c>
      <c r="AY838" s="11">
        <v>1.2633096739506799E-2</v>
      </c>
      <c r="AZ838" s="11">
        <v>0.202205751239874</v>
      </c>
      <c r="BA838" s="11"/>
      <c r="BB838" s="11">
        <v>7.0944726999938201E-2</v>
      </c>
      <c r="BC838" s="11">
        <v>8.8763205973328693E-2</v>
      </c>
      <c r="BD838" s="11">
        <v>5.3468082913132702E-2</v>
      </c>
      <c r="BE838" s="11"/>
      <c r="BF838" s="11">
        <v>9.8673103705261694E-2</v>
      </c>
      <c r="BG838" s="11">
        <v>0.11177604294655299</v>
      </c>
      <c r="BH838" s="11">
        <v>9.0660649693268605E-2</v>
      </c>
      <c r="BI838" s="11">
        <v>8.9028782988842897E-2</v>
      </c>
      <c r="BJ838" s="11">
        <v>9.3513594276805806E-2</v>
      </c>
      <c r="BK838" s="11">
        <v>0.143702867747211</v>
      </c>
    </row>
    <row r="839" spans="2:63" x14ac:dyDescent="0.35">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c r="BK839" s="11"/>
    </row>
    <row r="840" spans="2:63" x14ac:dyDescent="0.35">
      <c r="B840" s="2" t="s">
        <v>366</v>
      </c>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c r="BK840" s="11"/>
    </row>
    <row r="841" spans="2:63" x14ac:dyDescent="0.35">
      <c r="B841" s="20" t="s">
        <v>67</v>
      </c>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c r="BK841" s="11"/>
    </row>
    <row r="842" spans="2:63" x14ac:dyDescent="0.35">
      <c r="B842" t="s">
        <v>253</v>
      </c>
      <c r="C842" s="11">
        <v>7.0531286889297495E-2</v>
      </c>
      <c r="D842" s="11">
        <v>9.7613238638739303E-2</v>
      </c>
      <c r="E842" s="11">
        <v>4.44211986805048E-2</v>
      </c>
      <c r="F842" s="11"/>
      <c r="G842" s="11">
        <v>0.13520076991757901</v>
      </c>
      <c r="H842" s="11">
        <v>0.12421813183424101</v>
      </c>
      <c r="I842" s="11">
        <v>9.4894031325193001E-2</v>
      </c>
      <c r="J842" s="11">
        <v>3.7206218537934203E-2</v>
      </c>
      <c r="K842" s="11">
        <v>1.45045634596838E-2</v>
      </c>
      <c r="L842" s="11">
        <v>2.7741388990692398E-2</v>
      </c>
      <c r="M842" s="11"/>
      <c r="N842" s="11">
        <v>0.11989867766085401</v>
      </c>
      <c r="O842" s="11">
        <v>5.6154685165520399E-2</v>
      </c>
      <c r="P842" s="11">
        <v>3.7572096475626003E-2</v>
      </c>
      <c r="Q842" s="11">
        <v>4.1617679686062101E-2</v>
      </c>
      <c r="R842" s="11">
        <v>6.4707601207763393E-2</v>
      </c>
      <c r="S842" s="11">
        <v>7.4119103254335697E-2</v>
      </c>
      <c r="T842" s="11">
        <v>6.22177584069218E-2</v>
      </c>
      <c r="U842" s="11">
        <v>6.5799831767613698E-2</v>
      </c>
      <c r="V842" s="11">
        <v>6.8265461609994402E-2</v>
      </c>
      <c r="W842" s="11">
        <v>7.2468292645019999E-2</v>
      </c>
      <c r="X842" s="11">
        <v>9.4642640564006106E-2</v>
      </c>
      <c r="Y842" s="11"/>
      <c r="Z842" s="11">
        <v>6.0889606295932E-2</v>
      </c>
      <c r="AA842" s="11">
        <v>4.5855957909465297E-2</v>
      </c>
      <c r="AB842" s="11">
        <v>9.1036030781179E-2</v>
      </c>
      <c r="AC842" s="11">
        <v>8.9348072704188999E-2</v>
      </c>
      <c r="AD842" s="11"/>
      <c r="AE842" s="11">
        <v>6.3096561451220196E-2</v>
      </c>
      <c r="AF842" s="11">
        <v>5.33091531743397E-2</v>
      </c>
      <c r="AG842" s="11">
        <v>6.8891412780562405E-2</v>
      </c>
      <c r="AH842" s="11">
        <v>0.12301524865739</v>
      </c>
      <c r="AI842" s="11">
        <v>0.163006297479309</v>
      </c>
      <c r="AJ842" s="11"/>
      <c r="AK842" s="11">
        <v>6.4651782487978399E-2</v>
      </c>
      <c r="AL842" s="11">
        <v>7.7430518722105504E-2</v>
      </c>
      <c r="AM842" s="11">
        <v>7.2984363200471206E-2</v>
      </c>
      <c r="AN842" s="11">
        <v>6.0555540387832098E-2</v>
      </c>
      <c r="AO842" s="11">
        <v>7.6504361490334405E-2</v>
      </c>
      <c r="AP842" s="11">
        <v>6.8327668228828506E-2</v>
      </c>
      <c r="AQ842" s="11"/>
      <c r="AR842" s="11">
        <v>5.0253180463779502E-2</v>
      </c>
      <c r="AS842" s="11">
        <v>8.9923041855284894E-2</v>
      </c>
      <c r="AT842" s="11">
        <v>5.7324251053094001E-2</v>
      </c>
      <c r="AU842" s="11"/>
      <c r="AV842" s="11">
        <v>6.0978728791949897E-2</v>
      </c>
      <c r="AW842" s="11">
        <v>9.8346986332444195E-2</v>
      </c>
      <c r="AX842" s="11">
        <v>5.6760572864522303E-2</v>
      </c>
      <c r="AY842" s="11">
        <v>0.159861886195725</v>
      </c>
      <c r="AZ842" s="11">
        <v>2.9845729982197401E-2</v>
      </c>
      <c r="BA842" s="11"/>
      <c r="BB842" s="11">
        <v>6.4231342757873705E-2</v>
      </c>
      <c r="BC842" s="11">
        <v>9.9721143313416097E-2</v>
      </c>
      <c r="BD842" s="11">
        <v>7.7630922158475002E-2</v>
      </c>
      <c r="BE842" s="11"/>
      <c r="BF842" s="11">
        <v>0.145976313051704</v>
      </c>
      <c r="BG842" s="11">
        <v>5.46884328225683E-2</v>
      </c>
      <c r="BH842" s="11">
        <v>7.6784037042367095E-2</v>
      </c>
      <c r="BI842" s="11">
        <v>3.7386909618519801E-2</v>
      </c>
      <c r="BJ842" s="11">
        <v>3.34637319528098E-2</v>
      </c>
      <c r="BK842" s="11">
        <v>5.7930206161870397E-2</v>
      </c>
    </row>
    <row r="843" spans="2:63" x14ac:dyDescent="0.35">
      <c r="B843" t="s">
        <v>254</v>
      </c>
      <c r="C843" s="11">
        <v>0.170415856853699</v>
      </c>
      <c r="D843" s="11">
        <v>0.180355757377337</v>
      </c>
      <c r="E843" s="11">
        <v>0.16039577106834199</v>
      </c>
      <c r="F843" s="11"/>
      <c r="G843" s="11">
        <v>0.24323892979726999</v>
      </c>
      <c r="H843" s="11">
        <v>0.23922002921274099</v>
      </c>
      <c r="I843" s="11">
        <v>0.188607642954777</v>
      </c>
      <c r="J843" s="11">
        <v>0.14208047096235299</v>
      </c>
      <c r="K843" s="11">
        <v>0.13054784192855401</v>
      </c>
      <c r="L843" s="11">
        <v>9.9770940828352403E-2</v>
      </c>
      <c r="M843" s="11"/>
      <c r="N843" s="11">
        <v>0.23719904307818501</v>
      </c>
      <c r="O843" s="11">
        <v>0.14376783168002399</v>
      </c>
      <c r="P843" s="11">
        <v>0.174314258729861</v>
      </c>
      <c r="Q843" s="11">
        <v>0.13709540002790299</v>
      </c>
      <c r="R843" s="11">
        <v>0.12726563158250401</v>
      </c>
      <c r="S843" s="11">
        <v>0.198260653999765</v>
      </c>
      <c r="T843" s="11">
        <v>0.152874340555611</v>
      </c>
      <c r="U843" s="11">
        <v>0.18044234286914401</v>
      </c>
      <c r="V843" s="11">
        <v>0.17680766165738299</v>
      </c>
      <c r="W843" s="11">
        <v>0.13836490711093999</v>
      </c>
      <c r="X843" s="11">
        <v>0.18032357701257701</v>
      </c>
      <c r="Y843" s="11"/>
      <c r="Z843" s="11">
        <v>0.17473968383108701</v>
      </c>
      <c r="AA843" s="11">
        <v>0.160027691162791</v>
      </c>
      <c r="AB843" s="11">
        <v>0.194860741750191</v>
      </c>
      <c r="AC843" s="11">
        <v>0.155572109808857</v>
      </c>
      <c r="AD843" s="11"/>
      <c r="AE843" s="11">
        <v>0.13312263288255499</v>
      </c>
      <c r="AF843" s="11">
        <v>0.18039034717778901</v>
      </c>
      <c r="AG843" s="11">
        <v>0.17885276551405499</v>
      </c>
      <c r="AH843" s="11">
        <v>0.213088377925156</v>
      </c>
      <c r="AI843" s="11">
        <v>0.20447692237902801</v>
      </c>
      <c r="AJ843" s="11"/>
      <c r="AK843" s="11">
        <v>0.15129489730602899</v>
      </c>
      <c r="AL843" s="11">
        <v>0.172384064438586</v>
      </c>
      <c r="AM843" s="11">
        <v>0.21097681819705799</v>
      </c>
      <c r="AN843" s="11">
        <v>0.172107656961311</v>
      </c>
      <c r="AO843" s="11">
        <v>0.18633048715957701</v>
      </c>
      <c r="AP843" s="11">
        <v>0.16987629133589799</v>
      </c>
      <c r="AQ843" s="11"/>
      <c r="AR843" s="11">
        <v>0.16490478535163</v>
      </c>
      <c r="AS843" s="11">
        <v>0.17313075930705299</v>
      </c>
      <c r="AT843" s="11">
        <v>0.14351136461310099</v>
      </c>
      <c r="AU843" s="11"/>
      <c r="AV843" s="11">
        <v>0.154177439709727</v>
      </c>
      <c r="AW843" s="11">
        <v>0.213506947136232</v>
      </c>
      <c r="AX843" s="11">
        <v>0.16244933722708699</v>
      </c>
      <c r="AY843" s="11">
        <v>0.13276755631095899</v>
      </c>
      <c r="AZ843" s="11">
        <v>0.117191427133032</v>
      </c>
      <c r="BA843" s="11"/>
      <c r="BB843" s="11">
        <v>0.172599038679424</v>
      </c>
      <c r="BC843" s="11">
        <v>0.208164781371143</v>
      </c>
      <c r="BD843" s="11">
        <v>0.18350397131687901</v>
      </c>
      <c r="BE843" s="11"/>
      <c r="BF843" s="11">
        <v>0.22831812289046399</v>
      </c>
      <c r="BG843" s="11">
        <v>0.158329106031532</v>
      </c>
      <c r="BH843" s="11">
        <v>0.18839621621255201</v>
      </c>
      <c r="BI843" s="11">
        <v>0.15251818127370501</v>
      </c>
      <c r="BJ843" s="11">
        <v>0.15122985607261</v>
      </c>
      <c r="BK843" s="11">
        <v>8.4793777858299599E-2</v>
      </c>
    </row>
    <row r="844" spans="2:63" x14ac:dyDescent="0.35">
      <c r="B844" t="s">
        <v>255</v>
      </c>
      <c r="C844" s="11">
        <v>0.31412596865350301</v>
      </c>
      <c r="D844" s="11">
        <v>0.28549692948368</v>
      </c>
      <c r="E844" s="11">
        <v>0.34226211803643403</v>
      </c>
      <c r="F844" s="11"/>
      <c r="G844" s="11">
        <v>0.28065559568121001</v>
      </c>
      <c r="H844" s="11">
        <v>0.28675170836802999</v>
      </c>
      <c r="I844" s="11">
        <v>0.29902980492341702</v>
      </c>
      <c r="J844" s="11">
        <v>0.34071327426119902</v>
      </c>
      <c r="K844" s="11">
        <v>0.30523509743753602</v>
      </c>
      <c r="L844" s="11">
        <v>0.35590420520877702</v>
      </c>
      <c r="M844" s="11"/>
      <c r="N844" s="11">
        <v>0.30295404084769201</v>
      </c>
      <c r="O844" s="11">
        <v>0.31184163215667099</v>
      </c>
      <c r="P844" s="11">
        <v>0.35491879108473701</v>
      </c>
      <c r="Q844" s="11">
        <v>0.31253044826981002</v>
      </c>
      <c r="R844" s="11">
        <v>0.33996959604868399</v>
      </c>
      <c r="S844" s="11">
        <v>0.320709735149249</v>
      </c>
      <c r="T844" s="11">
        <v>0.31276569010058802</v>
      </c>
      <c r="U844" s="11">
        <v>0.29992314727872099</v>
      </c>
      <c r="V844" s="11">
        <v>0.29769493910045702</v>
      </c>
      <c r="W844" s="11">
        <v>0.31624623044121802</v>
      </c>
      <c r="X844" s="11">
        <v>0.28677599929190201</v>
      </c>
      <c r="Y844" s="11"/>
      <c r="Z844" s="11">
        <v>0.28161285056506802</v>
      </c>
      <c r="AA844" s="11">
        <v>0.307442272857604</v>
      </c>
      <c r="AB844" s="11">
        <v>0.33096908681637799</v>
      </c>
      <c r="AC844" s="11">
        <v>0.340865070666794</v>
      </c>
      <c r="AD844" s="11"/>
      <c r="AE844" s="11">
        <v>0.38017352261385501</v>
      </c>
      <c r="AF844" s="11">
        <v>0.29261162863123302</v>
      </c>
      <c r="AG844" s="11">
        <v>0.27916007454536201</v>
      </c>
      <c r="AH844" s="11">
        <v>0.28797339662745403</v>
      </c>
      <c r="AI844" s="11">
        <v>0.25831810238842801</v>
      </c>
      <c r="AJ844" s="11"/>
      <c r="AK844" s="11">
        <v>0.31137969897184598</v>
      </c>
      <c r="AL844" s="11">
        <v>0.29872678014533599</v>
      </c>
      <c r="AM844" s="11">
        <v>0.35464258370204998</v>
      </c>
      <c r="AN844" s="11">
        <v>0.34767844745827198</v>
      </c>
      <c r="AO844" s="11">
        <v>0.30530734144446398</v>
      </c>
      <c r="AP844" s="11">
        <v>0.27126578290166697</v>
      </c>
      <c r="AQ844" s="11"/>
      <c r="AR844" s="11">
        <v>0.30830560666818602</v>
      </c>
      <c r="AS844" s="11">
        <v>0.30325392635906501</v>
      </c>
      <c r="AT844" s="11">
        <v>0.38428669093216899</v>
      </c>
      <c r="AU844" s="11"/>
      <c r="AV844" s="11">
        <v>0.31588568952857699</v>
      </c>
      <c r="AW844" s="11">
        <v>0.28386473635293502</v>
      </c>
      <c r="AX844" s="11">
        <v>0.331916507868666</v>
      </c>
      <c r="AY844" s="11">
        <v>0.28324615977053502</v>
      </c>
      <c r="AZ844" s="11">
        <v>0.38268155504402002</v>
      </c>
      <c r="BA844" s="11"/>
      <c r="BB844" s="11">
        <v>0.31771353336694103</v>
      </c>
      <c r="BC844" s="11">
        <v>0.29093463990796697</v>
      </c>
      <c r="BD844" s="11">
        <v>0.31493739090237299</v>
      </c>
      <c r="BE844" s="11"/>
      <c r="BF844" s="11">
        <v>0.28356549658089503</v>
      </c>
      <c r="BG844" s="11">
        <v>0.30974738553958497</v>
      </c>
      <c r="BH844" s="11">
        <v>0.345673567571882</v>
      </c>
      <c r="BI844" s="11">
        <v>0.297947428546886</v>
      </c>
      <c r="BJ844" s="11">
        <v>0.3342398299462</v>
      </c>
      <c r="BK844" s="11">
        <v>0.37257169231592102</v>
      </c>
    </row>
    <row r="845" spans="2:63" x14ac:dyDescent="0.35">
      <c r="B845" t="s">
        <v>256</v>
      </c>
      <c r="C845" s="11">
        <v>0.267713924276689</v>
      </c>
      <c r="D845" s="11">
        <v>0.24642119666181</v>
      </c>
      <c r="E845" s="11">
        <v>0.288026670085341</v>
      </c>
      <c r="F845" s="11"/>
      <c r="G845" s="11">
        <v>0.20849619033501501</v>
      </c>
      <c r="H845" s="11">
        <v>0.209032061594178</v>
      </c>
      <c r="I845" s="11">
        <v>0.245025774795572</v>
      </c>
      <c r="J845" s="11">
        <v>0.29090012622080702</v>
      </c>
      <c r="K845" s="11">
        <v>0.337233691998373</v>
      </c>
      <c r="L845" s="11">
        <v>0.30868629018750998</v>
      </c>
      <c r="M845" s="11"/>
      <c r="N845" s="11">
        <v>0.21360080363601999</v>
      </c>
      <c r="O845" s="11">
        <v>0.30586158392477703</v>
      </c>
      <c r="P845" s="11">
        <v>0.26425039015039298</v>
      </c>
      <c r="Q845" s="11">
        <v>0.28599471271193899</v>
      </c>
      <c r="R845" s="11">
        <v>0.29250763304092697</v>
      </c>
      <c r="S845" s="11">
        <v>0.231712039083254</v>
      </c>
      <c r="T845" s="11">
        <v>0.25848672510943199</v>
      </c>
      <c r="U845" s="11">
        <v>0.27638152343764899</v>
      </c>
      <c r="V845" s="11">
        <v>0.28617047881614099</v>
      </c>
      <c r="W845" s="11">
        <v>0.287190693006661</v>
      </c>
      <c r="X845" s="11">
        <v>0.25510186240565802</v>
      </c>
      <c r="Y845" s="11"/>
      <c r="Z845" s="11">
        <v>0.29862145870072898</v>
      </c>
      <c r="AA845" s="11">
        <v>0.28629304694282798</v>
      </c>
      <c r="AB845" s="11">
        <v>0.22318967934022499</v>
      </c>
      <c r="AC845" s="11">
        <v>0.25596516119562401</v>
      </c>
      <c r="AD845" s="11"/>
      <c r="AE845" s="11">
        <v>0.245975124609008</v>
      </c>
      <c r="AF845" s="11">
        <v>0.27984071312594699</v>
      </c>
      <c r="AG845" s="11">
        <v>0.28945852412363199</v>
      </c>
      <c r="AH845" s="11">
        <v>0.25944305640309301</v>
      </c>
      <c r="AI845" s="11">
        <v>0.195995221099966</v>
      </c>
      <c r="AJ845" s="11"/>
      <c r="AK845" s="11">
        <v>0.28740767977620402</v>
      </c>
      <c r="AL845" s="11">
        <v>0.27826302528429703</v>
      </c>
      <c r="AM845" s="11">
        <v>0.21193121082680699</v>
      </c>
      <c r="AN845" s="11">
        <v>0.218588777214415</v>
      </c>
      <c r="AO845" s="11">
        <v>0.257243538475316</v>
      </c>
      <c r="AP845" s="11">
        <v>0.31802007760089701</v>
      </c>
      <c r="AQ845" s="11"/>
      <c r="AR845" s="11">
        <v>0.277283025942685</v>
      </c>
      <c r="AS845" s="11">
        <v>0.266964494181963</v>
      </c>
      <c r="AT845" s="11">
        <v>0.25776325652608301</v>
      </c>
      <c r="AU845" s="11"/>
      <c r="AV845" s="11">
        <v>0.27543897544236501</v>
      </c>
      <c r="AW845" s="11">
        <v>0.24981586080364901</v>
      </c>
      <c r="AX845" s="11">
        <v>0.28970250384299401</v>
      </c>
      <c r="AY845" s="11">
        <v>0.23062795332920799</v>
      </c>
      <c r="AZ845" s="11">
        <v>0.27558607355348402</v>
      </c>
      <c r="BA845" s="11"/>
      <c r="BB845" s="11">
        <v>0.26066344510129402</v>
      </c>
      <c r="BC845" s="11">
        <v>0.25198554865446898</v>
      </c>
      <c r="BD845" s="11">
        <v>0.27737609437645899</v>
      </c>
      <c r="BE845" s="11"/>
      <c r="BF845" s="11">
        <v>0.20848242245082799</v>
      </c>
      <c r="BG845" s="11">
        <v>0.28924637859483099</v>
      </c>
      <c r="BH845" s="11">
        <v>0.23636072533090499</v>
      </c>
      <c r="BI845" s="11">
        <v>0.30627543537700502</v>
      </c>
      <c r="BJ845" s="11">
        <v>0.28969111018729898</v>
      </c>
      <c r="BK845" s="11">
        <v>0.27359955808383302</v>
      </c>
    </row>
    <row r="846" spans="2:63" x14ac:dyDescent="0.35">
      <c r="B846" t="s">
        <v>257</v>
      </c>
      <c r="C846" s="11">
        <v>0.177212963326812</v>
      </c>
      <c r="D846" s="11">
        <v>0.190112877838433</v>
      </c>
      <c r="E846" s="11">
        <v>0.164894242129378</v>
      </c>
      <c r="F846" s="11"/>
      <c r="G846" s="11">
        <v>0.132408514268927</v>
      </c>
      <c r="H846" s="11">
        <v>0.140778068990809</v>
      </c>
      <c r="I846" s="11">
        <v>0.17244274600104201</v>
      </c>
      <c r="J846" s="11">
        <v>0.18909991001770701</v>
      </c>
      <c r="K846" s="11">
        <v>0.21247880517585299</v>
      </c>
      <c r="L846" s="11">
        <v>0.20789717478466799</v>
      </c>
      <c r="M846" s="11"/>
      <c r="N846" s="11">
        <v>0.126347434777249</v>
      </c>
      <c r="O846" s="11">
        <v>0.182374267073007</v>
      </c>
      <c r="P846" s="11">
        <v>0.168944463559382</v>
      </c>
      <c r="Q846" s="11">
        <v>0.22276175930428599</v>
      </c>
      <c r="R846" s="11">
        <v>0.175549538120122</v>
      </c>
      <c r="S846" s="11">
        <v>0.17519846851339699</v>
      </c>
      <c r="T846" s="11">
        <v>0.21365548582744801</v>
      </c>
      <c r="U846" s="11">
        <v>0.177453154646873</v>
      </c>
      <c r="V846" s="11">
        <v>0.171061458816024</v>
      </c>
      <c r="W846" s="11">
        <v>0.18572987679616099</v>
      </c>
      <c r="X846" s="11">
        <v>0.18315592072585701</v>
      </c>
      <c r="Y846" s="11"/>
      <c r="Z846" s="11">
        <v>0.184136400607184</v>
      </c>
      <c r="AA846" s="11">
        <v>0.20038103112731101</v>
      </c>
      <c r="AB846" s="11">
        <v>0.159944461312026</v>
      </c>
      <c r="AC846" s="11">
        <v>0.15824958562453501</v>
      </c>
      <c r="AD846" s="11"/>
      <c r="AE846" s="11">
        <v>0.177632158443361</v>
      </c>
      <c r="AF846" s="11">
        <v>0.19384815789069201</v>
      </c>
      <c r="AG846" s="11">
        <v>0.18363722303638799</v>
      </c>
      <c r="AH846" s="11">
        <v>0.11647992038690801</v>
      </c>
      <c r="AI846" s="11">
        <v>0.178203456653269</v>
      </c>
      <c r="AJ846" s="11"/>
      <c r="AK846" s="11">
        <v>0.18526594145794201</v>
      </c>
      <c r="AL846" s="11">
        <v>0.17319561140967599</v>
      </c>
      <c r="AM846" s="11">
        <v>0.14946502407361301</v>
      </c>
      <c r="AN846" s="11">
        <v>0.20106957797816999</v>
      </c>
      <c r="AO846" s="11">
        <v>0.174614271430308</v>
      </c>
      <c r="AP846" s="11">
        <v>0.17251017993270901</v>
      </c>
      <c r="AQ846" s="11"/>
      <c r="AR846" s="11">
        <v>0.19925340157372001</v>
      </c>
      <c r="AS846" s="11">
        <v>0.16672777829663399</v>
      </c>
      <c r="AT846" s="11">
        <v>0.15711443687555299</v>
      </c>
      <c r="AU846" s="11"/>
      <c r="AV846" s="11">
        <v>0.19351916652738199</v>
      </c>
      <c r="AW846" s="11">
        <v>0.15446546937474101</v>
      </c>
      <c r="AX846" s="11">
        <v>0.15917107819672999</v>
      </c>
      <c r="AY846" s="11">
        <v>0.193496444393572</v>
      </c>
      <c r="AZ846" s="11">
        <v>0.19469521428726699</v>
      </c>
      <c r="BA846" s="11"/>
      <c r="BB846" s="11">
        <v>0.184792640094467</v>
      </c>
      <c r="BC846" s="11">
        <v>0.14919388675300499</v>
      </c>
      <c r="BD846" s="11">
        <v>0.146551621245814</v>
      </c>
      <c r="BE846" s="11"/>
      <c r="BF846" s="11">
        <v>0.13365764502610999</v>
      </c>
      <c r="BG846" s="11">
        <v>0.18798869701148399</v>
      </c>
      <c r="BH846" s="11">
        <v>0.152785453842294</v>
      </c>
      <c r="BI846" s="11">
        <v>0.20587204518388399</v>
      </c>
      <c r="BJ846" s="11">
        <v>0.191375471841081</v>
      </c>
      <c r="BK846" s="11">
        <v>0.21110476558007699</v>
      </c>
    </row>
    <row r="847" spans="2:63" x14ac:dyDescent="0.35">
      <c r="B847" t="s">
        <v>258</v>
      </c>
      <c r="C847" s="11">
        <v>0.240947143742996</v>
      </c>
      <c r="D847" s="11">
        <v>0.277968996016077</v>
      </c>
      <c r="E847" s="11">
        <v>0.204816969748847</v>
      </c>
      <c r="F847" s="11"/>
      <c r="G847" s="11">
        <v>0.37843969971484798</v>
      </c>
      <c r="H847" s="11">
        <v>0.36343816104698301</v>
      </c>
      <c r="I847" s="11">
        <v>0.28350167427996997</v>
      </c>
      <c r="J847" s="11">
        <v>0.179286689500288</v>
      </c>
      <c r="K847" s="11">
        <v>0.14505240538823799</v>
      </c>
      <c r="L847" s="11">
        <v>0.12751232981904501</v>
      </c>
      <c r="M847" s="11"/>
      <c r="N847" s="11">
        <v>0.357097720739039</v>
      </c>
      <c r="O847" s="11">
        <v>0.19992251684554499</v>
      </c>
      <c r="P847" s="11">
        <v>0.21188635520548699</v>
      </c>
      <c r="Q847" s="11">
        <v>0.178713079713965</v>
      </c>
      <c r="R847" s="11">
        <v>0.19197323279026801</v>
      </c>
      <c r="S847" s="11">
        <v>0.27237975725410002</v>
      </c>
      <c r="T847" s="11">
        <v>0.21509209896253301</v>
      </c>
      <c r="U847" s="11">
        <v>0.24624217463675799</v>
      </c>
      <c r="V847" s="11">
        <v>0.24507312326737701</v>
      </c>
      <c r="W847" s="11">
        <v>0.21083319975595999</v>
      </c>
      <c r="X847" s="11">
        <v>0.27496621757658302</v>
      </c>
      <c r="Y847" s="11"/>
      <c r="Z847" s="11">
        <v>0.235629290127019</v>
      </c>
      <c r="AA847" s="11">
        <v>0.20588364907225701</v>
      </c>
      <c r="AB847" s="11">
        <v>0.28589677253137002</v>
      </c>
      <c r="AC847" s="11">
        <v>0.24492018251304601</v>
      </c>
      <c r="AD847" s="11"/>
      <c r="AE847" s="11">
        <v>0.19621919433377499</v>
      </c>
      <c r="AF847" s="11">
        <v>0.233699500352129</v>
      </c>
      <c r="AG847" s="11">
        <v>0.24774417829461701</v>
      </c>
      <c r="AH847" s="11">
        <v>0.336103626582545</v>
      </c>
      <c r="AI847" s="11">
        <v>0.36748321985833698</v>
      </c>
      <c r="AJ847" s="11"/>
      <c r="AK847" s="11">
        <v>0.215946679794007</v>
      </c>
      <c r="AL847" s="11">
        <v>0.249814583160691</v>
      </c>
      <c r="AM847" s="11">
        <v>0.28396118139752902</v>
      </c>
      <c r="AN847" s="11">
        <v>0.23266319734914301</v>
      </c>
      <c r="AO847" s="11">
        <v>0.26283484864991202</v>
      </c>
      <c r="AP847" s="11">
        <v>0.23820395956472601</v>
      </c>
      <c r="AQ847" s="11"/>
      <c r="AR847" s="11">
        <v>0.215157965815409</v>
      </c>
      <c r="AS847" s="11">
        <v>0.26305380116233801</v>
      </c>
      <c r="AT847" s="11">
        <v>0.20083561566619501</v>
      </c>
      <c r="AU847" s="11"/>
      <c r="AV847" s="11">
        <v>0.21515616850167699</v>
      </c>
      <c r="AW847" s="11">
        <v>0.31185393346867601</v>
      </c>
      <c r="AX847" s="11">
        <v>0.21920991009160901</v>
      </c>
      <c r="AY847" s="11">
        <v>0.29262944250668399</v>
      </c>
      <c r="AZ847" s="11">
        <v>0.14703715711522999</v>
      </c>
      <c r="BA847" s="11"/>
      <c r="BB847" s="11">
        <v>0.23683038143729801</v>
      </c>
      <c r="BC847" s="11">
        <v>0.307885924684559</v>
      </c>
      <c r="BD847" s="11">
        <v>0.26113489347535401</v>
      </c>
      <c r="BE847" s="11"/>
      <c r="BF847" s="11">
        <v>0.37429443594216799</v>
      </c>
      <c r="BG847" s="11">
        <v>0.21301753885409999</v>
      </c>
      <c r="BH847" s="11">
        <v>0.26518025325491901</v>
      </c>
      <c r="BI847" s="11">
        <v>0.18990509089222499</v>
      </c>
      <c r="BJ847" s="11">
        <v>0.18469358802541999</v>
      </c>
      <c r="BK847" s="11">
        <v>0.14272398402017</v>
      </c>
    </row>
    <row r="848" spans="2:63" x14ac:dyDescent="0.35">
      <c r="B848" t="s">
        <v>259</v>
      </c>
      <c r="C848" s="11">
        <v>0.44492688760350096</v>
      </c>
      <c r="D848" s="11">
        <v>0.43653407450024301</v>
      </c>
      <c r="E848" s="11">
        <v>0.45292091221471897</v>
      </c>
      <c r="F848" s="11"/>
      <c r="G848" s="11">
        <v>0.34090470460394201</v>
      </c>
      <c r="H848" s="11">
        <v>0.349810130584987</v>
      </c>
      <c r="I848" s="11">
        <v>0.41746852079661401</v>
      </c>
      <c r="J848" s="11">
        <v>0.48000003623851406</v>
      </c>
      <c r="K848" s="11">
        <v>0.54971249717422599</v>
      </c>
      <c r="L848" s="11">
        <v>0.516583464972178</v>
      </c>
      <c r="M848" s="11"/>
      <c r="N848" s="11">
        <v>0.33994823841326899</v>
      </c>
      <c r="O848" s="11">
        <v>0.48823585099778399</v>
      </c>
      <c r="P848" s="11">
        <v>0.43319485370977495</v>
      </c>
      <c r="Q848" s="11">
        <v>0.50875647201622498</v>
      </c>
      <c r="R848" s="11">
        <v>0.46805717116104895</v>
      </c>
      <c r="S848" s="11">
        <v>0.40691050759665098</v>
      </c>
      <c r="T848" s="11">
        <v>0.47214221093688002</v>
      </c>
      <c r="U848" s="11">
        <v>0.45383467808452199</v>
      </c>
      <c r="V848" s="11">
        <v>0.45723193763216496</v>
      </c>
      <c r="W848" s="11">
        <v>0.47292056980282199</v>
      </c>
      <c r="X848" s="11">
        <v>0.43825778313151503</v>
      </c>
      <c r="Y848" s="11"/>
      <c r="Z848" s="11">
        <v>0.48275785930791298</v>
      </c>
      <c r="AA848" s="11">
        <v>0.48667407807013896</v>
      </c>
      <c r="AB848" s="11">
        <v>0.38313414065225099</v>
      </c>
      <c r="AC848" s="11">
        <v>0.41421474682015902</v>
      </c>
      <c r="AD848" s="11"/>
      <c r="AE848" s="11">
        <v>0.423607283052369</v>
      </c>
      <c r="AF848" s="11">
        <v>0.47368887101663903</v>
      </c>
      <c r="AG848" s="11">
        <v>0.47309574716002001</v>
      </c>
      <c r="AH848" s="11">
        <v>0.37592297679000103</v>
      </c>
      <c r="AI848" s="11">
        <v>0.37419867775323501</v>
      </c>
      <c r="AJ848" s="11"/>
      <c r="AK848" s="11">
        <v>0.47267362123414602</v>
      </c>
      <c r="AL848" s="11">
        <v>0.45145863669397301</v>
      </c>
      <c r="AM848" s="11">
        <v>0.36139623490042</v>
      </c>
      <c r="AN848" s="11">
        <v>0.41965835519258499</v>
      </c>
      <c r="AO848" s="11">
        <v>0.431857809905624</v>
      </c>
      <c r="AP848" s="11">
        <v>0.49053025753360602</v>
      </c>
      <c r="AQ848" s="11"/>
      <c r="AR848" s="11">
        <v>0.47653642751640501</v>
      </c>
      <c r="AS848" s="11">
        <v>0.43369227247859699</v>
      </c>
      <c r="AT848" s="11">
        <v>0.41487769340163599</v>
      </c>
      <c r="AU848" s="11"/>
      <c r="AV848" s="11">
        <v>0.468958141969747</v>
      </c>
      <c r="AW848" s="11">
        <v>0.40428133017839002</v>
      </c>
      <c r="AX848" s="11">
        <v>0.448873582039724</v>
      </c>
      <c r="AY848" s="11">
        <v>0.42412439772277999</v>
      </c>
      <c r="AZ848" s="11">
        <v>0.47028128784075102</v>
      </c>
      <c r="BA848" s="11"/>
      <c r="BB848" s="11">
        <v>0.44545608519576102</v>
      </c>
      <c r="BC848" s="11">
        <v>0.40117943540747397</v>
      </c>
      <c r="BD848" s="11">
        <v>0.42392771562227299</v>
      </c>
      <c r="BE848" s="11"/>
      <c r="BF848" s="11">
        <v>0.34214006747693798</v>
      </c>
      <c r="BG848" s="11">
        <v>0.47723507560631495</v>
      </c>
      <c r="BH848" s="11">
        <v>0.38914617917319899</v>
      </c>
      <c r="BI848" s="11">
        <v>0.51214748056088899</v>
      </c>
      <c r="BJ848" s="11">
        <v>0.48106658202837999</v>
      </c>
      <c r="BK848" s="11">
        <v>0.48470432366391003</v>
      </c>
    </row>
    <row r="849" spans="2:63" x14ac:dyDescent="0.35">
      <c r="B849" t="s">
        <v>192</v>
      </c>
      <c r="C849" s="11">
        <v>-0.20397974386050496</v>
      </c>
      <c r="D849" s="11">
        <v>-0.15856507848416601</v>
      </c>
      <c r="E849" s="11">
        <v>-0.24810394246587197</v>
      </c>
      <c r="F849" s="11"/>
      <c r="G849" s="11">
        <v>3.7534995110905967E-2</v>
      </c>
      <c r="H849" s="11">
        <v>1.362803046199601E-2</v>
      </c>
      <c r="I849" s="11">
        <v>-0.13396684651664403</v>
      </c>
      <c r="J849" s="11">
        <v>-0.30071334673822603</v>
      </c>
      <c r="K849" s="11">
        <v>-0.404660091785988</v>
      </c>
      <c r="L849" s="11">
        <v>-0.38907113515313296</v>
      </c>
      <c r="M849" s="11"/>
      <c r="N849" s="11">
        <v>1.7149482325770016E-2</v>
      </c>
      <c r="O849" s="11">
        <v>-0.28831333415223903</v>
      </c>
      <c r="P849" s="11">
        <v>-0.22130849850428796</v>
      </c>
      <c r="Q849" s="11">
        <v>-0.33004339230225999</v>
      </c>
      <c r="R849" s="11">
        <v>-0.27608393837078093</v>
      </c>
      <c r="S849" s="11">
        <v>-0.13453075034255096</v>
      </c>
      <c r="T849" s="11">
        <v>-0.25705011197434702</v>
      </c>
      <c r="U849" s="11">
        <v>-0.207592503447764</v>
      </c>
      <c r="V849" s="11">
        <v>-0.21215881436478795</v>
      </c>
      <c r="W849" s="11">
        <v>-0.262087370046862</v>
      </c>
      <c r="X849" s="11">
        <v>-0.16329156555493202</v>
      </c>
      <c r="Y849" s="11"/>
      <c r="Z849" s="11">
        <v>-0.24712856918089399</v>
      </c>
      <c r="AA849" s="11">
        <v>-0.28079042899788198</v>
      </c>
      <c r="AB849" s="11">
        <v>-9.7237368120880963E-2</v>
      </c>
      <c r="AC849" s="11">
        <v>-0.16929456430711301</v>
      </c>
      <c r="AD849" s="11"/>
      <c r="AE849" s="11">
        <v>-0.22738808871859401</v>
      </c>
      <c r="AF849" s="11">
        <v>-0.23998937066451004</v>
      </c>
      <c r="AG849" s="11">
        <v>-0.225351568865403</v>
      </c>
      <c r="AH849" s="11">
        <v>-3.9819350207456028E-2</v>
      </c>
      <c r="AI849" s="11">
        <v>-6.7154578948980248E-3</v>
      </c>
      <c r="AJ849" s="11"/>
      <c r="AK849" s="11">
        <v>-0.25672694144013902</v>
      </c>
      <c r="AL849" s="11">
        <v>-0.20164405353328202</v>
      </c>
      <c r="AM849" s="11">
        <v>-7.7435053502890983E-2</v>
      </c>
      <c r="AN849" s="11">
        <v>-0.18699515784344198</v>
      </c>
      <c r="AO849" s="11">
        <v>-0.16902296125571198</v>
      </c>
      <c r="AP849" s="11">
        <v>-0.25232629796888001</v>
      </c>
      <c r="AQ849" s="11"/>
      <c r="AR849" s="11">
        <v>-0.26137846170099599</v>
      </c>
      <c r="AS849" s="11">
        <v>-0.17063847131625898</v>
      </c>
      <c r="AT849" s="11">
        <v>-0.21404207773544098</v>
      </c>
      <c r="AU849" s="11"/>
      <c r="AV849" s="11">
        <v>-0.25380197346806999</v>
      </c>
      <c r="AW849" s="11">
        <v>-9.2427396709714005E-2</v>
      </c>
      <c r="AX849" s="11">
        <v>-0.22966367194811499</v>
      </c>
      <c r="AY849" s="11">
        <v>-0.131494955216096</v>
      </c>
      <c r="AZ849" s="11">
        <v>-0.32324413072552105</v>
      </c>
      <c r="BA849" s="11"/>
      <c r="BB849" s="11">
        <v>-0.20862570375846301</v>
      </c>
      <c r="BC849" s="11">
        <v>-9.3293510722914974E-2</v>
      </c>
      <c r="BD849" s="11">
        <v>-0.16279282214691898</v>
      </c>
      <c r="BE849" s="11"/>
      <c r="BF849" s="11">
        <v>3.215436846523001E-2</v>
      </c>
      <c r="BG849" s="11">
        <v>-0.26421753675221493</v>
      </c>
      <c r="BH849" s="11">
        <v>-0.12396592591827998</v>
      </c>
      <c r="BI849" s="11">
        <v>-0.32224238966866403</v>
      </c>
      <c r="BJ849" s="11">
        <v>-0.29637299400296002</v>
      </c>
      <c r="BK849" s="11">
        <v>-0.34198033964374003</v>
      </c>
    </row>
    <row r="850" spans="2:63" x14ac:dyDescent="0.35">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row>
    <row r="851" spans="2:63" x14ac:dyDescent="0.35">
      <c r="B851" s="2" t="s">
        <v>367</v>
      </c>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row>
    <row r="852" spans="2:63" x14ac:dyDescent="0.35">
      <c r="B852" s="20" t="s">
        <v>67</v>
      </c>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c r="BK852" s="11"/>
    </row>
    <row r="853" spans="2:63" x14ac:dyDescent="0.35">
      <c r="B853" t="s">
        <v>253</v>
      </c>
      <c r="C853" s="11">
        <v>0.12599540388772401</v>
      </c>
      <c r="D853" s="11">
        <v>0.13945454045830999</v>
      </c>
      <c r="E853" s="11">
        <v>0.113004102938377</v>
      </c>
      <c r="F853" s="11"/>
      <c r="G853" s="11">
        <v>0.188636400529689</v>
      </c>
      <c r="H853" s="11">
        <v>0.16872011994335301</v>
      </c>
      <c r="I853" s="11">
        <v>0.151869207914651</v>
      </c>
      <c r="J853" s="11">
        <v>0.108472092448261</v>
      </c>
      <c r="K853" s="11">
        <v>8.20379812992207E-2</v>
      </c>
      <c r="L853" s="11">
        <v>7.1329250905498506E-2</v>
      </c>
      <c r="M853" s="11"/>
      <c r="N853" s="11">
        <v>0.177989325044314</v>
      </c>
      <c r="O853" s="11">
        <v>0.128028429994029</v>
      </c>
      <c r="P853" s="11">
        <v>0.106806504432197</v>
      </c>
      <c r="Q853" s="11">
        <v>9.8285917734223793E-2</v>
      </c>
      <c r="R853" s="11">
        <v>0.111241031123287</v>
      </c>
      <c r="S853" s="11">
        <v>0.14105596516182001</v>
      </c>
      <c r="T853" s="11">
        <v>9.3932176178768895E-2</v>
      </c>
      <c r="U853" s="11">
        <v>9.7020235293354795E-2</v>
      </c>
      <c r="V853" s="11">
        <v>0.12771487933362399</v>
      </c>
      <c r="W853" s="11">
        <v>0.115148789416729</v>
      </c>
      <c r="X853" s="11">
        <v>0.13943454293618601</v>
      </c>
      <c r="Y853" s="11"/>
      <c r="Z853" s="11">
        <v>0.12330569642325299</v>
      </c>
      <c r="AA853" s="11">
        <v>8.4079204318143294E-2</v>
      </c>
      <c r="AB853" s="11">
        <v>0.131847979381051</v>
      </c>
      <c r="AC853" s="11">
        <v>0.16622063683817201</v>
      </c>
      <c r="AD853" s="11"/>
      <c r="AE853" s="11">
        <v>0.12601343239468099</v>
      </c>
      <c r="AF853" s="11">
        <v>0.10528351477558</v>
      </c>
      <c r="AG853" s="11">
        <v>0.12520657867165799</v>
      </c>
      <c r="AH853" s="11">
        <v>0.181005687382289</v>
      </c>
      <c r="AI853" s="11">
        <v>0.20739030084629001</v>
      </c>
      <c r="AJ853" s="11"/>
      <c r="AK853" s="11">
        <v>0.116985865451952</v>
      </c>
      <c r="AL853" s="11">
        <v>0.12809670558925301</v>
      </c>
      <c r="AM853" s="11">
        <v>0.16463792061730501</v>
      </c>
      <c r="AN853" s="11">
        <v>0.13506891639816901</v>
      </c>
      <c r="AO853" s="11">
        <v>0.123315577771344</v>
      </c>
      <c r="AP853" s="11">
        <v>0.122020341761213</v>
      </c>
      <c r="AQ853" s="11"/>
      <c r="AR853" s="11">
        <v>0.114290454344085</v>
      </c>
      <c r="AS853" s="11">
        <v>0.14463125583613001</v>
      </c>
      <c r="AT853" s="11">
        <v>8.3765072560382098E-2</v>
      </c>
      <c r="AU853" s="11"/>
      <c r="AV853" s="11">
        <v>0.103693409432407</v>
      </c>
      <c r="AW853" s="11">
        <v>0.169684533336671</v>
      </c>
      <c r="AX853" s="11">
        <v>0.13941153677176199</v>
      </c>
      <c r="AY853" s="11">
        <v>0.212182812150082</v>
      </c>
      <c r="AZ853" s="11">
        <v>7.55581257922886E-2</v>
      </c>
      <c r="BA853" s="11"/>
      <c r="BB853" s="11">
        <v>0.10617262472803</v>
      </c>
      <c r="BC853" s="11">
        <v>0.16790225048140001</v>
      </c>
      <c r="BD853" s="11">
        <v>0.13431632246245301</v>
      </c>
      <c r="BE853" s="11"/>
      <c r="BF853" s="11">
        <v>0.19900104607185101</v>
      </c>
      <c r="BG853" s="11">
        <v>9.7960059498614596E-2</v>
      </c>
      <c r="BH853" s="11">
        <v>0.15403195121905899</v>
      </c>
      <c r="BI853" s="11">
        <v>8.8524476034665706E-2</v>
      </c>
      <c r="BJ853" s="11">
        <v>9.1379847327273195E-2</v>
      </c>
      <c r="BK853" s="11">
        <v>0.13268184147142001</v>
      </c>
    </row>
    <row r="854" spans="2:63" x14ac:dyDescent="0.35">
      <c r="B854" t="s">
        <v>254</v>
      </c>
      <c r="C854" s="11">
        <v>0.28347062652474198</v>
      </c>
      <c r="D854" s="11">
        <v>0.28660521251290899</v>
      </c>
      <c r="E854" s="11">
        <v>0.28130183687529697</v>
      </c>
      <c r="F854" s="11"/>
      <c r="G854" s="11">
        <v>0.31826934437550802</v>
      </c>
      <c r="H854" s="11">
        <v>0.32027681344233799</v>
      </c>
      <c r="I854" s="11">
        <v>0.25094295423248097</v>
      </c>
      <c r="J854" s="11">
        <v>0.231054332602216</v>
      </c>
      <c r="K854" s="11">
        <v>0.28963839933836599</v>
      </c>
      <c r="L854" s="11">
        <v>0.29467550830578798</v>
      </c>
      <c r="M854" s="11"/>
      <c r="N854" s="11">
        <v>0.30029312728510399</v>
      </c>
      <c r="O854" s="11">
        <v>0.28563678459338399</v>
      </c>
      <c r="P854" s="11">
        <v>0.30150392823543798</v>
      </c>
      <c r="Q854" s="11">
        <v>0.23820916057202801</v>
      </c>
      <c r="R854" s="11">
        <v>0.27937005500212297</v>
      </c>
      <c r="S854" s="11">
        <v>0.279325828171468</v>
      </c>
      <c r="T854" s="11">
        <v>0.27163789798826599</v>
      </c>
      <c r="U854" s="11">
        <v>0.280561371972743</v>
      </c>
      <c r="V854" s="11">
        <v>0.307471783303428</v>
      </c>
      <c r="W854" s="11">
        <v>0.28566241217213301</v>
      </c>
      <c r="X854" s="11">
        <v>0.26119079089125502</v>
      </c>
      <c r="Y854" s="11"/>
      <c r="Z854" s="11">
        <v>0.30057833314938298</v>
      </c>
      <c r="AA854" s="11">
        <v>0.29943913438603298</v>
      </c>
      <c r="AB854" s="11">
        <v>0.29419966376237799</v>
      </c>
      <c r="AC854" s="11">
        <v>0.23954711665153899</v>
      </c>
      <c r="AD854" s="11"/>
      <c r="AE854" s="11">
        <v>0.24668332896919901</v>
      </c>
      <c r="AF854" s="11">
        <v>0.27246544805269401</v>
      </c>
      <c r="AG854" s="11">
        <v>0.31694033575853803</v>
      </c>
      <c r="AH854" s="11">
        <v>0.33014016506611799</v>
      </c>
      <c r="AI854" s="11">
        <v>0.24672794171962401</v>
      </c>
      <c r="AJ854" s="11"/>
      <c r="AK854" s="11">
        <v>0.28677080610702099</v>
      </c>
      <c r="AL854" s="11">
        <v>0.28748735275860399</v>
      </c>
      <c r="AM854" s="11">
        <v>0.259339239031327</v>
      </c>
      <c r="AN854" s="11">
        <v>0.26447868541949898</v>
      </c>
      <c r="AO854" s="11">
        <v>0.29278293305817699</v>
      </c>
      <c r="AP854" s="11">
        <v>0.31582145527619199</v>
      </c>
      <c r="AQ854" s="11"/>
      <c r="AR854" s="11">
        <v>0.25896247464972999</v>
      </c>
      <c r="AS854" s="11">
        <v>0.32005899153881401</v>
      </c>
      <c r="AT854" s="11">
        <v>0.24408078548485301</v>
      </c>
      <c r="AU854" s="11"/>
      <c r="AV854" s="11">
        <v>0.27060719597536298</v>
      </c>
      <c r="AW854" s="11">
        <v>0.33789106752215398</v>
      </c>
      <c r="AX854" s="11">
        <v>0.31393619921558802</v>
      </c>
      <c r="AY854" s="11">
        <v>0.15229355357669799</v>
      </c>
      <c r="AZ854" s="11">
        <v>0.20162393429769901</v>
      </c>
      <c r="BA854" s="11"/>
      <c r="BB854" s="11">
        <v>0.28541040800390699</v>
      </c>
      <c r="BC854" s="11">
        <v>0.32706489833679298</v>
      </c>
      <c r="BD854" s="11">
        <v>0.358998951803643</v>
      </c>
      <c r="BE854" s="11"/>
      <c r="BF854" s="11">
        <v>0.29227304444156099</v>
      </c>
      <c r="BG854" s="11">
        <v>0.28888132093772201</v>
      </c>
      <c r="BH854" s="11">
        <v>0.29375181397836098</v>
      </c>
      <c r="BI854" s="11">
        <v>0.290856029854694</v>
      </c>
      <c r="BJ854" s="11">
        <v>0.25692854664494102</v>
      </c>
      <c r="BK854" s="11">
        <v>0.242160710478666</v>
      </c>
    </row>
    <row r="855" spans="2:63" x14ac:dyDescent="0.35">
      <c r="B855" t="s">
        <v>255</v>
      </c>
      <c r="C855" s="11">
        <v>0.421846079464681</v>
      </c>
      <c r="D855" s="11">
        <v>0.3904159637113</v>
      </c>
      <c r="E855" s="11">
        <v>0.45172350175842702</v>
      </c>
      <c r="F855" s="11"/>
      <c r="G855" s="11">
        <v>0.36066466695511401</v>
      </c>
      <c r="H855" s="11">
        <v>0.38570788158142899</v>
      </c>
      <c r="I855" s="11">
        <v>0.43335925792612001</v>
      </c>
      <c r="J855" s="11">
        <v>0.466641627368728</v>
      </c>
      <c r="K855" s="11">
        <v>0.43593834227407302</v>
      </c>
      <c r="L855" s="11">
        <v>0.43764547301650503</v>
      </c>
      <c r="M855" s="11"/>
      <c r="N855" s="11">
        <v>0.37323100594153202</v>
      </c>
      <c r="O855" s="11">
        <v>0.42571431900689899</v>
      </c>
      <c r="P855" s="11">
        <v>0.42613249821153998</v>
      </c>
      <c r="Q855" s="11">
        <v>0.45731259108036099</v>
      </c>
      <c r="R855" s="11">
        <v>0.47110215472253902</v>
      </c>
      <c r="S855" s="11">
        <v>0.42540723372609501</v>
      </c>
      <c r="T855" s="11">
        <v>0.464922296538409</v>
      </c>
      <c r="U855" s="11">
        <v>0.38959153549044101</v>
      </c>
      <c r="V855" s="11">
        <v>0.37804887062362003</v>
      </c>
      <c r="W855" s="11">
        <v>0.43454573789724299</v>
      </c>
      <c r="X855" s="11">
        <v>0.432174391553655</v>
      </c>
      <c r="Y855" s="11"/>
      <c r="Z855" s="11">
        <v>0.38631983698551298</v>
      </c>
      <c r="AA855" s="11">
        <v>0.44345948178120598</v>
      </c>
      <c r="AB855" s="11">
        <v>0.42631387655956099</v>
      </c>
      <c r="AC855" s="11">
        <v>0.435054441591741</v>
      </c>
      <c r="AD855" s="11"/>
      <c r="AE855" s="11">
        <v>0.45435154599263899</v>
      </c>
      <c r="AF855" s="11">
        <v>0.44791280012799201</v>
      </c>
      <c r="AG855" s="11">
        <v>0.38939201409659702</v>
      </c>
      <c r="AH855" s="11">
        <v>0.33780442881141498</v>
      </c>
      <c r="AI855" s="11">
        <v>0.38533208333076602</v>
      </c>
      <c r="AJ855" s="11"/>
      <c r="AK855" s="11">
        <v>0.40204548562890502</v>
      </c>
      <c r="AL855" s="11">
        <v>0.41908995536520099</v>
      </c>
      <c r="AM855" s="11">
        <v>0.425018159113982</v>
      </c>
      <c r="AN855" s="11">
        <v>0.45872942387005899</v>
      </c>
      <c r="AO855" s="11">
        <v>0.447951238463551</v>
      </c>
      <c r="AP855" s="11">
        <v>0.37713823045137002</v>
      </c>
      <c r="AQ855" s="11"/>
      <c r="AR855" s="11">
        <v>0.41261687613471598</v>
      </c>
      <c r="AS855" s="11">
        <v>0.40563836978086898</v>
      </c>
      <c r="AT855" s="11">
        <v>0.50198057201941304</v>
      </c>
      <c r="AU855" s="11"/>
      <c r="AV855" s="11">
        <v>0.41336726085310599</v>
      </c>
      <c r="AW855" s="11">
        <v>0.38010224919709001</v>
      </c>
      <c r="AX855" s="11">
        <v>0.38875437217828201</v>
      </c>
      <c r="AY855" s="11">
        <v>0.42744015178874301</v>
      </c>
      <c r="AZ855" s="11">
        <v>0.56731382442967104</v>
      </c>
      <c r="BA855" s="11"/>
      <c r="BB855" s="11">
        <v>0.402933018809504</v>
      </c>
      <c r="BC855" s="11">
        <v>0.37908352562291903</v>
      </c>
      <c r="BD855" s="11">
        <v>0.37285468341672101</v>
      </c>
      <c r="BE855" s="11"/>
      <c r="BF855" s="11">
        <v>0.37276697313002399</v>
      </c>
      <c r="BG855" s="11">
        <v>0.42921215654552303</v>
      </c>
      <c r="BH855" s="11">
        <v>0.391001736024369</v>
      </c>
      <c r="BI855" s="11">
        <v>0.44513260224715701</v>
      </c>
      <c r="BJ855" s="11">
        <v>0.460681033380406</v>
      </c>
      <c r="BK855" s="11">
        <v>0.46141985692701298</v>
      </c>
    </row>
    <row r="856" spans="2:63" x14ac:dyDescent="0.35">
      <c r="B856" t="s">
        <v>256</v>
      </c>
      <c r="C856" s="11">
        <v>0.108914436073449</v>
      </c>
      <c r="D856" s="11">
        <v>0.106786654733209</v>
      </c>
      <c r="E856" s="11">
        <v>0.11140768079994</v>
      </c>
      <c r="F856" s="11"/>
      <c r="G856" s="11">
        <v>9.7708536361296602E-2</v>
      </c>
      <c r="H856" s="11">
        <v>9.1187762455734206E-2</v>
      </c>
      <c r="I856" s="11">
        <v>0.106473290286693</v>
      </c>
      <c r="J856" s="11">
        <v>0.113989367253531</v>
      </c>
      <c r="K856" s="11">
        <v>0.117193276392554</v>
      </c>
      <c r="L856" s="11">
        <v>0.1233134784142</v>
      </c>
      <c r="M856" s="11"/>
      <c r="N856" s="11">
        <v>0.10140439194020499</v>
      </c>
      <c r="O856" s="11">
        <v>9.5795176091494294E-2</v>
      </c>
      <c r="P856" s="11">
        <v>0.106271066951906</v>
      </c>
      <c r="Q856" s="11">
        <v>0.141213478777023</v>
      </c>
      <c r="R856" s="11">
        <v>8.7791798564755899E-2</v>
      </c>
      <c r="S856" s="11">
        <v>9.8734863629702893E-2</v>
      </c>
      <c r="T856" s="11">
        <v>0.10897563731780099</v>
      </c>
      <c r="U856" s="11">
        <v>0.13804642666333999</v>
      </c>
      <c r="V856" s="11">
        <v>0.12731118248030299</v>
      </c>
      <c r="W856" s="11">
        <v>0.101798925507117</v>
      </c>
      <c r="X856" s="11">
        <v>0.106962330818903</v>
      </c>
      <c r="Y856" s="11"/>
      <c r="Z856" s="11">
        <v>0.118759883193048</v>
      </c>
      <c r="AA856" s="11">
        <v>0.114643142262015</v>
      </c>
      <c r="AB856" s="11">
        <v>9.7021598022339797E-2</v>
      </c>
      <c r="AC856" s="11">
        <v>0.10369091839090699</v>
      </c>
      <c r="AD856" s="11"/>
      <c r="AE856" s="11">
        <v>0.11476386659545799</v>
      </c>
      <c r="AF856" s="11">
        <v>0.10510577607010201</v>
      </c>
      <c r="AG856" s="11">
        <v>0.111566051346508</v>
      </c>
      <c r="AH856" s="11">
        <v>0.10802157726186799</v>
      </c>
      <c r="AI856" s="11">
        <v>8.5575254864715899E-2</v>
      </c>
      <c r="AJ856" s="11"/>
      <c r="AK856" s="11">
        <v>0.122508069006322</v>
      </c>
      <c r="AL856" s="11">
        <v>0.109103253238419</v>
      </c>
      <c r="AM856" s="11">
        <v>0.10525201171555899</v>
      </c>
      <c r="AN856" s="11">
        <v>8.4425553050697794E-2</v>
      </c>
      <c r="AO856" s="11">
        <v>8.89948878410705E-2</v>
      </c>
      <c r="AP856" s="11">
        <v>0.13919603641637099</v>
      </c>
      <c r="AQ856" s="11"/>
      <c r="AR856" s="11">
        <v>0.119206624894114</v>
      </c>
      <c r="AS856" s="11">
        <v>0.101578050154881</v>
      </c>
      <c r="AT856" s="11">
        <v>0.110824420680829</v>
      </c>
      <c r="AU856" s="11"/>
      <c r="AV856" s="11">
        <v>0.128131550157802</v>
      </c>
      <c r="AW856" s="11">
        <v>8.14039618330855E-2</v>
      </c>
      <c r="AX856" s="11">
        <v>0.127157324272654</v>
      </c>
      <c r="AY856" s="11">
        <v>5.8902027593723899E-2</v>
      </c>
      <c r="AZ856" s="11">
        <v>9.9617525386574396E-2</v>
      </c>
      <c r="BA856" s="11"/>
      <c r="BB856" s="11">
        <v>0.12673202382051901</v>
      </c>
      <c r="BC856" s="11">
        <v>9.9176303819996897E-2</v>
      </c>
      <c r="BD856" s="11">
        <v>8.4283168873640305E-2</v>
      </c>
      <c r="BE856" s="11"/>
      <c r="BF856" s="11">
        <v>9.6678672041637298E-2</v>
      </c>
      <c r="BG856" s="11">
        <v>0.116001193837767</v>
      </c>
      <c r="BH856" s="11">
        <v>0.10474618428692101</v>
      </c>
      <c r="BI856" s="11">
        <v>0.108963777042606</v>
      </c>
      <c r="BJ856" s="11">
        <v>0.12673350379675899</v>
      </c>
      <c r="BK856" s="11">
        <v>9.2391622901743797E-2</v>
      </c>
    </row>
    <row r="857" spans="2:63" x14ac:dyDescent="0.35">
      <c r="B857" t="s">
        <v>257</v>
      </c>
      <c r="C857" s="11">
        <v>5.97734540494049E-2</v>
      </c>
      <c r="D857" s="11">
        <v>7.6737628584271605E-2</v>
      </c>
      <c r="E857" s="11">
        <v>4.2562877627958802E-2</v>
      </c>
      <c r="F857" s="11"/>
      <c r="G857" s="11">
        <v>3.4721051778391902E-2</v>
      </c>
      <c r="H857" s="11">
        <v>3.4107422577146003E-2</v>
      </c>
      <c r="I857" s="11">
        <v>5.7355289640056102E-2</v>
      </c>
      <c r="J857" s="11">
        <v>7.9842580327264295E-2</v>
      </c>
      <c r="K857" s="11">
        <v>7.5192000695785202E-2</v>
      </c>
      <c r="L857" s="11">
        <v>7.3036289358008599E-2</v>
      </c>
      <c r="M857" s="11"/>
      <c r="N857" s="11">
        <v>4.7082149788845201E-2</v>
      </c>
      <c r="O857" s="11">
        <v>6.4825290314194095E-2</v>
      </c>
      <c r="P857" s="11">
        <v>5.9286002168919001E-2</v>
      </c>
      <c r="Q857" s="11">
        <v>6.4978851836363496E-2</v>
      </c>
      <c r="R857" s="11">
        <v>5.0494960587296002E-2</v>
      </c>
      <c r="S857" s="11">
        <v>5.5476109310914602E-2</v>
      </c>
      <c r="T857" s="11">
        <v>6.0531991976755503E-2</v>
      </c>
      <c r="U857" s="11">
        <v>9.4780430580121602E-2</v>
      </c>
      <c r="V857" s="11">
        <v>5.9453284259025803E-2</v>
      </c>
      <c r="W857" s="11">
        <v>6.2844135006777893E-2</v>
      </c>
      <c r="X857" s="11">
        <v>6.0237943800002101E-2</v>
      </c>
      <c r="Y857" s="11"/>
      <c r="Z857" s="11">
        <v>7.1036250248802002E-2</v>
      </c>
      <c r="AA857" s="11">
        <v>5.8379037252602503E-2</v>
      </c>
      <c r="AB857" s="11">
        <v>5.0616882274670497E-2</v>
      </c>
      <c r="AC857" s="11">
        <v>5.5486886527641603E-2</v>
      </c>
      <c r="AD857" s="11"/>
      <c r="AE857" s="11">
        <v>5.8187826048022799E-2</v>
      </c>
      <c r="AF857" s="11">
        <v>6.9232460973632198E-2</v>
      </c>
      <c r="AG857" s="11">
        <v>5.68950201266996E-2</v>
      </c>
      <c r="AH857" s="11">
        <v>4.3028141478309898E-2</v>
      </c>
      <c r="AI857" s="11">
        <v>7.4974419238603707E-2</v>
      </c>
      <c r="AJ857" s="11"/>
      <c r="AK857" s="11">
        <v>7.1689773805800605E-2</v>
      </c>
      <c r="AL857" s="11">
        <v>5.62227330485233E-2</v>
      </c>
      <c r="AM857" s="11">
        <v>4.57526695218263E-2</v>
      </c>
      <c r="AN857" s="11">
        <v>5.7297421261574902E-2</v>
      </c>
      <c r="AO857" s="11">
        <v>4.6955362865857102E-2</v>
      </c>
      <c r="AP857" s="11">
        <v>4.58239360948548E-2</v>
      </c>
      <c r="AQ857" s="11"/>
      <c r="AR857" s="11">
        <v>9.4923569977355404E-2</v>
      </c>
      <c r="AS857" s="11">
        <v>2.8093332689306499E-2</v>
      </c>
      <c r="AT857" s="11">
        <v>5.9349149254522997E-2</v>
      </c>
      <c r="AU857" s="11"/>
      <c r="AV857" s="11">
        <v>8.4200583581321306E-2</v>
      </c>
      <c r="AW857" s="11">
        <v>3.0918188110999299E-2</v>
      </c>
      <c r="AX857" s="11">
        <v>3.0740567561713301E-2</v>
      </c>
      <c r="AY857" s="11">
        <v>0.14918145489075399</v>
      </c>
      <c r="AZ857" s="11">
        <v>5.5886590093767299E-2</v>
      </c>
      <c r="BA857" s="11"/>
      <c r="BB857" s="11">
        <v>7.87519246380399E-2</v>
      </c>
      <c r="BC857" s="11">
        <v>2.67730217388908E-2</v>
      </c>
      <c r="BD857" s="11">
        <v>4.9546873443543603E-2</v>
      </c>
      <c r="BE857" s="11"/>
      <c r="BF857" s="11">
        <v>3.9280264314926802E-2</v>
      </c>
      <c r="BG857" s="11">
        <v>6.7945269180373705E-2</v>
      </c>
      <c r="BH857" s="11">
        <v>5.6468314491289202E-2</v>
      </c>
      <c r="BI857" s="11">
        <v>6.6523114820876902E-2</v>
      </c>
      <c r="BJ857" s="11">
        <v>6.4277068850620706E-2</v>
      </c>
      <c r="BK857" s="11">
        <v>7.1345968221158199E-2</v>
      </c>
    </row>
    <row r="858" spans="2:63" x14ac:dyDescent="0.35">
      <c r="B858" t="s">
        <v>258</v>
      </c>
      <c r="C858" s="11">
        <v>0.40946603041246599</v>
      </c>
      <c r="D858" s="11">
        <v>0.42605975297121901</v>
      </c>
      <c r="E858" s="11">
        <v>0.39430593981367401</v>
      </c>
      <c r="F858" s="11"/>
      <c r="G858" s="11">
        <v>0.50690574490519702</v>
      </c>
      <c r="H858" s="11">
        <v>0.48899693338569</v>
      </c>
      <c r="I858" s="11">
        <v>0.402812162147132</v>
      </c>
      <c r="J858" s="11">
        <v>0.33952642505047698</v>
      </c>
      <c r="K858" s="11">
        <v>0.37167638063758701</v>
      </c>
      <c r="L858" s="11">
        <v>0.366004759211287</v>
      </c>
      <c r="M858" s="11"/>
      <c r="N858" s="11">
        <v>0.47828245232941802</v>
      </c>
      <c r="O858" s="11">
        <v>0.41366521458741301</v>
      </c>
      <c r="P858" s="11">
        <v>0.408310432667635</v>
      </c>
      <c r="Q858" s="11">
        <v>0.33649507830625203</v>
      </c>
      <c r="R858" s="11">
        <v>0.39061108612541001</v>
      </c>
      <c r="S858" s="11">
        <v>0.42038179333328801</v>
      </c>
      <c r="T858" s="11">
        <v>0.36557007416703502</v>
      </c>
      <c r="U858" s="11">
        <v>0.37758160726609802</v>
      </c>
      <c r="V858" s="11">
        <v>0.43518666263705202</v>
      </c>
      <c r="W858" s="11">
        <v>0.40081120158886202</v>
      </c>
      <c r="X858" s="11">
        <v>0.40062533382744098</v>
      </c>
      <c r="Y858" s="11"/>
      <c r="Z858" s="11">
        <v>0.42388402957263599</v>
      </c>
      <c r="AA858" s="11">
        <v>0.38351833870417601</v>
      </c>
      <c r="AB858" s="11">
        <v>0.42604764314342902</v>
      </c>
      <c r="AC858" s="11">
        <v>0.405767753489711</v>
      </c>
      <c r="AD858" s="11"/>
      <c r="AE858" s="11">
        <v>0.37269676136388002</v>
      </c>
      <c r="AF858" s="11">
        <v>0.37774896282827303</v>
      </c>
      <c r="AG858" s="11">
        <v>0.44214691443019499</v>
      </c>
      <c r="AH858" s="11">
        <v>0.51114585244840705</v>
      </c>
      <c r="AI858" s="11">
        <v>0.45411824256591399</v>
      </c>
      <c r="AJ858" s="11"/>
      <c r="AK858" s="11">
        <v>0.40375667155897199</v>
      </c>
      <c r="AL858" s="11">
        <v>0.415584058347857</v>
      </c>
      <c r="AM858" s="11">
        <v>0.42397715964863197</v>
      </c>
      <c r="AN858" s="11">
        <v>0.39954760181766902</v>
      </c>
      <c r="AO858" s="11">
        <v>0.41609851082952098</v>
      </c>
      <c r="AP858" s="11">
        <v>0.437841797037404</v>
      </c>
      <c r="AQ858" s="11"/>
      <c r="AR858" s="11">
        <v>0.37325292899381501</v>
      </c>
      <c r="AS858" s="11">
        <v>0.46469024737494302</v>
      </c>
      <c r="AT858" s="11">
        <v>0.32784585804523497</v>
      </c>
      <c r="AU858" s="11"/>
      <c r="AV858" s="11">
        <v>0.37430060540777099</v>
      </c>
      <c r="AW858" s="11">
        <v>0.50757560085882503</v>
      </c>
      <c r="AX858" s="11">
        <v>0.45334773598735001</v>
      </c>
      <c r="AY858" s="11">
        <v>0.36447636572677899</v>
      </c>
      <c r="AZ858" s="11">
        <v>0.27718206008998703</v>
      </c>
      <c r="BA858" s="11"/>
      <c r="BB858" s="11">
        <v>0.39158303273193701</v>
      </c>
      <c r="BC858" s="11">
        <v>0.49496714881819398</v>
      </c>
      <c r="BD858" s="11">
        <v>0.49331527426609501</v>
      </c>
      <c r="BE858" s="11"/>
      <c r="BF858" s="11">
        <v>0.49127409051341198</v>
      </c>
      <c r="BG858" s="11">
        <v>0.38684138043633598</v>
      </c>
      <c r="BH858" s="11">
        <v>0.44778376519742102</v>
      </c>
      <c r="BI858" s="11">
        <v>0.37938050588936001</v>
      </c>
      <c r="BJ858" s="11">
        <v>0.34830839397221403</v>
      </c>
      <c r="BK858" s="11">
        <v>0.37484255195008498</v>
      </c>
    </row>
    <row r="859" spans="2:63" x14ac:dyDescent="0.35">
      <c r="B859" t="s">
        <v>259</v>
      </c>
      <c r="C859" s="11">
        <v>0.1686878901228539</v>
      </c>
      <c r="D859" s="11">
        <v>0.18352428331748061</v>
      </c>
      <c r="E859" s="11">
        <v>0.15397055842789881</v>
      </c>
      <c r="F859" s="11"/>
      <c r="G859" s="11">
        <v>0.1324295881396885</v>
      </c>
      <c r="H859" s="11">
        <v>0.1252951850328802</v>
      </c>
      <c r="I859" s="11">
        <v>0.1638285799267491</v>
      </c>
      <c r="J859" s="11">
        <v>0.19383194758079531</v>
      </c>
      <c r="K859" s="11">
        <v>0.19238527708833919</v>
      </c>
      <c r="L859" s="11">
        <v>0.19634976777220858</v>
      </c>
      <c r="M859" s="11"/>
      <c r="N859" s="11">
        <v>0.14848654172905018</v>
      </c>
      <c r="O859" s="11">
        <v>0.16062046640568839</v>
      </c>
      <c r="P859" s="11">
        <v>0.16555706912082499</v>
      </c>
      <c r="Q859" s="11">
        <v>0.20619233061338649</v>
      </c>
      <c r="R859" s="11">
        <v>0.13828675915205191</v>
      </c>
      <c r="S859" s="11">
        <v>0.1542109729406175</v>
      </c>
      <c r="T859" s="11">
        <v>0.16950762929455648</v>
      </c>
      <c r="U859" s="11">
        <v>0.23282685724346158</v>
      </c>
      <c r="V859" s="11">
        <v>0.18676446673932878</v>
      </c>
      <c r="W859" s="11">
        <v>0.16464306051389488</v>
      </c>
      <c r="X859" s="11">
        <v>0.1672002746189051</v>
      </c>
      <c r="Y859" s="11"/>
      <c r="Z859" s="11">
        <v>0.18979613344185001</v>
      </c>
      <c r="AA859" s="11">
        <v>0.17302217951461751</v>
      </c>
      <c r="AB859" s="11">
        <v>0.14763848029701029</v>
      </c>
      <c r="AC859" s="11">
        <v>0.1591778049185486</v>
      </c>
      <c r="AD859" s="11"/>
      <c r="AE859" s="11">
        <v>0.17295169264348079</v>
      </c>
      <c r="AF859" s="11">
        <v>0.17433823704373419</v>
      </c>
      <c r="AG859" s="11">
        <v>0.1684610714732076</v>
      </c>
      <c r="AH859" s="11">
        <v>0.15104971874017789</v>
      </c>
      <c r="AI859" s="11">
        <v>0.16054967410331961</v>
      </c>
      <c r="AJ859" s="11"/>
      <c r="AK859" s="11">
        <v>0.1941978428121226</v>
      </c>
      <c r="AL859" s="11">
        <v>0.16532598628694231</v>
      </c>
      <c r="AM859" s="11">
        <v>0.15100468123738531</v>
      </c>
      <c r="AN859" s="11">
        <v>0.14172297431227271</v>
      </c>
      <c r="AO859" s="11">
        <v>0.13595025070692759</v>
      </c>
      <c r="AP859" s="11">
        <v>0.18501997251122579</v>
      </c>
      <c r="AQ859" s="11"/>
      <c r="AR859" s="11">
        <v>0.21413019487146939</v>
      </c>
      <c r="AS859" s="11">
        <v>0.1296713828441875</v>
      </c>
      <c r="AT859" s="11">
        <v>0.17017356993535199</v>
      </c>
      <c r="AU859" s="11"/>
      <c r="AV859" s="11">
        <v>0.2123321337391233</v>
      </c>
      <c r="AW859" s="11">
        <v>0.11232214994408479</v>
      </c>
      <c r="AX859" s="11">
        <v>0.15789789183436731</v>
      </c>
      <c r="AY859" s="11">
        <v>0.20808348248447789</v>
      </c>
      <c r="AZ859" s="11">
        <v>0.15550411548034171</v>
      </c>
      <c r="BA859" s="11"/>
      <c r="BB859" s="11">
        <v>0.20548394845855891</v>
      </c>
      <c r="BC859" s="11">
        <v>0.12594932555888769</v>
      </c>
      <c r="BD859" s="11">
        <v>0.1338300423171839</v>
      </c>
      <c r="BE859" s="11"/>
      <c r="BF859" s="11">
        <v>0.13595893635656409</v>
      </c>
      <c r="BG859" s="11">
        <v>0.18394646301814072</v>
      </c>
      <c r="BH859" s="11">
        <v>0.1612144987782102</v>
      </c>
      <c r="BI859" s="11">
        <v>0.1754868918634829</v>
      </c>
      <c r="BJ859" s="11">
        <v>0.19101057264737969</v>
      </c>
      <c r="BK859" s="11">
        <v>0.16373759112290198</v>
      </c>
    </row>
    <row r="860" spans="2:63" x14ac:dyDescent="0.35">
      <c r="B860" t="s">
        <v>192</v>
      </c>
      <c r="C860" s="11">
        <v>0.24077814028961209</v>
      </c>
      <c r="D860" s="11">
        <v>0.2425354696537384</v>
      </c>
      <c r="E860" s="11">
        <v>0.2403353813857752</v>
      </c>
      <c r="F860" s="11"/>
      <c r="G860" s="11">
        <v>0.37447615676550849</v>
      </c>
      <c r="H860" s="11">
        <v>0.36370174835280977</v>
      </c>
      <c r="I860" s="11">
        <v>0.23898358222038291</v>
      </c>
      <c r="J860" s="11">
        <v>0.14569447746968167</v>
      </c>
      <c r="K860" s="11">
        <v>0.17929110354924782</v>
      </c>
      <c r="L860" s="11">
        <v>0.16965499143907842</v>
      </c>
      <c r="M860" s="11"/>
      <c r="N860" s="11">
        <v>0.32979591060036784</v>
      </c>
      <c r="O860" s="11">
        <v>0.25304474818172462</v>
      </c>
      <c r="P860" s="11">
        <v>0.24275336354681001</v>
      </c>
      <c r="Q860" s="11">
        <v>0.13030274769286554</v>
      </c>
      <c r="R860" s="11">
        <v>0.2523243269733581</v>
      </c>
      <c r="S860" s="11">
        <v>0.26617082039267048</v>
      </c>
      <c r="T860" s="11">
        <v>0.19606244487247854</v>
      </c>
      <c r="U860" s="11">
        <v>0.14475475002263644</v>
      </c>
      <c r="V860" s="11">
        <v>0.24842219589772324</v>
      </c>
      <c r="W860" s="11">
        <v>0.23616814107496714</v>
      </c>
      <c r="X860" s="11">
        <v>0.23342505920853587</v>
      </c>
      <c r="Y860" s="11"/>
      <c r="Z860" s="11">
        <v>0.23408789613078598</v>
      </c>
      <c r="AA860" s="11">
        <v>0.2104961591895585</v>
      </c>
      <c r="AB860" s="11">
        <v>0.2784091628464187</v>
      </c>
      <c r="AC860" s="11">
        <v>0.2465899485711624</v>
      </c>
      <c r="AD860" s="11"/>
      <c r="AE860" s="11">
        <v>0.19974506872039924</v>
      </c>
      <c r="AF860" s="11">
        <v>0.20341072578453884</v>
      </c>
      <c r="AG860" s="11">
        <v>0.27368584295698739</v>
      </c>
      <c r="AH860" s="11">
        <v>0.36009613370822913</v>
      </c>
      <c r="AI860" s="11">
        <v>0.29356856846259438</v>
      </c>
      <c r="AJ860" s="11"/>
      <c r="AK860" s="11">
        <v>0.20955882874684939</v>
      </c>
      <c r="AL860" s="11">
        <v>0.25025807206091466</v>
      </c>
      <c r="AM860" s="11">
        <v>0.27297247841124667</v>
      </c>
      <c r="AN860" s="11">
        <v>0.25782462750539631</v>
      </c>
      <c r="AO860" s="11">
        <v>0.28014826012259342</v>
      </c>
      <c r="AP860" s="11">
        <v>0.25282182452617818</v>
      </c>
      <c r="AQ860" s="11"/>
      <c r="AR860" s="11">
        <v>0.15912273412234562</v>
      </c>
      <c r="AS860" s="11">
        <v>0.33501886453075552</v>
      </c>
      <c r="AT860" s="11">
        <v>0.15767228810988299</v>
      </c>
      <c r="AU860" s="11"/>
      <c r="AV860" s="11">
        <v>0.1619684716686477</v>
      </c>
      <c r="AW860" s="11">
        <v>0.39525345091474023</v>
      </c>
      <c r="AX860" s="11">
        <v>0.2954498441529827</v>
      </c>
      <c r="AY860" s="11">
        <v>0.15639288324230111</v>
      </c>
      <c r="AZ860" s="11">
        <v>0.12167794460964532</v>
      </c>
      <c r="BA860" s="11"/>
      <c r="BB860" s="11">
        <v>0.1860990842733781</v>
      </c>
      <c r="BC860" s="11">
        <v>0.36901782325930632</v>
      </c>
      <c r="BD860" s="11">
        <v>0.35948523194891113</v>
      </c>
      <c r="BE860" s="11"/>
      <c r="BF860" s="11">
        <v>0.35531515415684789</v>
      </c>
      <c r="BG860" s="11">
        <v>0.20289491741819526</v>
      </c>
      <c r="BH860" s="11">
        <v>0.28656926641921082</v>
      </c>
      <c r="BI860" s="11">
        <v>0.20389361402587711</v>
      </c>
      <c r="BJ860" s="11">
        <v>0.15729782132483433</v>
      </c>
      <c r="BK860" s="11">
        <v>0.211104960827183</v>
      </c>
    </row>
    <row r="861" spans="2:63" x14ac:dyDescent="0.35">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row>
    <row r="862" spans="2:63" x14ac:dyDescent="0.35">
      <c r="B862" s="2" t="s">
        <v>368</v>
      </c>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c r="BK862" s="11"/>
    </row>
    <row r="863" spans="2:63" x14ac:dyDescent="0.35">
      <c r="B863" s="20" t="s">
        <v>67</v>
      </c>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row>
    <row r="864" spans="2:63" x14ac:dyDescent="0.35">
      <c r="B864" t="s">
        <v>253</v>
      </c>
      <c r="C864" s="11">
        <v>0.19202349868655799</v>
      </c>
      <c r="D864" s="11">
        <v>0.209770690957022</v>
      </c>
      <c r="E864" s="11">
        <v>0.174545905598117</v>
      </c>
      <c r="F864" s="11"/>
      <c r="G864" s="11">
        <v>0.232322028586706</v>
      </c>
      <c r="H864" s="11">
        <v>0.26388299690664202</v>
      </c>
      <c r="I864" s="11">
        <v>0.19749963690842001</v>
      </c>
      <c r="J864" s="11">
        <v>0.167067715147627</v>
      </c>
      <c r="K864" s="11">
        <v>0.16875299842435401</v>
      </c>
      <c r="L864" s="11">
        <v>0.13735996379895599</v>
      </c>
      <c r="M864" s="11"/>
      <c r="N864" s="11">
        <v>0.20646974566321799</v>
      </c>
      <c r="O864" s="11">
        <v>0.2013630047229</v>
      </c>
      <c r="P864" s="11">
        <v>0.18902504327054301</v>
      </c>
      <c r="Q864" s="11">
        <v>0.15628712282166199</v>
      </c>
      <c r="R864" s="11">
        <v>0.168710914043285</v>
      </c>
      <c r="S864" s="11">
        <v>0.20199066955832101</v>
      </c>
      <c r="T864" s="11">
        <v>0.18529411556358899</v>
      </c>
      <c r="U864" s="11">
        <v>0.209243294918844</v>
      </c>
      <c r="V864" s="11">
        <v>0.190943206506548</v>
      </c>
      <c r="W864" s="11">
        <v>0.18842554687943699</v>
      </c>
      <c r="X864" s="11">
        <v>0.21696435952819401</v>
      </c>
      <c r="Y864" s="11"/>
      <c r="Z864" s="11">
        <v>0.18727219481055701</v>
      </c>
      <c r="AA864" s="11">
        <v>0.159197056575137</v>
      </c>
      <c r="AB864" s="11">
        <v>0.21858982053981699</v>
      </c>
      <c r="AC864" s="11">
        <v>0.20313470141401799</v>
      </c>
      <c r="AD864" s="11"/>
      <c r="AE864" s="11">
        <v>0.18721983672308301</v>
      </c>
      <c r="AF864" s="11">
        <v>0.17311111663376899</v>
      </c>
      <c r="AG864" s="11">
        <v>0.19384598102266601</v>
      </c>
      <c r="AH864" s="11">
        <v>0.246973763139719</v>
      </c>
      <c r="AI864" s="11">
        <v>0.26256034369171599</v>
      </c>
      <c r="AJ864" s="11"/>
      <c r="AK864" s="11">
        <v>0.170043977688105</v>
      </c>
      <c r="AL864" s="11">
        <v>0.20831475642123801</v>
      </c>
      <c r="AM864" s="11">
        <v>0.213592186527026</v>
      </c>
      <c r="AN864" s="11">
        <v>0.21272891461337601</v>
      </c>
      <c r="AO864" s="11">
        <v>0.201575882843333</v>
      </c>
      <c r="AP864" s="11">
        <v>0.13240750452113101</v>
      </c>
      <c r="AQ864" s="11"/>
      <c r="AR864" s="11">
        <v>0.15804217964293801</v>
      </c>
      <c r="AS864" s="11">
        <v>0.22626507488623601</v>
      </c>
      <c r="AT864" s="11">
        <v>0.18690871375409299</v>
      </c>
      <c r="AU864" s="11"/>
      <c r="AV864" s="11">
        <v>0.15838252546581899</v>
      </c>
      <c r="AW864" s="11">
        <v>0.23349514274756999</v>
      </c>
      <c r="AX864" s="11">
        <v>0.200963861715553</v>
      </c>
      <c r="AY864" s="11">
        <v>0.25642372120557499</v>
      </c>
      <c r="AZ864" s="11">
        <v>0.17092468599164101</v>
      </c>
      <c r="BA864" s="11"/>
      <c r="BB864" s="11">
        <v>0.16405403839479399</v>
      </c>
      <c r="BC864" s="11">
        <v>0.23535082019725401</v>
      </c>
      <c r="BD864" s="11">
        <v>0.204218870789145</v>
      </c>
      <c r="BE864" s="11"/>
      <c r="BF864" s="11">
        <v>0.23084877098842899</v>
      </c>
      <c r="BG864" s="11">
        <v>0.15888154976511701</v>
      </c>
      <c r="BH864" s="11">
        <v>0.210542636736849</v>
      </c>
      <c r="BI864" s="11">
        <v>0.18638162437929301</v>
      </c>
      <c r="BJ864" s="11">
        <v>0.18170196237764499</v>
      </c>
      <c r="BK864" s="11">
        <v>0.20896974305204499</v>
      </c>
    </row>
    <row r="865" spans="2:63" x14ac:dyDescent="0.35">
      <c r="B865" t="s">
        <v>254</v>
      </c>
      <c r="C865" s="11">
        <v>0.40132666796220501</v>
      </c>
      <c r="D865" s="11">
        <v>0.38363594242973498</v>
      </c>
      <c r="E865" s="11">
        <v>0.41898315201407099</v>
      </c>
      <c r="F865" s="11"/>
      <c r="G865" s="11">
        <v>0.36871051321374099</v>
      </c>
      <c r="H865" s="11">
        <v>0.39158660992283301</v>
      </c>
      <c r="I865" s="11">
        <v>0.39717910834894599</v>
      </c>
      <c r="J865" s="11">
        <v>0.35778642902438601</v>
      </c>
      <c r="K865" s="11">
        <v>0.40867868198339902</v>
      </c>
      <c r="L865" s="11">
        <v>0.46531017435373101</v>
      </c>
      <c r="M865" s="11"/>
      <c r="N865" s="11">
        <v>0.39248914446377597</v>
      </c>
      <c r="O865" s="11">
        <v>0.39965487906616098</v>
      </c>
      <c r="P865" s="11">
        <v>0.40804390132736001</v>
      </c>
      <c r="Q865" s="11">
        <v>0.41171867383489802</v>
      </c>
      <c r="R865" s="11">
        <v>0.47534089322720302</v>
      </c>
      <c r="S865" s="11">
        <v>0.38499083845564103</v>
      </c>
      <c r="T865" s="11">
        <v>0.419302955886936</v>
      </c>
      <c r="U865" s="11">
        <v>0.38231400208732202</v>
      </c>
      <c r="V865" s="11">
        <v>0.403052504437454</v>
      </c>
      <c r="W865" s="11">
        <v>0.38442778604515698</v>
      </c>
      <c r="X865" s="11">
        <v>0.33985188503264102</v>
      </c>
      <c r="Y865" s="11"/>
      <c r="Z865" s="11">
        <v>0.43485129883314599</v>
      </c>
      <c r="AA865" s="11">
        <v>0.40894519589966299</v>
      </c>
      <c r="AB865" s="11">
        <v>0.381276596936095</v>
      </c>
      <c r="AC865" s="11">
        <v>0.37698256729893098</v>
      </c>
      <c r="AD865" s="11"/>
      <c r="AE865" s="11">
        <v>0.386320185873333</v>
      </c>
      <c r="AF865" s="11">
        <v>0.39980361426049399</v>
      </c>
      <c r="AG865" s="11">
        <v>0.42237116689502702</v>
      </c>
      <c r="AH865" s="11">
        <v>0.40860776205170601</v>
      </c>
      <c r="AI865" s="11">
        <v>0.36829276520889398</v>
      </c>
      <c r="AJ865" s="11"/>
      <c r="AK865" s="11">
        <v>0.41111906833311102</v>
      </c>
      <c r="AL865" s="11">
        <v>0.38840423460140799</v>
      </c>
      <c r="AM865" s="11">
        <v>0.39235636794279199</v>
      </c>
      <c r="AN865" s="11">
        <v>0.37822320370668699</v>
      </c>
      <c r="AO865" s="11">
        <v>0.42722030842254399</v>
      </c>
      <c r="AP865" s="11">
        <v>0.443853499355295</v>
      </c>
      <c r="AQ865" s="11"/>
      <c r="AR865" s="11">
        <v>0.37501669463304999</v>
      </c>
      <c r="AS865" s="11">
        <v>0.444778773319978</v>
      </c>
      <c r="AT865" s="11">
        <v>0.35696767437294002</v>
      </c>
      <c r="AU865" s="11"/>
      <c r="AV865" s="11">
        <v>0.39429104344859001</v>
      </c>
      <c r="AW865" s="11">
        <v>0.429353545827178</v>
      </c>
      <c r="AX865" s="11">
        <v>0.49002784573513303</v>
      </c>
      <c r="AY865" s="11">
        <v>0.23685390195461201</v>
      </c>
      <c r="AZ865" s="11">
        <v>0.34821316836533001</v>
      </c>
      <c r="BA865" s="11"/>
      <c r="BB865" s="11">
        <v>0.40026381589634402</v>
      </c>
      <c r="BC865" s="11">
        <v>0.43705454143629302</v>
      </c>
      <c r="BD865" s="11">
        <v>0.52192640304948401</v>
      </c>
      <c r="BE865" s="11"/>
      <c r="BF865" s="11">
        <v>0.39766526461607099</v>
      </c>
      <c r="BG865" s="11">
        <v>0.412331646387815</v>
      </c>
      <c r="BH865" s="11">
        <v>0.40604077821212697</v>
      </c>
      <c r="BI865" s="11">
        <v>0.40851251639812303</v>
      </c>
      <c r="BJ865" s="11">
        <v>0.38022034902396601</v>
      </c>
      <c r="BK865" s="11">
        <v>0.37565800679969902</v>
      </c>
    </row>
    <row r="866" spans="2:63" x14ac:dyDescent="0.35">
      <c r="B866" t="s">
        <v>255</v>
      </c>
      <c r="C866" s="11">
        <v>0.26364967146074297</v>
      </c>
      <c r="D866" s="11">
        <v>0.236535962863231</v>
      </c>
      <c r="E866" s="11">
        <v>0.29022901234155701</v>
      </c>
      <c r="F866" s="11"/>
      <c r="G866" s="11">
        <v>0.291732225190941</v>
      </c>
      <c r="H866" s="11">
        <v>0.24371190366954101</v>
      </c>
      <c r="I866" s="11">
        <v>0.25101089732524401</v>
      </c>
      <c r="J866" s="11">
        <v>0.30859736208935401</v>
      </c>
      <c r="K866" s="11">
        <v>0.27153067746106702</v>
      </c>
      <c r="L866" s="11">
        <v>0.22929133772003699</v>
      </c>
      <c r="M866" s="11"/>
      <c r="N866" s="11">
        <v>0.26089621385497702</v>
      </c>
      <c r="O866" s="11">
        <v>0.26187269397656299</v>
      </c>
      <c r="P866" s="11">
        <v>0.27042720029565498</v>
      </c>
      <c r="Q866" s="11">
        <v>0.28098760346509799</v>
      </c>
      <c r="R866" s="11">
        <v>0.232042492428186</v>
      </c>
      <c r="S866" s="11">
        <v>0.28476629854855801</v>
      </c>
      <c r="T866" s="11">
        <v>0.26256776131744303</v>
      </c>
      <c r="U866" s="11">
        <v>0.22798491596197301</v>
      </c>
      <c r="V866" s="11">
        <v>0.25162872502476602</v>
      </c>
      <c r="W866" s="11">
        <v>0.27868371557949501</v>
      </c>
      <c r="X866" s="11">
        <v>0.26980043335918702</v>
      </c>
      <c r="Y866" s="11"/>
      <c r="Z866" s="11">
        <v>0.230448411807157</v>
      </c>
      <c r="AA866" s="11">
        <v>0.28825430549391901</v>
      </c>
      <c r="AB866" s="11">
        <v>0.246962244128901</v>
      </c>
      <c r="AC866" s="11">
        <v>0.29002311743451498</v>
      </c>
      <c r="AD866" s="11"/>
      <c r="AE866" s="11">
        <v>0.269661636648795</v>
      </c>
      <c r="AF866" s="11">
        <v>0.281034833670469</v>
      </c>
      <c r="AG866" s="11">
        <v>0.239257099495159</v>
      </c>
      <c r="AH866" s="11">
        <v>0.233911952163353</v>
      </c>
      <c r="AI866" s="11">
        <v>0.25111941433225199</v>
      </c>
      <c r="AJ866" s="11"/>
      <c r="AK866" s="11">
        <v>0.25967151101155</v>
      </c>
      <c r="AL866" s="11">
        <v>0.25898355555955899</v>
      </c>
      <c r="AM866" s="11">
        <v>0.25676308988890101</v>
      </c>
      <c r="AN866" s="11">
        <v>0.26958974786037099</v>
      </c>
      <c r="AO866" s="11">
        <v>0.258368720345861</v>
      </c>
      <c r="AP866" s="11">
        <v>0.30642177476165999</v>
      </c>
      <c r="AQ866" s="11"/>
      <c r="AR866" s="11">
        <v>0.26692909622268102</v>
      </c>
      <c r="AS866" s="11">
        <v>0.22557293945902701</v>
      </c>
      <c r="AT866" s="11">
        <v>0.32649829266423902</v>
      </c>
      <c r="AU866" s="11"/>
      <c r="AV866" s="11">
        <v>0.25863652209480098</v>
      </c>
      <c r="AW866" s="11">
        <v>0.24010447163847101</v>
      </c>
      <c r="AX866" s="11">
        <v>0.19023011224518499</v>
      </c>
      <c r="AY866" s="11">
        <v>0.246613076834796</v>
      </c>
      <c r="AZ866" s="11">
        <v>0.34461947617897798</v>
      </c>
      <c r="BA866" s="11"/>
      <c r="BB866" s="11">
        <v>0.25369998290208001</v>
      </c>
      <c r="BC866" s="11">
        <v>0.23031773426598501</v>
      </c>
      <c r="BD866" s="11">
        <v>0.187037247759369</v>
      </c>
      <c r="BE866" s="11"/>
      <c r="BF866" s="11">
        <v>0.250895034739266</v>
      </c>
      <c r="BG866" s="11">
        <v>0.26099679926316399</v>
      </c>
      <c r="BH866" s="11">
        <v>0.26806248640211899</v>
      </c>
      <c r="BI866" s="11">
        <v>0.25420390354642097</v>
      </c>
      <c r="BJ866" s="11">
        <v>0.30125670546155298</v>
      </c>
      <c r="BK866" s="11">
        <v>0.25356870861101799</v>
      </c>
    </row>
    <row r="867" spans="2:63" x14ac:dyDescent="0.35">
      <c r="B867" t="s">
        <v>256</v>
      </c>
      <c r="C867" s="11">
        <v>8.4298632903512805E-2</v>
      </c>
      <c r="D867" s="11">
        <v>9.4265010352064305E-2</v>
      </c>
      <c r="E867" s="11">
        <v>7.5271128751403502E-2</v>
      </c>
      <c r="F867" s="11"/>
      <c r="G867" s="11">
        <v>8.1959932051491505E-2</v>
      </c>
      <c r="H867" s="11">
        <v>6.8878019664738097E-2</v>
      </c>
      <c r="I867" s="11">
        <v>0.100770838294808</v>
      </c>
      <c r="J867" s="11">
        <v>8.7712862381139303E-2</v>
      </c>
      <c r="K867" s="11">
        <v>6.6892919139225696E-2</v>
      </c>
      <c r="L867" s="11">
        <v>9.4072462147606103E-2</v>
      </c>
      <c r="M867" s="11"/>
      <c r="N867" s="11">
        <v>9.3154284701736895E-2</v>
      </c>
      <c r="O867" s="11">
        <v>8.0279388363813195E-2</v>
      </c>
      <c r="P867" s="11">
        <v>7.8220667275025801E-2</v>
      </c>
      <c r="Q867" s="11">
        <v>8.3629272488350101E-2</v>
      </c>
      <c r="R867" s="11">
        <v>8.4345467784387104E-2</v>
      </c>
      <c r="S867" s="11">
        <v>7.7213881802164402E-2</v>
      </c>
      <c r="T867" s="11">
        <v>7.8756609553718701E-2</v>
      </c>
      <c r="U867" s="11">
        <v>8.8131173341240002E-2</v>
      </c>
      <c r="V867" s="11">
        <v>9.8212522021801099E-2</v>
      </c>
      <c r="W867" s="11">
        <v>8.8807823690717005E-2</v>
      </c>
      <c r="X867" s="11">
        <v>6.0648838714388198E-2</v>
      </c>
      <c r="Y867" s="11"/>
      <c r="Z867" s="11">
        <v>9.5933149136502305E-2</v>
      </c>
      <c r="AA867" s="11">
        <v>8.9333402230151293E-2</v>
      </c>
      <c r="AB867" s="11">
        <v>8.6514977120294004E-2</v>
      </c>
      <c r="AC867" s="11">
        <v>6.6573112777697493E-2</v>
      </c>
      <c r="AD867" s="11"/>
      <c r="AE867" s="11">
        <v>8.7282053645112406E-2</v>
      </c>
      <c r="AF867" s="11">
        <v>8.2589082211302706E-2</v>
      </c>
      <c r="AG867" s="11">
        <v>9.4147877496707097E-2</v>
      </c>
      <c r="AH867" s="11">
        <v>6.4813803545558504E-2</v>
      </c>
      <c r="AI867" s="11">
        <v>6.9109864483329106E-2</v>
      </c>
      <c r="AJ867" s="11"/>
      <c r="AK867" s="11">
        <v>9.2894632406589198E-2</v>
      </c>
      <c r="AL867" s="11">
        <v>9.5175752218804505E-2</v>
      </c>
      <c r="AM867" s="11">
        <v>6.4654104093537196E-2</v>
      </c>
      <c r="AN867" s="11">
        <v>6.4904762420401593E-2</v>
      </c>
      <c r="AO867" s="11">
        <v>7.1100558793364396E-2</v>
      </c>
      <c r="AP867" s="11">
        <v>6.3405935083655704E-2</v>
      </c>
      <c r="AQ867" s="11"/>
      <c r="AR867" s="11">
        <v>0.10581233380799</v>
      </c>
      <c r="AS867" s="11">
        <v>6.9967687972870701E-2</v>
      </c>
      <c r="AT867" s="11">
        <v>7.9814995821369694E-2</v>
      </c>
      <c r="AU867" s="11"/>
      <c r="AV867" s="11">
        <v>0.109364822946777</v>
      </c>
      <c r="AW867" s="11">
        <v>6.22001753275081E-2</v>
      </c>
      <c r="AX867" s="11">
        <v>6.9276341327947896E-2</v>
      </c>
      <c r="AY867" s="11">
        <v>0.125565837529411</v>
      </c>
      <c r="AZ867" s="11">
        <v>6.9612942030825006E-2</v>
      </c>
      <c r="BA867" s="11"/>
      <c r="BB867" s="11">
        <v>0.113646609979091</v>
      </c>
      <c r="BC867" s="11">
        <v>7.0102102350954196E-2</v>
      </c>
      <c r="BD867" s="11">
        <v>4.04123286627616E-2</v>
      </c>
      <c r="BE867" s="11"/>
      <c r="BF867" s="11">
        <v>7.4592264323966095E-2</v>
      </c>
      <c r="BG867" s="11">
        <v>0.101775872151178</v>
      </c>
      <c r="BH867" s="11">
        <v>7.4326650698227206E-2</v>
      </c>
      <c r="BI867" s="11">
        <v>8.2081244836726394E-2</v>
      </c>
      <c r="BJ867" s="11">
        <v>8.2521675989599405E-2</v>
      </c>
      <c r="BK867" s="11">
        <v>7.5443934129242302E-2</v>
      </c>
    </row>
    <row r="868" spans="2:63" x14ac:dyDescent="0.35">
      <c r="B868" t="s">
        <v>257</v>
      </c>
      <c r="C868" s="11">
        <v>5.8701528986980799E-2</v>
      </c>
      <c r="D868" s="11">
        <v>7.57923933979468E-2</v>
      </c>
      <c r="E868" s="11">
        <v>4.0970801294851401E-2</v>
      </c>
      <c r="F868" s="11"/>
      <c r="G868" s="11">
        <v>2.5275300957121299E-2</v>
      </c>
      <c r="H868" s="11">
        <v>3.19404698362451E-2</v>
      </c>
      <c r="I868" s="11">
        <v>5.3539519122582702E-2</v>
      </c>
      <c r="J868" s="11">
        <v>7.8835631357493302E-2</v>
      </c>
      <c r="K868" s="11">
        <v>8.4144722991954898E-2</v>
      </c>
      <c r="L868" s="11">
        <v>7.39660619796704E-2</v>
      </c>
      <c r="M868" s="11"/>
      <c r="N868" s="11">
        <v>4.6990611316292702E-2</v>
      </c>
      <c r="O868" s="11">
        <v>5.68300338705637E-2</v>
      </c>
      <c r="P868" s="11">
        <v>5.4283187831416398E-2</v>
      </c>
      <c r="Q868" s="11">
        <v>6.7377327389992303E-2</v>
      </c>
      <c r="R868" s="11">
        <v>3.9560232516939298E-2</v>
      </c>
      <c r="S868" s="11">
        <v>5.1038311635314797E-2</v>
      </c>
      <c r="T868" s="11">
        <v>5.4078557678312697E-2</v>
      </c>
      <c r="U868" s="11">
        <v>9.2326613690621104E-2</v>
      </c>
      <c r="V868" s="11">
        <v>5.61630420094308E-2</v>
      </c>
      <c r="W868" s="11">
        <v>5.9655127805194101E-2</v>
      </c>
      <c r="X868" s="11">
        <v>0.11273448336559</v>
      </c>
      <c r="Y868" s="11"/>
      <c r="Z868" s="11">
        <v>5.1494945412637903E-2</v>
      </c>
      <c r="AA868" s="11">
        <v>5.4270039801130397E-2</v>
      </c>
      <c r="AB868" s="11">
        <v>6.6656361274892606E-2</v>
      </c>
      <c r="AC868" s="11">
        <v>6.3286501074838297E-2</v>
      </c>
      <c r="AD868" s="11"/>
      <c r="AE868" s="11">
        <v>6.9516287109676805E-2</v>
      </c>
      <c r="AF868" s="11">
        <v>6.34613532239654E-2</v>
      </c>
      <c r="AG868" s="11">
        <v>5.0377875090439797E-2</v>
      </c>
      <c r="AH868" s="11">
        <v>4.5692719099663603E-2</v>
      </c>
      <c r="AI868" s="11">
        <v>4.8917612283808101E-2</v>
      </c>
      <c r="AJ868" s="11"/>
      <c r="AK868" s="11">
        <v>6.6270810560645904E-2</v>
      </c>
      <c r="AL868" s="11">
        <v>4.9121701198989502E-2</v>
      </c>
      <c r="AM868" s="11">
        <v>7.2634251547743306E-2</v>
      </c>
      <c r="AN868" s="11">
        <v>7.4553371399164195E-2</v>
      </c>
      <c r="AO868" s="11">
        <v>4.1734529594897297E-2</v>
      </c>
      <c r="AP868" s="11">
        <v>5.3911286278258003E-2</v>
      </c>
      <c r="AQ868" s="11"/>
      <c r="AR868" s="11">
        <v>9.4199695693342203E-2</v>
      </c>
      <c r="AS868" s="11">
        <v>3.34155243618885E-2</v>
      </c>
      <c r="AT868" s="11">
        <v>4.98103233873586E-2</v>
      </c>
      <c r="AU868" s="11"/>
      <c r="AV868" s="11">
        <v>7.9325086044013005E-2</v>
      </c>
      <c r="AW868" s="11">
        <v>3.4846664459272897E-2</v>
      </c>
      <c r="AX868" s="11">
        <v>4.9501838976181503E-2</v>
      </c>
      <c r="AY868" s="11">
        <v>0.134543462475606</v>
      </c>
      <c r="AZ868" s="11">
        <v>6.6629727433226302E-2</v>
      </c>
      <c r="BA868" s="11"/>
      <c r="BB868" s="11">
        <v>6.8335552827691506E-2</v>
      </c>
      <c r="BC868" s="11">
        <v>2.7174801749514001E-2</v>
      </c>
      <c r="BD868" s="11">
        <v>4.6405149739240099E-2</v>
      </c>
      <c r="BE868" s="11"/>
      <c r="BF868" s="11">
        <v>4.5998665332267097E-2</v>
      </c>
      <c r="BG868" s="11">
        <v>6.6014132432726497E-2</v>
      </c>
      <c r="BH868" s="11">
        <v>4.1027447950678801E-2</v>
      </c>
      <c r="BI868" s="11">
        <v>6.8820710839436694E-2</v>
      </c>
      <c r="BJ868" s="11">
        <v>5.4299307147236499E-2</v>
      </c>
      <c r="BK868" s="11">
        <v>8.6359607407995101E-2</v>
      </c>
    </row>
    <row r="869" spans="2:63" x14ac:dyDescent="0.35">
      <c r="B869" t="s">
        <v>258</v>
      </c>
      <c r="C869" s="11">
        <v>0.59335016664876306</v>
      </c>
      <c r="D869" s="11">
        <v>0.59340663338675803</v>
      </c>
      <c r="E869" s="11">
        <v>0.59352905761218899</v>
      </c>
      <c r="F869" s="11"/>
      <c r="G869" s="11">
        <v>0.60103254180044596</v>
      </c>
      <c r="H869" s="11">
        <v>0.65546960682947497</v>
      </c>
      <c r="I869" s="11">
        <v>0.59467874525736497</v>
      </c>
      <c r="J869" s="11">
        <v>0.52485414417201304</v>
      </c>
      <c r="K869" s="11">
        <v>0.57743168040775295</v>
      </c>
      <c r="L869" s="11">
        <v>0.602670138152687</v>
      </c>
      <c r="M869" s="11"/>
      <c r="N869" s="11">
        <v>0.59895889012699299</v>
      </c>
      <c r="O869" s="11">
        <v>0.60101788378906096</v>
      </c>
      <c r="P869" s="11">
        <v>0.59706894459790205</v>
      </c>
      <c r="Q869" s="11">
        <v>0.56800579665656004</v>
      </c>
      <c r="R869" s="11">
        <v>0.64405180727048705</v>
      </c>
      <c r="S869" s="11">
        <v>0.58698150801396198</v>
      </c>
      <c r="T869" s="11">
        <v>0.60459707145052499</v>
      </c>
      <c r="U869" s="11">
        <v>0.59155729700616599</v>
      </c>
      <c r="V869" s="11">
        <v>0.59399571094400205</v>
      </c>
      <c r="W869" s="11">
        <v>0.57285333292459395</v>
      </c>
      <c r="X869" s="11">
        <v>0.55681624456083501</v>
      </c>
      <c r="Y869" s="11"/>
      <c r="Z869" s="11">
        <v>0.62212349364370301</v>
      </c>
      <c r="AA869" s="11">
        <v>0.56814225247479999</v>
      </c>
      <c r="AB869" s="11">
        <v>0.59986641747591196</v>
      </c>
      <c r="AC869" s="11">
        <v>0.580117268712949</v>
      </c>
      <c r="AD869" s="11"/>
      <c r="AE869" s="11">
        <v>0.57354002259641601</v>
      </c>
      <c r="AF869" s="11">
        <v>0.57291473089426304</v>
      </c>
      <c r="AG869" s="11">
        <v>0.616217147917694</v>
      </c>
      <c r="AH869" s="11">
        <v>0.65558152519142499</v>
      </c>
      <c r="AI869" s="11">
        <v>0.63085310890061097</v>
      </c>
      <c r="AJ869" s="11"/>
      <c r="AK869" s="11">
        <v>0.58116304602121505</v>
      </c>
      <c r="AL869" s="11">
        <v>0.59671899102264603</v>
      </c>
      <c r="AM869" s="11">
        <v>0.60594855446981799</v>
      </c>
      <c r="AN869" s="11">
        <v>0.590952118320063</v>
      </c>
      <c r="AO869" s="11">
        <v>0.62879619126587705</v>
      </c>
      <c r="AP869" s="11">
        <v>0.57626100387642598</v>
      </c>
      <c r="AQ869" s="11"/>
      <c r="AR869" s="11">
        <v>0.53305887427598697</v>
      </c>
      <c r="AS869" s="11">
        <v>0.67104384820621399</v>
      </c>
      <c r="AT869" s="11">
        <v>0.54387638812703298</v>
      </c>
      <c r="AU869" s="11"/>
      <c r="AV869" s="11">
        <v>0.552673568914409</v>
      </c>
      <c r="AW869" s="11">
        <v>0.66284868857474799</v>
      </c>
      <c r="AX869" s="11">
        <v>0.69099170745068506</v>
      </c>
      <c r="AY869" s="11">
        <v>0.49327762316018697</v>
      </c>
      <c r="AZ869" s="11">
        <v>0.51913785435697002</v>
      </c>
      <c r="BA869" s="11"/>
      <c r="BB869" s="11">
        <v>0.56431785429113801</v>
      </c>
      <c r="BC869" s="11">
        <v>0.67240536163354703</v>
      </c>
      <c r="BD869" s="11">
        <v>0.72614527383863003</v>
      </c>
      <c r="BE869" s="11"/>
      <c r="BF869" s="11">
        <v>0.62851403560450003</v>
      </c>
      <c r="BG869" s="11">
        <v>0.57121319615293198</v>
      </c>
      <c r="BH869" s="11">
        <v>0.61658341494897595</v>
      </c>
      <c r="BI869" s="11">
        <v>0.59489414077741598</v>
      </c>
      <c r="BJ869" s="11">
        <v>0.56192231140161097</v>
      </c>
      <c r="BK869" s="11">
        <v>0.58462774985174404</v>
      </c>
    </row>
    <row r="870" spans="2:63" x14ac:dyDescent="0.35">
      <c r="B870" t="s">
        <v>259</v>
      </c>
      <c r="C870" s="11">
        <v>0.14300016189049361</v>
      </c>
      <c r="D870" s="11">
        <v>0.1700574037500111</v>
      </c>
      <c r="E870" s="11">
        <v>0.11624193004625491</v>
      </c>
      <c r="F870" s="11"/>
      <c r="G870" s="11">
        <v>0.1072352330086128</v>
      </c>
      <c r="H870" s="11">
        <v>0.1008184895009832</v>
      </c>
      <c r="I870" s="11">
        <v>0.15431035741739069</v>
      </c>
      <c r="J870" s="11">
        <v>0.16654849373863262</v>
      </c>
      <c r="K870" s="11">
        <v>0.15103764213118059</v>
      </c>
      <c r="L870" s="11">
        <v>0.16803852412727649</v>
      </c>
      <c r="M870" s="11"/>
      <c r="N870" s="11">
        <v>0.1401448960180296</v>
      </c>
      <c r="O870" s="11">
        <v>0.13710942223437689</v>
      </c>
      <c r="P870" s="11">
        <v>0.13250385510644219</v>
      </c>
      <c r="Q870" s="11">
        <v>0.15100659987834242</v>
      </c>
      <c r="R870" s="11">
        <v>0.1239057003013264</v>
      </c>
      <c r="S870" s="11">
        <v>0.12825219343747921</v>
      </c>
      <c r="T870" s="11">
        <v>0.1328351672320314</v>
      </c>
      <c r="U870" s="11">
        <v>0.18045778703186111</v>
      </c>
      <c r="V870" s="11">
        <v>0.1543755640312319</v>
      </c>
      <c r="W870" s="11">
        <v>0.1484629514959111</v>
      </c>
      <c r="X870" s="11">
        <v>0.1733833220799782</v>
      </c>
      <c r="Y870" s="11"/>
      <c r="Z870" s="11">
        <v>0.14742809454914022</v>
      </c>
      <c r="AA870" s="11">
        <v>0.1436034420312817</v>
      </c>
      <c r="AB870" s="11">
        <v>0.1531713383951866</v>
      </c>
      <c r="AC870" s="11">
        <v>0.1298596138525358</v>
      </c>
      <c r="AD870" s="11"/>
      <c r="AE870" s="11">
        <v>0.15679834075478921</v>
      </c>
      <c r="AF870" s="11">
        <v>0.14605043543526811</v>
      </c>
      <c r="AG870" s="11">
        <v>0.14452575258714689</v>
      </c>
      <c r="AH870" s="11">
        <v>0.11050652264522211</v>
      </c>
      <c r="AI870" s="11">
        <v>0.11802747676713721</v>
      </c>
      <c r="AJ870" s="11"/>
      <c r="AK870" s="11">
        <v>0.15916544296723512</v>
      </c>
      <c r="AL870" s="11">
        <v>0.14429745341779401</v>
      </c>
      <c r="AM870" s="11">
        <v>0.1372883556412805</v>
      </c>
      <c r="AN870" s="11">
        <v>0.13945813381956579</v>
      </c>
      <c r="AO870" s="11">
        <v>0.1128350883882617</v>
      </c>
      <c r="AP870" s="11">
        <v>0.11731722136191371</v>
      </c>
      <c r="AQ870" s="11"/>
      <c r="AR870" s="11">
        <v>0.20001202950133221</v>
      </c>
      <c r="AS870" s="11">
        <v>0.10338321233475919</v>
      </c>
      <c r="AT870" s="11">
        <v>0.1296253192087283</v>
      </c>
      <c r="AU870" s="11"/>
      <c r="AV870" s="11">
        <v>0.18868990899079002</v>
      </c>
      <c r="AW870" s="11">
        <v>9.7046839786780997E-2</v>
      </c>
      <c r="AX870" s="11">
        <v>0.1187781803041294</v>
      </c>
      <c r="AY870" s="11">
        <v>0.26010930000501697</v>
      </c>
      <c r="AZ870" s="11">
        <v>0.13624266946405131</v>
      </c>
      <c r="BA870" s="11"/>
      <c r="BB870" s="11">
        <v>0.1819821628067825</v>
      </c>
      <c r="BC870" s="11">
        <v>9.7276904100468201E-2</v>
      </c>
      <c r="BD870" s="11">
        <v>8.6817478402001699E-2</v>
      </c>
      <c r="BE870" s="11"/>
      <c r="BF870" s="11">
        <v>0.12059092965623319</v>
      </c>
      <c r="BG870" s="11">
        <v>0.1677900045839045</v>
      </c>
      <c r="BH870" s="11">
        <v>0.115354098648906</v>
      </c>
      <c r="BI870" s="11">
        <v>0.1509019556761631</v>
      </c>
      <c r="BJ870" s="11">
        <v>0.13682098313683591</v>
      </c>
      <c r="BK870" s="11">
        <v>0.16180354153723742</v>
      </c>
    </row>
    <row r="871" spans="2:63" x14ac:dyDescent="0.35">
      <c r="B871" t="s">
        <v>192</v>
      </c>
      <c r="C871" s="11">
        <v>0.45035000475826947</v>
      </c>
      <c r="D871" s="11">
        <v>0.42334922963674693</v>
      </c>
      <c r="E871" s="11">
        <v>0.47728712756593406</v>
      </c>
      <c r="F871" s="11"/>
      <c r="G871" s="11">
        <v>0.49379730879183314</v>
      </c>
      <c r="H871" s="11">
        <v>0.55465111732849182</v>
      </c>
      <c r="I871" s="11">
        <v>0.44036838783997428</v>
      </c>
      <c r="J871" s="11">
        <v>0.35830565043338042</v>
      </c>
      <c r="K871" s="11">
        <v>0.42639403827657235</v>
      </c>
      <c r="L871" s="11">
        <v>0.43463161402541051</v>
      </c>
      <c r="M871" s="11"/>
      <c r="N871" s="11">
        <v>0.4588139941089634</v>
      </c>
      <c r="O871" s="11">
        <v>0.46390846155468407</v>
      </c>
      <c r="P871" s="11">
        <v>0.46456508949145986</v>
      </c>
      <c r="Q871" s="11">
        <v>0.41699919677821762</v>
      </c>
      <c r="R871" s="11">
        <v>0.52014610696916064</v>
      </c>
      <c r="S871" s="11">
        <v>0.45872931457648281</v>
      </c>
      <c r="T871" s="11">
        <v>0.47176190421849362</v>
      </c>
      <c r="U871" s="11">
        <v>0.41109950997430489</v>
      </c>
      <c r="V871" s="11">
        <v>0.43962014691277018</v>
      </c>
      <c r="W871" s="11">
        <v>0.42439038142868285</v>
      </c>
      <c r="X871" s="11">
        <v>0.38343292248085681</v>
      </c>
      <c r="Y871" s="11"/>
      <c r="Z871" s="11">
        <v>0.47469539909456282</v>
      </c>
      <c r="AA871" s="11">
        <v>0.42453881044351827</v>
      </c>
      <c r="AB871" s="11">
        <v>0.44669507908072537</v>
      </c>
      <c r="AC871" s="11">
        <v>0.45025765486041319</v>
      </c>
      <c r="AD871" s="11"/>
      <c r="AE871" s="11">
        <v>0.4167416818416268</v>
      </c>
      <c r="AF871" s="11">
        <v>0.42686429545899496</v>
      </c>
      <c r="AG871" s="11">
        <v>0.4716913953305471</v>
      </c>
      <c r="AH871" s="11">
        <v>0.54507500254620289</v>
      </c>
      <c r="AI871" s="11">
        <v>0.51282563213347376</v>
      </c>
      <c r="AJ871" s="11"/>
      <c r="AK871" s="11">
        <v>0.42199760305397993</v>
      </c>
      <c r="AL871" s="11">
        <v>0.45242153760485204</v>
      </c>
      <c r="AM871" s="11">
        <v>0.46866019882853749</v>
      </c>
      <c r="AN871" s="11">
        <v>0.45149398450049721</v>
      </c>
      <c r="AO871" s="11">
        <v>0.51596110287761532</v>
      </c>
      <c r="AP871" s="11">
        <v>0.45894378251451229</v>
      </c>
      <c r="AQ871" s="11"/>
      <c r="AR871" s="11">
        <v>0.33304684477465474</v>
      </c>
      <c r="AS871" s="11">
        <v>0.56766063587145477</v>
      </c>
      <c r="AT871" s="11">
        <v>0.41425106891830465</v>
      </c>
      <c r="AU871" s="11"/>
      <c r="AV871" s="11">
        <v>0.36398365992361897</v>
      </c>
      <c r="AW871" s="11">
        <v>0.56580184878796702</v>
      </c>
      <c r="AX871" s="11">
        <v>0.5722135271465556</v>
      </c>
      <c r="AY871" s="11">
        <v>0.23316832315517</v>
      </c>
      <c r="AZ871" s="11">
        <v>0.38289518489291874</v>
      </c>
      <c r="BA871" s="11"/>
      <c r="BB871" s="11">
        <v>0.38233569148435553</v>
      </c>
      <c r="BC871" s="11">
        <v>0.57512845753307884</v>
      </c>
      <c r="BD871" s="11">
        <v>0.63932779543662832</v>
      </c>
      <c r="BE871" s="11"/>
      <c r="BF871" s="11">
        <v>0.50792310594826684</v>
      </c>
      <c r="BG871" s="11">
        <v>0.40342319156902751</v>
      </c>
      <c r="BH871" s="11">
        <v>0.50122931630006995</v>
      </c>
      <c r="BI871" s="11">
        <v>0.44399218510125288</v>
      </c>
      <c r="BJ871" s="11">
        <v>0.42510132826477509</v>
      </c>
      <c r="BK871" s="11">
        <v>0.42282420831450662</v>
      </c>
    </row>
    <row r="872" spans="2:63" x14ac:dyDescent="0.35">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row>
    <row r="873" spans="2:63" x14ac:dyDescent="0.35">
      <c r="B873" s="2" t="s">
        <v>369</v>
      </c>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c r="BK873" s="11"/>
    </row>
    <row r="874" spans="2:63" x14ac:dyDescent="0.35">
      <c r="B874" s="20" t="s">
        <v>67</v>
      </c>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c r="BK874" s="11"/>
    </row>
    <row r="875" spans="2:63" x14ac:dyDescent="0.35">
      <c r="B875" t="s">
        <v>253</v>
      </c>
      <c r="C875" s="11">
        <v>0.140327343881363</v>
      </c>
      <c r="D875" s="11">
        <v>0.17782174379569499</v>
      </c>
      <c r="E875" s="11">
        <v>0.10557707595424901</v>
      </c>
      <c r="F875" s="11"/>
      <c r="G875" s="11">
        <v>0.14848325346124699</v>
      </c>
      <c r="H875" s="11">
        <v>0.14062443593367899</v>
      </c>
      <c r="I875" s="11">
        <v>0.17343854714385201</v>
      </c>
      <c r="J875" s="11">
        <v>0.131352914880907</v>
      </c>
      <c r="K875" s="11">
        <v>0.120522157897813</v>
      </c>
      <c r="L875" s="11">
        <v>0.1282683477722</v>
      </c>
      <c r="M875" s="11"/>
      <c r="N875" s="11">
        <v>0.16934186449083799</v>
      </c>
      <c r="O875" s="11">
        <v>0.11887216655598799</v>
      </c>
      <c r="P875" s="11">
        <v>8.46805778889477E-2</v>
      </c>
      <c r="Q875" s="11">
        <v>0.110733620551725</v>
      </c>
      <c r="R875" s="11">
        <v>0.13027388580198401</v>
      </c>
      <c r="S875" s="11">
        <v>0.140344089468914</v>
      </c>
      <c r="T875" s="11">
        <v>0.16774817479886101</v>
      </c>
      <c r="U875" s="11">
        <v>0.14356476214443101</v>
      </c>
      <c r="V875" s="11">
        <v>0.16534795149027101</v>
      </c>
      <c r="W875" s="11">
        <v>0.146559027349666</v>
      </c>
      <c r="X875" s="11">
        <v>0.158510137100834</v>
      </c>
      <c r="Y875" s="11"/>
      <c r="Z875" s="11">
        <v>0.13789072648936099</v>
      </c>
      <c r="AA875" s="11">
        <v>0.127366964481993</v>
      </c>
      <c r="AB875" s="11">
        <v>0.12810352333591499</v>
      </c>
      <c r="AC875" s="11">
        <v>0.16679319163779399</v>
      </c>
      <c r="AD875" s="11"/>
      <c r="AE875" s="11">
        <v>0.13087664503065299</v>
      </c>
      <c r="AF875" s="11">
        <v>0.13580298241521099</v>
      </c>
      <c r="AG875" s="11">
        <v>0.137005159424293</v>
      </c>
      <c r="AH875" s="11">
        <v>0.17026219081045901</v>
      </c>
      <c r="AI875" s="11">
        <v>0.21079870139356799</v>
      </c>
      <c r="AJ875" s="11"/>
      <c r="AK875" s="11">
        <v>0.15869724701884899</v>
      </c>
      <c r="AL875" s="11">
        <v>0.128598009866183</v>
      </c>
      <c r="AM875" s="11">
        <v>0.14732665604296299</v>
      </c>
      <c r="AN875" s="11">
        <v>0.119393904430998</v>
      </c>
      <c r="AO875" s="11">
        <v>0.137040617055805</v>
      </c>
      <c r="AP875" s="11">
        <v>0.10465074903117499</v>
      </c>
      <c r="AQ875" s="11"/>
      <c r="AR875" s="11">
        <v>0.18158948152790899</v>
      </c>
      <c r="AS875" s="11">
        <v>0.119549035501191</v>
      </c>
      <c r="AT875" s="11">
        <v>8.7770790682671698E-2</v>
      </c>
      <c r="AU875" s="11"/>
      <c r="AV875" s="11">
        <v>0.170363127824743</v>
      </c>
      <c r="AW875" s="11">
        <v>0.120150088102588</v>
      </c>
      <c r="AX875" s="11">
        <v>0.116755913460463</v>
      </c>
      <c r="AY875" s="11">
        <v>0.36776091431654601</v>
      </c>
      <c r="AZ875" s="11">
        <v>0.115533737551264</v>
      </c>
      <c r="BA875" s="11"/>
      <c r="BB875" s="11">
        <v>0.16102563772168799</v>
      </c>
      <c r="BC875" s="11">
        <v>0.12402462675784599</v>
      </c>
      <c r="BD875" s="11">
        <v>0.136777083935397</v>
      </c>
      <c r="BE875" s="11"/>
      <c r="BF875" s="11">
        <v>0.17609198328438799</v>
      </c>
      <c r="BG875" s="11">
        <v>0.128663276428822</v>
      </c>
      <c r="BH875" s="11">
        <v>0.15034936536726901</v>
      </c>
      <c r="BI875" s="11">
        <v>0.13155765291638999</v>
      </c>
      <c r="BJ875" s="11">
        <v>0.10747134725626099</v>
      </c>
      <c r="BK875" s="11">
        <v>0.13770940558654299</v>
      </c>
    </row>
    <row r="876" spans="2:63" x14ac:dyDescent="0.35">
      <c r="B876" t="s">
        <v>254</v>
      </c>
      <c r="C876" s="11">
        <v>0.25813941430211401</v>
      </c>
      <c r="D876" s="11">
        <v>0.26701414451473299</v>
      </c>
      <c r="E876" s="11">
        <v>0.248747592819864</v>
      </c>
      <c r="F876" s="11"/>
      <c r="G876" s="11">
        <v>0.27109394983266299</v>
      </c>
      <c r="H876" s="11">
        <v>0.31942907044040603</v>
      </c>
      <c r="I876" s="11">
        <v>0.25855829535762098</v>
      </c>
      <c r="J876" s="11">
        <v>0.22448434340687501</v>
      </c>
      <c r="K876" s="11">
        <v>0.23592572709147799</v>
      </c>
      <c r="L876" s="11">
        <v>0.24118149625501401</v>
      </c>
      <c r="M876" s="11"/>
      <c r="N876" s="11">
        <v>0.28719894975843102</v>
      </c>
      <c r="O876" s="11">
        <v>0.265881187408192</v>
      </c>
      <c r="P876" s="11">
        <v>0.25872461415047798</v>
      </c>
      <c r="Q876" s="11">
        <v>0.27590062450019398</v>
      </c>
      <c r="R876" s="11">
        <v>0.267266443080661</v>
      </c>
      <c r="S876" s="11">
        <v>0.21775731579200999</v>
      </c>
      <c r="T876" s="11">
        <v>0.238212123838839</v>
      </c>
      <c r="U876" s="11">
        <v>0.259587834904005</v>
      </c>
      <c r="V876" s="11">
        <v>0.25548055101140199</v>
      </c>
      <c r="W876" s="11">
        <v>0.24077820669112801</v>
      </c>
      <c r="X876" s="11">
        <v>0.25146297119682098</v>
      </c>
      <c r="Y876" s="11"/>
      <c r="Z876" s="11">
        <v>0.25369722863102001</v>
      </c>
      <c r="AA876" s="11">
        <v>0.26429769450414298</v>
      </c>
      <c r="AB876" s="11">
        <v>0.28023086805974301</v>
      </c>
      <c r="AC876" s="11">
        <v>0.23391403094357099</v>
      </c>
      <c r="AD876" s="11"/>
      <c r="AE876" s="11">
        <v>0.25603372783964401</v>
      </c>
      <c r="AF876" s="11">
        <v>0.28040392136840098</v>
      </c>
      <c r="AG876" s="11">
        <v>0.23981491137938499</v>
      </c>
      <c r="AH876" s="11">
        <v>0.28657612303401298</v>
      </c>
      <c r="AI876" s="11">
        <v>0.24716082815134599</v>
      </c>
      <c r="AJ876" s="11"/>
      <c r="AK876" s="11">
        <v>0.24311594264405501</v>
      </c>
      <c r="AL876" s="11">
        <v>0.25448893035637399</v>
      </c>
      <c r="AM876" s="11">
        <v>0.27052281463887601</v>
      </c>
      <c r="AN876" s="11">
        <v>0.32084277890391599</v>
      </c>
      <c r="AO876" s="11">
        <v>0.26893547882309798</v>
      </c>
      <c r="AP876" s="11">
        <v>0.215408206013221</v>
      </c>
      <c r="AQ876" s="11"/>
      <c r="AR876" s="11">
        <v>0.27646540874096598</v>
      </c>
      <c r="AS876" s="11">
        <v>0.242593600626102</v>
      </c>
      <c r="AT876" s="11">
        <v>0.26965151288633199</v>
      </c>
      <c r="AU876" s="11"/>
      <c r="AV876" s="11">
        <v>0.30568291699598499</v>
      </c>
      <c r="AW876" s="11">
        <v>0.25128821083125202</v>
      </c>
      <c r="AX876" s="11">
        <v>0.22661901179918501</v>
      </c>
      <c r="AY876" s="11">
        <v>0.15217209753701799</v>
      </c>
      <c r="AZ876" s="11">
        <v>0.23351597759933099</v>
      </c>
      <c r="BA876" s="11"/>
      <c r="BB876" s="11">
        <v>0.31229922538191401</v>
      </c>
      <c r="BC876" s="11">
        <v>0.25236289942321999</v>
      </c>
      <c r="BD876" s="11">
        <v>0.213453728775366</v>
      </c>
      <c r="BE876" s="11"/>
      <c r="BF876" s="11">
        <v>0.28019593898754402</v>
      </c>
      <c r="BG876" s="11">
        <v>0.25106402561571101</v>
      </c>
      <c r="BH876" s="11">
        <v>0.26147624273853998</v>
      </c>
      <c r="BI876" s="11">
        <v>0.262885950095818</v>
      </c>
      <c r="BJ876" s="11">
        <v>0.235933113436161</v>
      </c>
      <c r="BK876" s="11">
        <v>0.241116858841009</v>
      </c>
    </row>
    <row r="877" spans="2:63" x14ac:dyDescent="0.35">
      <c r="B877" t="s">
        <v>255</v>
      </c>
      <c r="C877" s="11">
        <v>0.39190961447483103</v>
      </c>
      <c r="D877" s="11">
        <v>0.34710299710388298</v>
      </c>
      <c r="E877" s="11">
        <v>0.43516995989770302</v>
      </c>
      <c r="F877" s="11"/>
      <c r="G877" s="11">
        <v>0.368965104178056</v>
      </c>
      <c r="H877" s="11">
        <v>0.329273168566795</v>
      </c>
      <c r="I877" s="11">
        <v>0.377001097428314</v>
      </c>
      <c r="J877" s="11">
        <v>0.44551685857443901</v>
      </c>
      <c r="K877" s="11">
        <v>0.41968212578480601</v>
      </c>
      <c r="L877" s="11">
        <v>0.40855081272027799</v>
      </c>
      <c r="M877" s="11"/>
      <c r="N877" s="11">
        <v>0.38664233933369702</v>
      </c>
      <c r="O877" s="11">
        <v>0.39091213756599003</v>
      </c>
      <c r="P877" s="11">
        <v>0.40581668795481501</v>
      </c>
      <c r="Q877" s="11">
        <v>0.38268386475988397</v>
      </c>
      <c r="R877" s="11">
        <v>0.40791790912654502</v>
      </c>
      <c r="S877" s="11">
        <v>0.45048152688260201</v>
      </c>
      <c r="T877" s="11">
        <v>0.361863374838156</v>
      </c>
      <c r="U877" s="11">
        <v>0.379688456891</v>
      </c>
      <c r="V877" s="11">
        <v>0.38651102967724899</v>
      </c>
      <c r="W877" s="11">
        <v>0.35859506195837498</v>
      </c>
      <c r="X877" s="11">
        <v>0.405377788991861</v>
      </c>
      <c r="Y877" s="11"/>
      <c r="Z877" s="11">
        <v>0.37815631353503498</v>
      </c>
      <c r="AA877" s="11">
        <v>0.394363793639255</v>
      </c>
      <c r="AB877" s="11">
        <v>0.403840928112422</v>
      </c>
      <c r="AC877" s="11">
        <v>0.396401655113579</v>
      </c>
      <c r="AD877" s="11"/>
      <c r="AE877" s="11">
        <v>0.43644988459796202</v>
      </c>
      <c r="AF877" s="11">
        <v>0.38074279986082499</v>
      </c>
      <c r="AG877" s="11">
        <v>0.37605847020824901</v>
      </c>
      <c r="AH877" s="11">
        <v>0.33227137334339302</v>
      </c>
      <c r="AI877" s="11">
        <v>0.33228383302744602</v>
      </c>
      <c r="AJ877" s="11"/>
      <c r="AK877" s="11">
        <v>0.39760183303419699</v>
      </c>
      <c r="AL877" s="11">
        <v>0.39990359586394197</v>
      </c>
      <c r="AM877" s="11">
        <v>0.357961298530933</v>
      </c>
      <c r="AN877" s="11">
        <v>0.35572306886031602</v>
      </c>
      <c r="AO877" s="11">
        <v>0.38993547388608901</v>
      </c>
      <c r="AP877" s="11">
        <v>0.44074571660293799</v>
      </c>
      <c r="AQ877" s="11"/>
      <c r="AR877" s="11">
        <v>0.36992658413457002</v>
      </c>
      <c r="AS877" s="11">
        <v>0.38461961060260402</v>
      </c>
      <c r="AT877" s="11">
        <v>0.465727686470367</v>
      </c>
      <c r="AU877" s="11"/>
      <c r="AV877" s="11">
        <v>0.36141271666468799</v>
      </c>
      <c r="AW877" s="11">
        <v>0.37530111898398899</v>
      </c>
      <c r="AX877" s="11">
        <v>0.40200707408650699</v>
      </c>
      <c r="AY877" s="11">
        <v>0.32971125146150099</v>
      </c>
      <c r="AZ877" s="11">
        <v>0.46597511138582398</v>
      </c>
      <c r="BA877" s="11"/>
      <c r="BB877" s="11">
        <v>0.36682474267349302</v>
      </c>
      <c r="BC877" s="11">
        <v>0.37654032424459</v>
      </c>
      <c r="BD877" s="11">
        <v>0.37234824523753601</v>
      </c>
      <c r="BE877" s="11"/>
      <c r="BF877" s="11">
        <v>0.35970894557383798</v>
      </c>
      <c r="BG877" s="11">
        <v>0.40690596144075403</v>
      </c>
      <c r="BH877" s="11">
        <v>0.37910335373784898</v>
      </c>
      <c r="BI877" s="11">
        <v>0.38708339180962997</v>
      </c>
      <c r="BJ877" s="11">
        <v>0.43079607871020997</v>
      </c>
      <c r="BK877" s="11">
        <v>0.3975739801432</v>
      </c>
    </row>
    <row r="878" spans="2:63" x14ac:dyDescent="0.35">
      <c r="B878" t="s">
        <v>256</v>
      </c>
      <c r="C878" s="11">
        <v>0.157486726496602</v>
      </c>
      <c r="D878" s="11">
        <v>0.15804954477879199</v>
      </c>
      <c r="E878" s="11">
        <v>0.157585713718457</v>
      </c>
      <c r="F878" s="11"/>
      <c r="G878" s="11">
        <v>0.15367432525406599</v>
      </c>
      <c r="H878" s="11">
        <v>0.15613456389874</v>
      </c>
      <c r="I878" s="11">
        <v>0.14645806366822101</v>
      </c>
      <c r="J878" s="11">
        <v>0.14299203561920301</v>
      </c>
      <c r="K878" s="11">
        <v>0.17339573351547299</v>
      </c>
      <c r="L878" s="11">
        <v>0.17122747617972101</v>
      </c>
      <c r="M878" s="11"/>
      <c r="N878" s="11">
        <v>0.107112043617013</v>
      </c>
      <c r="O878" s="11">
        <v>0.169870006418432</v>
      </c>
      <c r="P878" s="11">
        <v>0.178417909595394</v>
      </c>
      <c r="Q878" s="11">
        <v>0.17890804236663599</v>
      </c>
      <c r="R878" s="11">
        <v>0.161058688650172</v>
      </c>
      <c r="S878" s="11">
        <v>0.143596781722172</v>
      </c>
      <c r="T878" s="11">
        <v>0.179324074497693</v>
      </c>
      <c r="U878" s="11">
        <v>0.144406504423958</v>
      </c>
      <c r="V878" s="11">
        <v>0.15205119501331499</v>
      </c>
      <c r="W878" s="11">
        <v>0.17624503517265699</v>
      </c>
      <c r="X878" s="11">
        <v>0.168136292186819</v>
      </c>
      <c r="Y878" s="11"/>
      <c r="Z878" s="11">
        <v>0.17944249756567601</v>
      </c>
      <c r="AA878" s="11">
        <v>0.163465937404948</v>
      </c>
      <c r="AB878" s="11">
        <v>0.14572180208626101</v>
      </c>
      <c r="AC878" s="11">
        <v>0.139599189805619</v>
      </c>
      <c r="AD878" s="11"/>
      <c r="AE878" s="11">
        <v>0.12762424090584401</v>
      </c>
      <c r="AF878" s="11">
        <v>0.155503714531469</v>
      </c>
      <c r="AG878" s="11">
        <v>0.19333217638157099</v>
      </c>
      <c r="AH878" s="11">
        <v>0.14749814782863199</v>
      </c>
      <c r="AI878" s="11">
        <v>0.14745211883812301</v>
      </c>
      <c r="AJ878" s="11"/>
      <c r="AK878" s="11">
        <v>0.14989295879071801</v>
      </c>
      <c r="AL878" s="11">
        <v>0.16408852111689301</v>
      </c>
      <c r="AM878" s="11">
        <v>0.16777137155927499</v>
      </c>
      <c r="AN878" s="11">
        <v>0.150358517833862</v>
      </c>
      <c r="AO878" s="11">
        <v>0.15739374334881601</v>
      </c>
      <c r="AP878" s="11">
        <v>0.172369376866954</v>
      </c>
      <c r="AQ878" s="11"/>
      <c r="AR878" s="11">
        <v>0.12696653469202099</v>
      </c>
      <c r="AS878" s="11">
        <v>0.19413765889925599</v>
      </c>
      <c r="AT878" s="11">
        <v>0.128295669536103</v>
      </c>
      <c r="AU878" s="11"/>
      <c r="AV878" s="11">
        <v>0.135053975790038</v>
      </c>
      <c r="AW878" s="11">
        <v>0.18979583181568099</v>
      </c>
      <c r="AX878" s="11">
        <v>0.16569518825942001</v>
      </c>
      <c r="AY878" s="11">
        <v>6.1778180883297701E-2</v>
      </c>
      <c r="AZ878" s="11">
        <v>0.13796750663152099</v>
      </c>
      <c r="BA878" s="11"/>
      <c r="BB878" s="11">
        <v>0.137880185990263</v>
      </c>
      <c r="BC878" s="11">
        <v>0.184468705181285</v>
      </c>
      <c r="BD878" s="11">
        <v>0.196197145360305</v>
      </c>
      <c r="BE878" s="11"/>
      <c r="BF878" s="11">
        <v>0.13257404637071499</v>
      </c>
      <c r="BG878" s="11">
        <v>0.15325205852704599</v>
      </c>
      <c r="BH878" s="11">
        <v>0.17362756476007399</v>
      </c>
      <c r="BI878" s="11">
        <v>0.172825950220618</v>
      </c>
      <c r="BJ878" s="11">
        <v>0.16535667581041</v>
      </c>
      <c r="BK878" s="11">
        <v>0.16201112082571101</v>
      </c>
    </row>
    <row r="879" spans="2:63" x14ac:dyDescent="0.35">
      <c r="B879" t="s">
        <v>257</v>
      </c>
      <c r="C879" s="11">
        <v>5.2136900845090199E-2</v>
      </c>
      <c r="D879" s="11">
        <v>5.0011569806896597E-2</v>
      </c>
      <c r="E879" s="11">
        <v>5.2919657609727798E-2</v>
      </c>
      <c r="F879" s="11"/>
      <c r="G879" s="11">
        <v>5.77833672739681E-2</v>
      </c>
      <c r="H879" s="11">
        <v>5.4538761160380901E-2</v>
      </c>
      <c r="I879" s="11">
        <v>4.4543996401992199E-2</v>
      </c>
      <c r="J879" s="11">
        <v>5.5653847518576598E-2</v>
      </c>
      <c r="K879" s="11">
        <v>5.0474255710430398E-2</v>
      </c>
      <c r="L879" s="11">
        <v>5.0771867072787399E-2</v>
      </c>
      <c r="M879" s="11"/>
      <c r="N879" s="11">
        <v>4.9704802800022103E-2</v>
      </c>
      <c r="O879" s="11">
        <v>5.4464502051399202E-2</v>
      </c>
      <c r="P879" s="11">
        <v>7.2360210410365597E-2</v>
      </c>
      <c r="Q879" s="11">
        <v>5.1773847821561102E-2</v>
      </c>
      <c r="R879" s="11">
        <v>3.3483073340637402E-2</v>
      </c>
      <c r="S879" s="11">
        <v>4.7820286134302503E-2</v>
      </c>
      <c r="T879" s="11">
        <v>5.2852252026451003E-2</v>
      </c>
      <c r="U879" s="11">
        <v>7.2752441636606102E-2</v>
      </c>
      <c r="V879" s="11">
        <v>4.06092728077629E-2</v>
      </c>
      <c r="W879" s="11">
        <v>7.7822668828174305E-2</v>
      </c>
      <c r="X879" s="11">
        <v>1.6512810523664299E-2</v>
      </c>
      <c r="Y879" s="11"/>
      <c r="Z879" s="11">
        <v>5.0813233778908402E-2</v>
      </c>
      <c r="AA879" s="11">
        <v>5.0505609969660498E-2</v>
      </c>
      <c r="AB879" s="11">
        <v>4.2102878405659301E-2</v>
      </c>
      <c r="AC879" s="11">
        <v>6.3291932499436807E-2</v>
      </c>
      <c r="AD879" s="11"/>
      <c r="AE879" s="11">
        <v>4.90155016258969E-2</v>
      </c>
      <c r="AF879" s="11">
        <v>4.7546581824094401E-2</v>
      </c>
      <c r="AG879" s="11">
        <v>5.3789282606502301E-2</v>
      </c>
      <c r="AH879" s="11">
        <v>6.3392164983502405E-2</v>
      </c>
      <c r="AI879" s="11">
        <v>6.23045185895163E-2</v>
      </c>
      <c r="AJ879" s="11"/>
      <c r="AK879" s="11">
        <v>5.0692018512181698E-2</v>
      </c>
      <c r="AL879" s="11">
        <v>5.2920942796608098E-2</v>
      </c>
      <c r="AM879" s="11">
        <v>5.6417859227952699E-2</v>
      </c>
      <c r="AN879" s="11">
        <v>5.3681729970907997E-2</v>
      </c>
      <c r="AO879" s="11">
        <v>4.6694686886192598E-2</v>
      </c>
      <c r="AP879" s="11">
        <v>6.6825951485711396E-2</v>
      </c>
      <c r="AQ879" s="11"/>
      <c r="AR879" s="11">
        <v>4.5051990904533698E-2</v>
      </c>
      <c r="AS879" s="11">
        <v>5.9100094370846998E-2</v>
      </c>
      <c r="AT879" s="11">
        <v>4.8554340424525701E-2</v>
      </c>
      <c r="AU879" s="11"/>
      <c r="AV879" s="11">
        <v>2.7487262724546501E-2</v>
      </c>
      <c r="AW879" s="11">
        <v>6.34647502664904E-2</v>
      </c>
      <c r="AX879" s="11">
        <v>8.8922812394424497E-2</v>
      </c>
      <c r="AY879" s="11">
        <v>8.8577555801637398E-2</v>
      </c>
      <c r="AZ879" s="11">
        <v>4.70076668320598E-2</v>
      </c>
      <c r="BA879" s="11"/>
      <c r="BB879" s="11">
        <v>2.1970208232641699E-2</v>
      </c>
      <c r="BC879" s="11">
        <v>6.2603444393058497E-2</v>
      </c>
      <c r="BD879" s="11">
        <v>8.1223796691394706E-2</v>
      </c>
      <c r="BE879" s="11"/>
      <c r="BF879" s="11">
        <v>5.14290857835163E-2</v>
      </c>
      <c r="BG879" s="11">
        <v>6.0114677987667398E-2</v>
      </c>
      <c r="BH879" s="11">
        <v>3.5443473396267799E-2</v>
      </c>
      <c r="BI879" s="11">
        <v>4.5647054957544099E-2</v>
      </c>
      <c r="BJ879" s="11">
        <v>6.0442784786958699E-2</v>
      </c>
      <c r="BK879" s="11">
        <v>6.15886346035368E-2</v>
      </c>
    </row>
    <row r="880" spans="2:63" x14ac:dyDescent="0.35">
      <c r="B880" t="s">
        <v>258</v>
      </c>
      <c r="C880" s="11">
        <v>0.39846675818347699</v>
      </c>
      <c r="D880" s="11">
        <v>0.44483588831042797</v>
      </c>
      <c r="E880" s="11">
        <v>0.35432466877411301</v>
      </c>
      <c r="F880" s="11"/>
      <c r="G880" s="11">
        <v>0.41957720329391002</v>
      </c>
      <c r="H880" s="11">
        <v>0.46005350637408499</v>
      </c>
      <c r="I880" s="11">
        <v>0.43199684250147202</v>
      </c>
      <c r="J880" s="11">
        <v>0.35583725828778101</v>
      </c>
      <c r="K880" s="11">
        <v>0.35644788498929098</v>
      </c>
      <c r="L880" s="11">
        <v>0.36944984402721398</v>
      </c>
      <c r="M880" s="11"/>
      <c r="N880" s="11">
        <v>0.45654081424926901</v>
      </c>
      <c r="O880" s="11">
        <v>0.38475335396417998</v>
      </c>
      <c r="P880" s="11">
        <v>0.34340519203942499</v>
      </c>
      <c r="Q880" s="11">
        <v>0.38663424505191901</v>
      </c>
      <c r="R880" s="11">
        <v>0.39754032888264501</v>
      </c>
      <c r="S880" s="11">
        <v>0.35810140526092399</v>
      </c>
      <c r="T880" s="11">
        <v>0.4059602986377</v>
      </c>
      <c r="U880" s="11">
        <v>0.40315259704843498</v>
      </c>
      <c r="V880" s="11">
        <v>0.42082850250167297</v>
      </c>
      <c r="W880" s="11">
        <v>0.38733723404079401</v>
      </c>
      <c r="X880" s="11">
        <v>0.40997310829765499</v>
      </c>
      <c r="Y880" s="11"/>
      <c r="Z880" s="11">
        <v>0.39158795512038103</v>
      </c>
      <c r="AA880" s="11">
        <v>0.39166465898613601</v>
      </c>
      <c r="AB880" s="11">
        <v>0.40833439139565803</v>
      </c>
      <c r="AC880" s="11">
        <v>0.40070722258136499</v>
      </c>
      <c r="AD880" s="11"/>
      <c r="AE880" s="11">
        <v>0.386910372870297</v>
      </c>
      <c r="AF880" s="11">
        <v>0.41620690378361103</v>
      </c>
      <c r="AG880" s="11">
        <v>0.37682007080367702</v>
      </c>
      <c r="AH880" s="11">
        <v>0.45683831384447199</v>
      </c>
      <c r="AI880" s="11">
        <v>0.45795952954491398</v>
      </c>
      <c r="AJ880" s="11"/>
      <c r="AK880" s="11">
        <v>0.40181318966290303</v>
      </c>
      <c r="AL880" s="11">
        <v>0.38308694022255702</v>
      </c>
      <c r="AM880" s="11">
        <v>0.41784947068183897</v>
      </c>
      <c r="AN880" s="11">
        <v>0.440236683334914</v>
      </c>
      <c r="AO880" s="11">
        <v>0.40597609587890199</v>
      </c>
      <c r="AP880" s="11">
        <v>0.32005895504439602</v>
      </c>
      <c r="AQ880" s="11"/>
      <c r="AR880" s="11">
        <v>0.45805489026887503</v>
      </c>
      <c r="AS880" s="11">
        <v>0.36214263612729303</v>
      </c>
      <c r="AT880" s="11">
        <v>0.35742230356900401</v>
      </c>
      <c r="AU880" s="11"/>
      <c r="AV880" s="11">
        <v>0.47604604482072799</v>
      </c>
      <c r="AW880" s="11">
        <v>0.37143829893384001</v>
      </c>
      <c r="AX880" s="11">
        <v>0.34337492525964802</v>
      </c>
      <c r="AY880" s="11">
        <v>0.519933011853564</v>
      </c>
      <c r="AZ880" s="11">
        <v>0.34904971515059502</v>
      </c>
      <c r="BA880" s="11"/>
      <c r="BB880" s="11">
        <v>0.473324863103602</v>
      </c>
      <c r="BC880" s="11">
        <v>0.37638752618106702</v>
      </c>
      <c r="BD880" s="11">
        <v>0.35023081271076401</v>
      </c>
      <c r="BE880" s="11"/>
      <c r="BF880" s="11">
        <v>0.45628792227193099</v>
      </c>
      <c r="BG880" s="11">
        <v>0.37972730204453298</v>
      </c>
      <c r="BH880" s="11">
        <v>0.41182560810580898</v>
      </c>
      <c r="BI880" s="11">
        <v>0.39444360301220699</v>
      </c>
      <c r="BJ880" s="11">
        <v>0.34340446069242198</v>
      </c>
      <c r="BK880" s="11">
        <v>0.37882626442755202</v>
      </c>
    </row>
    <row r="881" spans="2:63" x14ac:dyDescent="0.35">
      <c r="B881" t="s">
        <v>259</v>
      </c>
      <c r="C881" s="11">
        <v>0.20962362734169221</v>
      </c>
      <c r="D881" s="11">
        <v>0.2080611145856886</v>
      </c>
      <c r="E881" s="11">
        <v>0.21050537132818481</v>
      </c>
      <c r="F881" s="11"/>
      <c r="G881" s="11">
        <v>0.21145769252803409</v>
      </c>
      <c r="H881" s="11">
        <v>0.2106733250591209</v>
      </c>
      <c r="I881" s="11">
        <v>0.1910020600702132</v>
      </c>
      <c r="J881" s="11">
        <v>0.19864588313777962</v>
      </c>
      <c r="K881" s="11">
        <v>0.2238699892259034</v>
      </c>
      <c r="L881" s="11">
        <v>0.22199934325250842</v>
      </c>
      <c r="M881" s="11"/>
      <c r="N881" s="11">
        <v>0.15681684641703511</v>
      </c>
      <c r="O881" s="11">
        <v>0.22433450846983122</v>
      </c>
      <c r="P881" s="11">
        <v>0.25077812000575961</v>
      </c>
      <c r="Q881" s="11">
        <v>0.2306818901881971</v>
      </c>
      <c r="R881" s="11">
        <v>0.19454176199080941</v>
      </c>
      <c r="S881" s="11">
        <v>0.1914170678564745</v>
      </c>
      <c r="T881" s="11">
        <v>0.23217632652414399</v>
      </c>
      <c r="U881" s="11">
        <v>0.2171589460605641</v>
      </c>
      <c r="V881" s="11">
        <v>0.19266046782107787</v>
      </c>
      <c r="W881" s="11">
        <v>0.25406770400083128</v>
      </c>
      <c r="X881" s="11">
        <v>0.18464910271048329</v>
      </c>
      <c r="Y881" s="11"/>
      <c r="Z881" s="11">
        <v>0.23025573134458441</v>
      </c>
      <c r="AA881" s="11">
        <v>0.2139715473746085</v>
      </c>
      <c r="AB881" s="11">
        <v>0.1878246804919203</v>
      </c>
      <c r="AC881" s="11">
        <v>0.20289112230505579</v>
      </c>
      <c r="AD881" s="11"/>
      <c r="AE881" s="11">
        <v>0.17663974253174092</v>
      </c>
      <c r="AF881" s="11">
        <v>0.2030502963555634</v>
      </c>
      <c r="AG881" s="11">
        <v>0.24712145898807331</v>
      </c>
      <c r="AH881" s="11">
        <v>0.21089031281213438</v>
      </c>
      <c r="AI881" s="11">
        <v>0.20975663742763931</v>
      </c>
      <c r="AJ881" s="11"/>
      <c r="AK881" s="11">
        <v>0.2005849773028997</v>
      </c>
      <c r="AL881" s="11">
        <v>0.21700946391350112</v>
      </c>
      <c r="AM881" s="11">
        <v>0.22418923078722769</v>
      </c>
      <c r="AN881" s="11">
        <v>0.20404024780477001</v>
      </c>
      <c r="AO881" s="11">
        <v>0.20408843023500861</v>
      </c>
      <c r="AP881" s="11">
        <v>0.23919532835266538</v>
      </c>
      <c r="AQ881" s="11"/>
      <c r="AR881" s="11">
        <v>0.17201852559655467</v>
      </c>
      <c r="AS881" s="11">
        <v>0.25323775327010301</v>
      </c>
      <c r="AT881" s="11">
        <v>0.17685000996062869</v>
      </c>
      <c r="AU881" s="11"/>
      <c r="AV881" s="11">
        <v>0.16254123851458449</v>
      </c>
      <c r="AW881" s="11">
        <v>0.25326058208217139</v>
      </c>
      <c r="AX881" s="11">
        <v>0.25461800065384449</v>
      </c>
      <c r="AY881" s="11">
        <v>0.1503557366849351</v>
      </c>
      <c r="AZ881" s="11">
        <v>0.18497517346358078</v>
      </c>
      <c r="BA881" s="11"/>
      <c r="BB881" s="11">
        <v>0.1598503942229047</v>
      </c>
      <c r="BC881" s="11">
        <v>0.24707214957434348</v>
      </c>
      <c r="BD881" s="11">
        <v>0.2774209420516997</v>
      </c>
      <c r="BE881" s="11"/>
      <c r="BF881" s="11">
        <v>0.18400313215423128</v>
      </c>
      <c r="BG881" s="11">
        <v>0.21336673651471338</v>
      </c>
      <c r="BH881" s="11">
        <v>0.20907103815634179</v>
      </c>
      <c r="BI881" s="11">
        <v>0.21847300517816209</v>
      </c>
      <c r="BJ881" s="11">
        <v>0.22579946059736869</v>
      </c>
      <c r="BK881" s="11">
        <v>0.22359975542924782</v>
      </c>
    </row>
    <row r="882" spans="2:63" x14ac:dyDescent="0.35">
      <c r="B882" t="s">
        <v>192</v>
      </c>
      <c r="C882" s="11">
        <v>0.18884313084178478</v>
      </c>
      <c r="D882" s="11">
        <v>0.23677477372473937</v>
      </c>
      <c r="E882" s="11">
        <v>0.1438192974459282</v>
      </c>
      <c r="F882" s="11"/>
      <c r="G882" s="11">
        <v>0.20811951076587593</v>
      </c>
      <c r="H882" s="11">
        <v>0.24938018131496409</v>
      </c>
      <c r="I882" s="11">
        <v>0.24099478243125882</v>
      </c>
      <c r="J882" s="11">
        <v>0.15719137515000139</v>
      </c>
      <c r="K882" s="11">
        <v>0.13257789576338758</v>
      </c>
      <c r="L882" s="11">
        <v>0.14745050077470556</v>
      </c>
      <c r="M882" s="11"/>
      <c r="N882" s="11">
        <v>0.29972396783223387</v>
      </c>
      <c r="O882" s="11">
        <v>0.16041884549434876</v>
      </c>
      <c r="P882" s="11">
        <v>9.2627072033665381E-2</v>
      </c>
      <c r="Q882" s="11">
        <v>0.15595235486372191</v>
      </c>
      <c r="R882" s="11">
        <v>0.2029985668918356</v>
      </c>
      <c r="S882" s="11">
        <v>0.16668433740444949</v>
      </c>
      <c r="T882" s="11">
        <v>0.17378397211355601</v>
      </c>
      <c r="U882" s="11">
        <v>0.18599365098787088</v>
      </c>
      <c r="V882" s="11">
        <v>0.2281680346805951</v>
      </c>
      <c r="W882" s="11">
        <v>0.13326953003996272</v>
      </c>
      <c r="X882" s="11">
        <v>0.22532400558717169</v>
      </c>
      <c r="Y882" s="11"/>
      <c r="Z882" s="11">
        <v>0.16133222377579662</v>
      </c>
      <c r="AA882" s="11">
        <v>0.17769311161152751</v>
      </c>
      <c r="AB882" s="11">
        <v>0.22050971090373772</v>
      </c>
      <c r="AC882" s="11">
        <v>0.19781610027630919</v>
      </c>
      <c r="AD882" s="11"/>
      <c r="AE882" s="11">
        <v>0.21027063033855609</v>
      </c>
      <c r="AF882" s="11">
        <v>0.21315660742804762</v>
      </c>
      <c r="AG882" s="11">
        <v>0.12969861181560371</v>
      </c>
      <c r="AH882" s="11">
        <v>0.2459480010323376</v>
      </c>
      <c r="AI882" s="11">
        <v>0.24820289211727467</v>
      </c>
      <c r="AJ882" s="11"/>
      <c r="AK882" s="11">
        <v>0.20122821236000332</v>
      </c>
      <c r="AL882" s="11">
        <v>0.16607747630905589</v>
      </c>
      <c r="AM882" s="11">
        <v>0.19366023989461129</v>
      </c>
      <c r="AN882" s="11">
        <v>0.23619643553014399</v>
      </c>
      <c r="AO882" s="11">
        <v>0.20188766564389338</v>
      </c>
      <c r="AP882" s="11">
        <v>8.0863626691730639E-2</v>
      </c>
      <c r="AQ882" s="11"/>
      <c r="AR882" s="11">
        <v>0.28603636467232035</v>
      </c>
      <c r="AS882" s="11">
        <v>0.10890488285719002</v>
      </c>
      <c r="AT882" s="11">
        <v>0.18057229360837532</v>
      </c>
      <c r="AU882" s="11"/>
      <c r="AV882" s="11">
        <v>0.31350480630614352</v>
      </c>
      <c r="AW882" s="11">
        <v>0.11817771685166861</v>
      </c>
      <c r="AX882" s="11">
        <v>8.8756924605803533E-2</v>
      </c>
      <c r="AY882" s="11">
        <v>0.36957727516862893</v>
      </c>
      <c r="AZ882" s="11">
        <v>0.16407454168701424</v>
      </c>
      <c r="BA882" s="11"/>
      <c r="BB882" s="11">
        <v>0.3134744688806973</v>
      </c>
      <c r="BC882" s="11">
        <v>0.12931537660672354</v>
      </c>
      <c r="BD882" s="11">
        <v>7.2809870659064302E-2</v>
      </c>
      <c r="BE882" s="11"/>
      <c r="BF882" s="11">
        <v>0.27228479011769968</v>
      </c>
      <c r="BG882" s="11">
        <v>0.16636056552981959</v>
      </c>
      <c r="BH882" s="11">
        <v>0.20275456994946719</v>
      </c>
      <c r="BI882" s="11">
        <v>0.1759705978340449</v>
      </c>
      <c r="BJ882" s="11">
        <v>0.11760500009505329</v>
      </c>
      <c r="BK882" s="11">
        <v>0.1552265089983042</v>
      </c>
    </row>
    <row r="883" spans="2:63" x14ac:dyDescent="0.35">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c r="BK883" s="11"/>
    </row>
    <row r="884" spans="2:63" x14ac:dyDescent="0.35">
      <c r="B884" s="2" t="s">
        <v>388</v>
      </c>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c r="BK884" s="11"/>
    </row>
    <row r="885" spans="2:63" x14ac:dyDescent="0.35">
      <c r="B885" s="20" t="s">
        <v>67</v>
      </c>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c r="BK885" s="11"/>
    </row>
    <row r="886" spans="2:63" x14ac:dyDescent="0.35">
      <c r="B886" t="s">
        <v>381</v>
      </c>
      <c r="C886" s="11">
        <v>0.18023519029851301</v>
      </c>
      <c r="D886" s="11">
        <v>0.18773659485656999</v>
      </c>
      <c r="E886" s="11">
        <v>0.17363842307549901</v>
      </c>
      <c r="F886" s="11"/>
      <c r="G886" s="11">
        <v>0.19707139308075899</v>
      </c>
      <c r="H886" s="11">
        <v>0.14915636089908699</v>
      </c>
      <c r="I886" s="11">
        <v>0.150002622158739</v>
      </c>
      <c r="J886" s="11">
        <v>0.17506657471081899</v>
      </c>
      <c r="K886" s="11">
        <v>0.19712961782452099</v>
      </c>
      <c r="L886" s="11">
        <v>0.211672401677135</v>
      </c>
      <c r="M886" s="11"/>
      <c r="N886" s="11">
        <v>0.18020958607697199</v>
      </c>
      <c r="O886" s="11">
        <v>0.17338415866951101</v>
      </c>
      <c r="P886" s="11">
        <v>0.171825374254955</v>
      </c>
      <c r="Q886" s="11">
        <v>0.18040212673049699</v>
      </c>
      <c r="R886" s="11">
        <v>0.202227209303532</v>
      </c>
      <c r="S886" s="11">
        <v>0.19814801590148901</v>
      </c>
      <c r="T886" s="11">
        <v>0.15789259815356399</v>
      </c>
      <c r="U886" s="11">
        <v>0.20987251034969201</v>
      </c>
      <c r="V886" s="11">
        <v>0.19454289325181801</v>
      </c>
      <c r="W886" s="11">
        <v>0.161192154433762</v>
      </c>
      <c r="X886" s="11">
        <v>0.16298786363263501</v>
      </c>
      <c r="Y886" s="11"/>
      <c r="Z886" s="11">
        <v>0.19552976006555001</v>
      </c>
      <c r="AA886" s="11">
        <v>0.183257670781279</v>
      </c>
      <c r="AB886" s="11">
        <v>0.176139965945105</v>
      </c>
      <c r="AC886" s="11">
        <v>0.163884071101837</v>
      </c>
      <c r="AD886" s="11"/>
      <c r="AE886" s="11">
        <v>0.18327782197208101</v>
      </c>
      <c r="AF886" s="11">
        <v>0.17889260140760499</v>
      </c>
      <c r="AG886" s="11">
        <v>0.17500038317859901</v>
      </c>
      <c r="AH886" s="11">
        <v>0.17807801471704701</v>
      </c>
      <c r="AI886" s="11">
        <v>0.23890265643060801</v>
      </c>
      <c r="AJ886" s="11"/>
      <c r="AK886" s="11">
        <v>0.196800157376395</v>
      </c>
      <c r="AL886" s="11">
        <v>0.18226658081160199</v>
      </c>
      <c r="AM886" s="11">
        <v>0.159711874809151</v>
      </c>
      <c r="AN886" s="11">
        <v>0.142723930321392</v>
      </c>
      <c r="AO886" s="11">
        <v>0.17209073819142401</v>
      </c>
      <c r="AP886" s="11">
        <v>0.187503724072203</v>
      </c>
      <c r="AQ886" s="11"/>
      <c r="AR886" s="11">
        <v>0.19932611720530799</v>
      </c>
      <c r="AS886" s="11">
        <v>0.17588769617541999</v>
      </c>
      <c r="AT886" s="11">
        <v>0.15030512599992399</v>
      </c>
      <c r="AU886" s="11"/>
      <c r="AV886" s="11">
        <v>0.20854406448608201</v>
      </c>
      <c r="AW886" s="11">
        <v>0.14860357968519</v>
      </c>
      <c r="AX886" s="11">
        <v>0.23168885745638201</v>
      </c>
      <c r="AY886" s="11">
        <v>0.164443560798755</v>
      </c>
      <c r="AZ886" s="11">
        <v>0.17404946744774399</v>
      </c>
      <c r="BA886" s="11"/>
      <c r="BB886" s="11">
        <v>0.20874140280967499</v>
      </c>
      <c r="BC886" s="11">
        <v>0.16076101634587001</v>
      </c>
      <c r="BD886" s="11">
        <v>0.20069917340065599</v>
      </c>
      <c r="BE886" s="11"/>
      <c r="BF886" s="11">
        <v>0.16941104459609199</v>
      </c>
      <c r="BG886" s="11">
        <v>0.181373393647729</v>
      </c>
      <c r="BH886" s="11">
        <v>0.20327707536490799</v>
      </c>
      <c r="BI886" s="11">
        <v>0.17193443327446201</v>
      </c>
      <c r="BJ886" s="11">
        <v>0.17474699585731199</v>
      </c>
      <c r="BK886" s="11">
        <v>0.20059739728919801</v>
      </c>
    </row>
    <row r="887" spans="2:63" x14ac:dyDescent="0.35">
      <c r="B887" t="s">
        <v>382</v>
      </c>
      <c r="C887" s="11">
        <v>0.101314534594902</v>
      </c>
      <c r="D887" s="11">
        <v>9.5535681574133002E-2</v>
      </c>
      <c r="E887" s="11">
        <v>0.106692266523864</v>
      </c>
      <c r="F887" s="11"/>
      <c r="G887" s="11">
        <v>0.16102422022691301</v>
      </c>
      <c r="H887" s="11">
        <v>0.121565714773213</v>
      </c>
      <c r="I887" s="11">
        <v>0.10017512373788499</v>
      </c>
      <c r="J887" s="11">
        <v>6.7871493764419394E-2</v>
      </c>
      <c r="K887" s="11">
        <v>7.3552451255146895E-2</v>
      </c>
      <c r="L887" s="11">
        <v>9.1062494967566895E-2</v>
      </c>
      <c r="M887" s="11"/>
      <c r="N887" s="11">
        <v>0.123870573687119</v>
      </c>
      <c r="O887" s="11">
        <v>0.10855087255510899</v>
      </c>
      <c r="P887" s="11">
        <v>9.1741568898490194E-2</v>
      </c>
      <c r="Q887" s="11">
        <v>8.5806233464035306E-2</v>
      </c>
      <c r="R887" s="11">
        <v>0.10023475131264099</v>
      </c>
      <c r="S887" s="11">
        <v>9.0471388953514198E-2</v>
      </c>
      <c r="T887" s="11">
        <v>0.11274401683060099</v>
      </c>
      <c r="U887" s="11">
        <v>9.0628743088354696E-2</v>
      </c>
      <c r="V887" s="11">
        <v>9.2814741477857995E-2</v>
      </c>
      <c r="W887" s="11">
        <v>9.0064765485819695E-2</v>
      </c>
      <c r="X887" s="11">
        <v>0.112847875626258</v>
      </c>
      <c r="Y887" s="11"/>
      <c r="Z887" s="11">
        <v>8.4929742581477702E-2</v>
      </c>
      <c r="AA887" s="11">
        <v>0.106844486625263</v>
      </c>
      <c r="AB887" s="11">
        <v>0.121209255299917</v>
      </c>
      <c r="AC887" s="11">
        <v>9.8170363402629204E-2</v>
      </c>
      <c r="AD887" s="11"/>
      <c r="AE887" s="11">
        <v>9.8627112059652397E-2</v>
      </c>
      <c r="AF887" s="11">
        <v>0.114116779771179</v>
      </c>
      <c r="AG887" s="11">
        <v>8.0360692035826603E-2</v>
      </c>
      <c r="AH887" s="11">
        <v>0.114438710670359</v>
      </c>
      <c r="AI887" s="11">
        <v>0.120111921452938</v>
      </c>
      <c r="AJ887" s="11"/>
      <c r="AK887" s="11">
        <v>9.4943484846016293E-2</v>
      </c>
      <c r="AL887" s="11">
        <v>9.3108267906855502E-2</v>
      </c>
      <c r="AM887" s="11">
        <v>0.14545062172281301</v>
      </c>
      <c r="AN887" s="11">
        <v>0.13906613713524901</v>
      </c>
      <c r="AO887" s="11">
        <v>8.1554303401932995E-2</v>
      </c>
      <c r="AP887" s="11">
        <v>7.6332126354625496E-2</v>
      </c>
      <c r="AQ887" s="11"/>
      <c r="AR887" s="11">
        <v>0.10008690656220701</v>
      </c>
      <c r="AS887" s="11">
        <v>9.1860146364435694E-2</v>
      </c>
      <c r="AT887" s="11">
        <v>0.10499811594556201</v>
      </c>
      <c r="AU887" s="11"/>
      <c r="AV887" s="11">
        <v>0.10744902574005</v>
      </c>
      <c r="AW887" s="11">
        <v>0.100222641699253</v>
      </c>
      <c r="AX887" s="11">
        <v>8.6159428559881596E-2</v>
      </c>
      <c r="AY887" s="11">
        <v>0.120567056554938</v>
      </c>
      <c r="AZ887" s="11">
        <v>8.8478985163285506E-2</v>
      </c>
      <c r="BA887" s="11"/>
      <c r="BB887" s="11">
        <v>0.108880101180111</v>
      </c>
      <c r="BC887" s="11">
        <v>0.110940040516545</v>
      </c>
      <c r="BD887" s="11">
        <v>9.8741409608914907E-2</v>
      </c>
      <c r="BE887" s="11"/>
      <c r="BF887" s="11">
        <v>0.129057028538581</v>
      </c>
      <c r="BG887" s="11">
        <v>8.8082465039912794E-2</v>
      </c>
      <c r="BH887" s="11">
        <v>0.112272707874574</v>
      </c>
      <c r="BI887" s="11">
        <v>8.3952770494948703E-2</v>
      </c>
      <c r="BJ887" s="11">
        <v>9.8017003127417499E-2</v>
      </c>
      <c r="BK887" s="11">
        <v>0.10827347669398001</v>
      </c>
    </row>
    <row r="888" spans="2:63" x14ac:dyDescent="0.35">
      <c r="B888" t="s">
        <v>383</v>
      </c>
      <c r="C888" s="11">
        <v>7.6052563865673203E-2</v>
      </c>
      <c r="D888" s="11">
        <v>8.6972089492622098E-2</v>
      </c>
      <c r="E888" s="11">
        <v>6.5222521336975106E-2</v>
      </c>
      <c r="F888" s="11"/>
      <c r="G888" s="11">
        <v>0.107862482300899</v>
      </c>
      <c r="H888" s="11">
        <v>7.8859020410338904E-2</v>
      </c>
      <c r="I888" s="11">
        <v>7.3452931648824493E-2</v>
      </c>
      <c r="J888" s="11">
        <v>7.0046195386669202E-2</v>
      </c>
      <c r="K888" s="11">
        <v>7.0906535029930703E-2</v>
      </c>
      <c r="L888" s="11">
        <v>6.2632232603626103E-2</v>
      </c>
      <c r="M888" s="11"/>
      <c r="N888" s="11">
        <v>9.5693847035711405E-2</v>
      </c>
      <c r="O888" s="11">
        <v>6.6370653998667595E-2</v>
      </c>
      <c r="P888" s="11">
        <v>5.14041839536621E-2</v>
      </c>
      <c r="Q888" s="11">
        <v>9.3679641686454804E-2</v>
      </c>
      <c r="R888" s="11">
        <v>9.3441075793379305E-2</v>
      </c>
      <c r="S888" s="11">
        <v>7.9167910778033798E-2</v>
      </c>
      <c r="T888" s="11">
        <v>7.9556172573989406E-2</v>
      </c>
      <c r="U888" s="11">
        <v>5.6064816175471502E-2</v>
      </c>
      <c r="V888" s="11">
        <v>5.7908510886624499E-2</v>
      </c>
      <c r="W888" s="11">
        <v>8.5102569535852601E-2</v>
      </c>
      <c r="X888" s="11">
        <v>5.7854121400460298E-2</v>
      </c>
      <c r="Y888" s="11"/>
      <c r="Z888" s="11">
        <v>7.2195610131294996E-2</v>
      </c>
      <c r="AA888" s="11">
        <v>6.3032114715745796E-2</v>
      </c>
      <c r="AB888" s="11">
        <v>9.0598863023678103E-2</v>
      </c>
      <c r="AC888" s="11">
        <v>8.2765819803674798E-2</v>
      </c>
      <c r="AD888" s="11"/>
      <c r="AE888" s="11">
        <v>7.3903267036831893E-2</v>
      </c>
      <c r="AF888" s="11">
        <v>8.0234288938040604E-2</v>
      </c>
      <c r="AG888" s="11">
        <v>7.09159778337842E-2</v>
      </c>
      <c r="AH888" s="11">
        <v>8.4124585192459606E-2</v>
      </c>
      <c r="AI888" s="11">
        <v>8.9743483935762494E-2</v>
      </c>
      <c r="AJ888" s="11"/>
      <c r="AK888" s="11">
        <v>7.0483884739450497E-2</v>
      </c>
      <c r="AL888" s="11">
        <v>7.3462257034851305E-2</v>
      </c>
      <c r="AM888" s="11">
        <v>7.1168262899885704E-2</v>
      </c>
      <c r="AN888" s="11">
        <v>7.1148058817055299E-2</v>
      </c>
      <c r="AO888" s="11">
        <v>9.1636455159555E-2</v>
      </c>
      <c r="AP888" s="11">
        <v>6.7747303166172904E-2</v>
      </c>
      <c r="AQ888" s="11"/>
      <c r="AR888" s="11">
        <v>7.5894682393165797E-2</v>
      </c>
      <c r="AS888" s="11">
        <v>7.7445864081032795E-2</v>
      </c>
      <c r="AT888" s="11">
        <v>8.0380227233573798E-2</v>
      </c>
      <c r="AU888" s="11"/>
      <c r="AV888" s="11">
        <v>8.7835602050752498E-2</v>
      </c>
      <c r="AW888" s="11">
        <v>8.26233014736487E-2</v>
      </c>
      <c r="AX888" s="11">
        <v>6.1032422672515602E-2</v>
      </c>
      <c r="AY888" s="11">
        <v>5.3803201277143199E-2</v>
      </c>
      <c r="AZ888" s="11">
        <v>3.8749290088743102E-2</v>
      </c>
      <c r="BA888" s="11"/>
      <c r="BB888" s="11">
        <v>8.4968670594160203E-2</v>
      </c>
      <c r="BC888" s="11">
        <v>8.1702981172054906E-2</v>
      </c>
      <c r="BD888" s="11">
        <v>8.0499872295460795E-2</v>
      </c>
      <c r="BE888" s="11"/>
      <c r="BF888" s="11">
        <v>9.3858698519535197E-2</v>
      </c>
      <c r="BG888" s="11">
        <v>5.7014096088483901E-2</v>
      </c>
      <c r="BH888" s="11">
        <v>7.9305662105507296E-2</v>
      </c>
      <c r="BI888" s="11">
        <v>8.2380176037391603E-2</v>
      </c>
      <c r="BJ888" s="11">
        <v>7.7559183806778495E-2</v>
      </c>
      <c r="BK888" s="11">
        <v>6.7038119206060703E-2</v>
      </c>
    </row>
    <row r="889" spans="2:63" x14ac:dyDescent="0.35">
      <c r="B889" t="s">
        <v>384</v>
      </c>
      <c r="C889" s="11">
        <v>0.32746995163619003</v>
      </c>
      <c r="D889" s="11">
        <v>0.317535116833284</v>
      </c>
      <c r="E889" s="11">
        <v>0.33716366867740999</v>
      </c>
      <c r="F889" s="11"/>
      <c r="G889" s="11">
        <v>0.212403476555103</v>
      </c>
      <c r="H889" s="11">
        <v>0.28046882560293701</v>
      </c>
      <c r="I889" s="11">
        <v>0.28897052421275898</v>
      </c>
      <c r="J889" s="11">
        <v>0.32826126010102102</v>
      </c>
      <c r="K889" s="11">
        <v>0.404814055736472</v>
      </c>
      <c r="L889" s="11">
        <v>0.422611560556093</v>
      </c>
      <c r="M889" s="11"/>
      <c r="N889" s="11">
        <v>0.26818959496222</v>
      </c>
      <c r="O889" s="11">
        <v>0.33481876574769498</v>
      </c>
      <c r="P889" s="11">
        <v>0.44041607898436402</v>
      </c>
      <c r="Q889" s="11">
        <v>0.335884413564639</v>
      </c>
      <c r="R889" s="11">
        <v>0.30617724277100999</v>
      </c>
      <c r="S889" s="11">
        <v>0.32043253844825997</v>
      </c>
      <c r="T889" s="11">
        <v>0.331773224745878</v>
      </c>
      <c r="U889" s="11">
        <v>0.28271399400835501</v>
      </c>
      <c r="V889" s="11">
        <v>0.30388097152717602</v>
      </c>
      <c r="W889" s="11">
        <v>0.34805505387013103</v>
      </c>
      <c r="X889" s="11">
        <v>0.36496410273536001</v>
      </c>
      <c r="Y889" s="11"/>
      <c r="Z889" s="11">
        <v>0.36444498546161802</v>
      </c>
      <c r="AA889" s="11">
        <v>0.33674376608839401</v>
      </c>
      <c r="AB889" s="11">
        <v>0.29763279840427898</v>
      </c>
      <c r="AC889" s="11">
        <v>0.30162594687828798</v>
      </c>
      <c r="AD889" s="11"/>
      <c r="AE889" s="11">
        <v>0.31884393941396799</v>
      </c>
      <c r="AF889" s="11">
        <v>0.31801926291179</v>
      </c>
      <c r="AG889" s="11">
        <v>0.35705682034174302</v>
      </c>
      <c r="AH889" s="11">
        <v>0.32414574277015801</v>
      </c>
      <c r="AI889" s="11">
        <v>0.30262739956587098</v>
      </c>
      <c r="AJ889" s="11"/>
      <c r="AK889" s="11">
        <v>0.38329722596403698</v>
      </c>
      <c r="AL889" s="11">
        <v>0.29973903235118698</v>
      </c>
      <c r="AM889" s="11">
        <v>0.29803197590228903</v>
      </c>
      <c r="AN889" s="11">
        <v>0.27418458381325</v>
      </c>
      <c r="AO889" s="11">
        <v>0.325975036825008</v>
      </c>
      <c r="AP889" s="11">
        <v>0.24668252227530699</v>
      </c>
      <c r="AQ889" s="11"/>
      <c r="AR889" s="11">
        <v>0.33984173950945801</v>
      </c>
      <c r="AS889" s="11">
        <v>0.34984974495774901</v>
      </c>
      <c r="AT889" s="11">
        <v>0.25004888320098201</v>
      </c>
      <c r="AU889" s="11"/>
      <c r="AV889" s="11">
        <v>0.34216416236068797</v>
      </c>
      <c r="AW889" s="11">
        <v>0.322050999089464</v>
      </c>
      <c r="AX889" s="11">
        <v>0.35757350871704102</v>
      </c>
      <c r="AY889" s="11">
        <v>0.31887424604854198</v>
      </c>
      <c r="AZ889" s="11">
        <v>0.257221617960326</v>
      </c>
      <c r="BA889" s="11"/>
      <c r="BB889" s="11">
        <v>0.32664868733727098</v>
      </c>
      <c r="BC889" s="11">
        <v>0.33040663938634601</v>
      </c>
      <c r="BD889" s="11">
        <v>0.361089322102153</v>
      </c>
      <c r="BE889" s="11"/>
      <c r="BF889" s="11">
        <v>0.26324959969244099</v>
      </c>
      <c r="BG889" s="11">
        <v>0.36505126786819198</v>
      </c>
      <c r="BH889" s="11">
        <v>0.29339908127695302</v>
      </c>
      <c r="BI889" s="11">
        <v>0.33468828694247299</v>
      </c>
      <c r="BJ889" s="11">
        <v>0.36377204072196201</v>
      </c>
      <c r="BK889" s="11">
        <v>0.36550176685672398</v>
      </c>
    </row>
    <row r="890" spans="2:63" x14ac:dyDescent="0.35">
      <c r="B890" t="s">
        <v>385</v>
      </c>
      <c r="C890" s="11">
        <v>0.194207972063212</v>
      </c>
      <c r="D890" s="11">
        <v>0.21177865587882599</v>
      </c>
      <c r="E890" s="11">
        <v>0.17704274296504399</v>
      </c>
      <c r="F890" s="11"/>
      <c r="G890" s="11">
        <v>0.211788753155394</v>
      </c>
      <c r="H890" s="11">
        <v>0.24793897234371801</v>
      </c>
      <c r="I890" s="11">
        <v>0.24076173577100901</v>
      </c>
      <c r="J890" s="11">
        <v>0.20560861979859599</v>
      </c>
      <c r="K890" s="11">
        <v>0.15184656036115801</v>
      </c>
      <c r="L890" s="11">
        <v>0.11967169459589901</v>
      </c>
      <c r="M890" s="11"/>
      <c r="N890" s="11">
        <v>0.23522426319550499</v>
      </c>
      <c r="O890" s="11">
        <v>0.203093277979701</v>
      </c>
      <c r="P890" s="11">
        <v>0.13741253786326499</v>
      </c>
      <c r="Q890" s="11">
        <v>0.173235113729377</v>
      </c>
      <c r="R890" s="11">
        <v>0.18608980031858499</v>
      </c>
      <c r="S890" s="11">
        <v>0.16548411796227</v>
      </c>
      <c r="T890" s="11">
        <v>0.201588736999435</v>
      </c>
      <c r="U890" s="11">
        <v>0.208677471122453</v>
      </c>
      <c r="V890" s="11">
        <v>0.21656177169283899</v>
      </c>
      <c r="W890" s="11">
        <v>0.19037405626631199</v>
      </c>
      <c r="X890" s="11">
        <v>0.182326002083814</v>
      </c>
      <c r="Y890" s="11"/>
      <c r="Z890" s="11">
        <v>0.20337027816672401</v>
      </c>
      <c r="AA890" s="11">
        <v>0.197243235810172</v>
      </c>
      <c r="AB890" s="11">
        <v>0.195605210261945</v>
      </c>
      <c r="AC890" s="11">
        <v>0.178122024770791</v>
      </c>
      <c r="AD890" s="11"/>
      <c r="AE890" s="11">
        <v>0.17611334338596701</v>
      </c>
      <c r="AF890" s="11">
        <v>0.18930368595903199</v>
      </c>
      <c r="AG890" s="11">
        <v>0.21989069529483801</v>
      </c>
      <c r="AH890" s="11">
        <v>0.21057371597260199</v>
      </c>
      <c r="AI890" s="11">
        <v>0.155690672463593</v>
      </c>
      <c r="AJ890" s="11"/>
      <c r="AK890" s="11">
        <v>0.16158770987715801</v>
      </c>
      <c r="AL890" s="11">
        <v>0.24378433144702999</v>
      </c>
      <c r="AM890" s="11">
        <v>0.18569939851769601</v>
      </c>
      <c r="AN890" s="11">
        <v>0.19163974312954099</v>
      </c>
      <c r="AO890" s="11">
        <v>0.192705702486341</v>
      </c>
      <c r="AP890" s="11">
        <v>0.23216090393730601</v>
      </c>
      <c r="AQ890" s="11"/>
      <c r="AR890" s="11">
        <v>0.16818111209184</v>
      </c>
      <c r="AS890" s="11">
        <v>0.216738417550699</v>
      </c>
      <c r="AT890" s="11">
        <v>0.184133087092268</v>
      </c>
      <c r="AU890" s="11"/>
      <c r="AV890" s="11">
        <v>0.15838193787989999</v>
      </c>
      <c r="AW890" s="11">
        <v>0.23656477793764999</v>
      </c>
      <c r="AX890" s="11">
        <v>0.18044054306118901</v>
      </c>
      <c r="AY890" s="11">
        <v>0.22238298551441901</v>
      </c>
      <c r="AZ890" s="11">
        <v>0.19248725702793701</v>
      </c>
      <c r="BA890" s="11"/>
      <c r="BB890" s="11">
        <v>0.17577642707792299</v>
      </c>
      <c r="BC890" s="11">
        <v>0.22603539171003501</v>
      </c>
      <c r="BD890" s="11">
        <v>0.19077799304903001</v>
      </c>
      <c r="BE890" s="11"/>
      <c r="BF890" s="11">
        <v>0.21771554979676599</v>
      </c>
      <c r="BG890" s="11">
        <v>0.20043270027385099</v>
      </c>
      <c r="BH890" s="11">
        <v>0.19087426365166901</v>
      </c>
      <c r="BI890" s="11">
        <v>0.20152748999811501</v>
      </c>
      <c r="BJ890" s="11">
        <v>0.16582538526075299</v>
      </c>
      <c r="BK890" s="11">
        <v>0.12866805589534</v>
      </c>
    </row>
    <row r="891" spans="2:63" x14ac:dyDescent="0.35">
      <c r="B891" t="s">
        <v>386</v>
      </c>
      <c r="C891" s="11">
        <v>2.9020911124384801E-2</v>
      </c>
      <c r="D891" s="11">
        <v>3.2544370866961998E-2</v>
      </c>
      <c r="E891" s="11">
        <v>2.5613772530415101E-2</v>
      </c>
      <c r="F891" s="11"/>
      <c r="G891" s="11">
        <v>2.75782241904967E-2</v>
      </c>
      <c r="H891" s="11">
        <v>1.9853590712522601E-2</v>
      </c>
      <c r="I891" s="11">
        <v>2.85332111408323E-2</v>
      </c>
      <c r="J891" s="11">
        <v>3.4122987343572102E-2</v>
      </c>
      <c r="K891" s="11">
        <v>2.9711050732033499E-2</v>
      </c>
      <c r="L891" s="11">
        <v>3.3286782041175203E-2</v>
      </c>
      <c r="M891" s="11"/>
      <c r="N891" s="11">
        <v>2.54618074778411E-2</v>
      </c>
      <c r="O891" s="11">
        <v>1.9003741858579198E-2</v>
      </c>
      <c r="P891" s="11">
        <v>2.51865827501189E-2</v>
      </c>
      <c r="Q891" s="11">
        <v>4.5056237269847102E-2</v>
      </c>
      <c r="R891" s="11">
        <v>1.53102812831505E-2</v>
      </c>
      <c r="S891" s="11">
        <v>3.0462082645771601E-2</v>
      </c>
      <c r="T891" s="11">
        <v>2.09603983657458E-2</v>
      </c>
      <c r="U891" s="11">
        <v>4.0677180623573603E-2</v>
      </c>
      <c r="V891" s="11">
        <v>3.4339591686470397E-2</v>
      </c>
      <c r="W891" s="11">
        <v>4.3306068346604103E-2</v>
      </c>
      <c r="X891" s="11">
        <v>2.5002021347829199E-2</v>
      </c>
      <c r="Y891" s="11"/>
      <c r="Z891" s="11">
        <v>1.9557426562583101E-2</v>
      </c>
      <c r="AA891" s="11">
        <v>1.7437381598267802E-2</v>
      </c>
      <c r="AB891" s="11">
        <v>3.5258358523061702E-2</v>
      </c>
      <c r="AC891" s="11">
        <v>4.5412743348221797E-2</v>
      </c>
      <c r="AD891" s="11"/>
      <c r="AE891" s="11">
        <v>3.4632389197028601E-2</v>
      </c>
      <c r="AF891" s="11">
        <v>2.5791946003753102E-2</v>
      </c>
      <c r="AG891" s="11">
        <v>2.3502503285753502E-2</v>
      </c>
      <c r="AH891" s="11">
        <v>2.9741896348148E-2</v>
      </c>
      <c r="AI891" s="11">
        <v>1.8342721350220199E-2</v>
      </c>
      <c r="AJ891" s="11"/>
      <c r="AK891" s="11">
        <v>2.4317667108832999E-2</v>
      </c>
      <c r="AL891" s="11">
        <v>2.6755762781841101E-2</v>
      </c>
      <c r="AM891" s="11">
        <v>4.7903045857253801E-2</v>
      </c>
      <c r="AN891" s="11">
        <v>3.6962594963529001E-2</v>
      </c>
      <c r="AO891" s="11">
        <v>2.7376561214363201E-2</v>
      </c>
      <c r="AP891" s="11">
        <v>4.35963162621094E-2</v>
      </c>
      <c r="AQ891" s="11"/>
      <c r="AR891" s="11">
        <v>3.87899349191482E-2</v>
      </c>
      <c r="AS891" s="11">
        <v>1.46610201224579E-2</v>
      </c>
      <c r="AT891" s="11">
        <v>5.1524084347350597E-2</v>
      </c>
      <c r="AU891" s="11"/>
      <c r="AV891" s="11">
        <v>3.0614024444785799E-2</v>
      </c>
      <c r="AW891" s="11">
        <v>2.0588881150240199E-2</v>
      </c>
      <c r="AX891" s="11">
        <v>2.0920503483787298E-2</v>
      </c>
      <c r="AY891" s="11">
        <v>4.9245657583027701E-2</v>
      </c>
      <c r="AZ891" s="11">
        <v>5.4740447632511902E-2</v>
      </c>
      <c r="BA891" s="11"/>
      <c r="BB891" s="11">
        <v>3.28239960014979E-2</v>
      </c>
      <c r="BC891" s="11">
        <v>1.60380141929252E-2</v>
      </c>
      <c r="BD891" s="11">
        <v>1.13652749728633E-2</v>
      </c>
      <c r="BE891" s="11"/>
      <c r="BF891" s="11">
        <v>3.3079774533381401E-2</v>
      </c>
      <c r="BG891" s="11">
        <v>2.36768713895542E-2</v>
      </c>
      <c r="BH891" s="11">
        <v>3.9018336775635903E-2</v>
      </c>
      <c r="BI891" s="11">
        <v>2.0250175935250699E-2</v>
      </c>
      <c r="BJ891" s="11">
        <v>2.89772268887106E-2</v>
      </c>
      <c r="BK891" s="11">
        <v>4.0951394764099397E-2</v>
      </c>
    </row>
    <row r="892" spans="2:63" x14ac:dyDescent="0.35">
      <c r="B892" t="s">
        <v>104</v>
      </c>
      <c r="C892" s="11">
        <v>9.1698876417125402E-2</v>
      </c>
      <c r="D892" s="11">
        <v>6.7897490497603699E-2</v>
      </c>
      <c r="E892" s="11">
        <v>0.114626604890793</v>
      </c>
      <c r="F892" s="11"/>
      <c r="G892" s="11">
        <v>8.2271450490434994E-2</v>
      </c>
      <c r="H892" s="11">
        <v>0.10215751525818299</v>
      </c>
      <c r="I892" s="11">
        <v>0.11810385132995101</v>
      </c>
      <c r="J892" s="11">
        <v>0.119022868894903</v>
      </c>
      <c r="K892" s="11">
        <v>7.2039729060738397E-2</v>
      </c>
      <c r="L892" s="11">
        <v>5.9062833558504897E-2</v>
      </c>
      <c r="M892" s="11"/>
      <c r="N892" s="11">
        <v>7.1350327564631597E-2</v>
      </c>
      <c r="O892" s="11">
        <v>9.4778529190737398E-2</v>
      </c>
      <c r="P892" s="11">
        <v>8.2013673295144807E-2</v>
      </c>
      <c r="Q892" s="11">
        <v>8.5936233555149705E-2</v>
      </c>
      <c r="R892" s="11">
        <v>9.6519639217701902E-2</v>
      </c>
      <c r="S892" s="11">
        <v>0.11583394531066001</v>
      </c>
      <c r="T892" s="11">
        <v>9.5484852330787198E-2</v>
      </c>
      <c r="U892" s="11">
        <v>0.11136528463210101</v>
      </c>
      <c r="V892" s="11">
        <v>9.9951519477214201E-2</v>
      </c>
      <c r="W892" s="11">
        <v>8.1905332061517899E-2</v>
      </c>
      <c r="X892" s="11">
        <v>9.4018013173642903E-2</v>
      </c>
      <c r="Y892" s="11"/>
      <c r="Z892" s="11">
        <v>5.9972197030752301E-2</v>
      </c>
      <c r="AA892" s="11">
        <v>9.5441344380878396E-2</v>
      </c>
      <c r="AB892" s="11">
        <v>8.3555548542013705E-2</v>
      </c>
      <c r="AC892" s="11">
        <v>0.130019030694558</v>
      </c>
      <c r="AD892" s="11"/>
      <c r="AE892" s="11">
        <v>0.114602126934471</v>
      </c>
      <c r="AF892" s="11">
        <v>9.3641435008600102E-2</v>
      </c>
      <c r="AG892" s="11">
        <v>7.3272928029455703E-2</v>
      </c>
      <c r="AH892" s="11">
        <v>5.88973343292266E-2</v>
      </c>
      <c r="AI892" s="11">
        <v>7.4581144801007498E-2</v>
      </c>
      <c r="AJ892" s="11"/>
      <c r="AK892" s="11">
        <v>6.8569870088109594E-2</v>
      </c>
      <c r="AL892" s="11">
        <v>8.0883767666633702E-2</v>
      </c>
      <c r="AM892" s="11">
        <v>9.2034820290911798E-2</v>
      </c>
      <c r="AN892" s="11">
        <v>0.14427495181998501</v>
      </c>
      <c r="AO892" s="11">
        <v>0.108661202721376</v>
      </c>
      <c r="AP892" s="11">
        <v>0.145977103932275</v>
      </c>
      <c r="AQ892" s="11"/>
      <c r="AR892" s="11">
        <v>7.7879507318871999E-2</v>
      </c>
      <c r="AS892" s="11">
        <v>7.3557110748205506E-2</v>
      </c>
      <c r="AT892" s="11">
        <v>0.17861047618033901</v>
      </c>
      <c r="AU892" s="11"/>
      <c r="AV892" s="11">
        <v>6.5011183037741699E-2</v>
      </c>
      <c r="AW892" s="11">
        <v>8.9345818964554097E-2</v>
      </c>
      <c r="AX892" s="11">
        <v>6.2184736049203902E-2</v>
      </c>
      <c r="AY892" s="11">
        <v>7.0683292223174599E-2</v>
      </c>
      <c r="AZ892" s="11">
        <v>0.194272934679453</v>
      </c>
      <c r="BA892" s="11"/>
      <c r="BB892" s="11">
        <v>6.2160714999362002E-2</v>
      </c>
      <c r="BC892" s="11">
        <v>7.4115916676223498E-2</v>
      </c>
      <c r="BD892" s="11">
        <v>5.6826954570922399E-2</v>
      </c>
      <c r="BE892" s="11"/>
      <c r="BF892" s="11">
        <v>9.3628304323202904E-2</v>
      </c>
      <c r="BG892" s="11">
        <v>8.4369205692278001E-2</v>
      </c>
      <c r="BH892" s="11">
        <v>8.18528729507534E-2</v>
      </c>
      <c r="BI892" s="11">
        <v>0.105266667317358</v>
      </c>
      <c r="BJ892" s="11">
        <v>9.1102164337066194E-2</v>
      </c>
      <c r="BK892" s="11">
        <v>8.8969789294598006E-2</v>
      </c>
    </row>
    <row r="893" spans="2:63" x14ac:dyDescent="0.35">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c r="BK893" s="11"/>
    </row>
    <row r="894" spans="2:63" x14ac:dyDescent="0.35">
      <c r="B894" s="2" t="s">
        <v>389</v>
      </c>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c r="BK894" s="11"/>
    </row>
    <row r="895" spans="2:63" x14ac:dyDescent="0.35">
      <c r="B895" s="20" t="s">
        <v>67</v>
      </c>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row>
    <row r="896" spans="2:63" x14ac:dyDescent="0.35">
      <c r="B896" t="s">
        <v>381</v>
      </c>
      <c r="C896" s="11">
        <v>0.287917079093366</v>
      </c>
      <c r="D896" s="11">
        <v>0.26195434366517301</v>
      </c>
      <c r="E896" s="11">
        <v>0.31258982961797199</v>
      </c>
      <c r="F896" s="11"/>
      <c r="G896" s="11">
        <v>0.25517465345541501</v>
      </c>
      <c r="H896" s="11">
        <v>0.255784163717243</v>
      </c>
      <c r="I896" s="11">
        <v>0.28324245410939403</v>
      </c>
      <c r="J896" s="11">
        <v>0.27798527620239699</v>
      </c>
      <c r="K896" s="11">
        <v>0.29337965829597001</v>
      </c>
      <c r="L896" s="11">
        <v>0.34467013213469699</v>
      </c>
      <c r="M896" s="11"/>
      <c r="N896" s="11">
        <v>0.248160418077254</v>
      </c>
      <c r="O896" s="11">
        <v>0.29120257327368598</v>
      </c>
      <c r="P896" s="11">
        <v>0.30475689614224499</v>
      </c>
      <c r="Q896" s="11">
        <v>0.29363899238022401</v>
      </c>
      <c r="R896" s="11">
        <v>0.234285288473805</v>
      </c>
      <c r="S896" s="11">
        <v>0.30839708580455999</v>
      </c>
      <c r="T896" s="11">
        <v>0.33571903586411</v>
      </c>
      <c r="U896" s="11">
        <v>0.28965917963007798</v>
      </c>
      <c r="V896" s="11">
        <v>0.28461117611629</v>
      </c>
      <c r="W896" s="11">
        <v>0.30382748002325599</v>
      </c>
      <c r="X896" s="11">
        <v>0.29254728254658402</v>
      </c>
      <c r="Y896" s="11"/>
      <c r="Z896" s="11">
        <v>0.296366170234305</v>
      </c>
      <c r="AA896" s="11">
        <v>0.28570415677891597</v>
      </c>
      <c r="AB896" s="11">
        <v>0.28595768152965201</v>
      </c>
      <c r="AC896" s="11">
        <v>0.282366369643688</v>
      </c>
      <c r="AD896" s="11"/>
      <c r="AE896" s="11">
        <v>0.299446731139827</v>
      </c>
      <c r="AF896" s="11">
        <v>0.29761647745112602</v>
      </c>
      <c r="AG896" s="11">
        <v>0.27182781588571397</v>
      </c>
      <c r="AH896" s="11">
        <v>0.28459620561155802</v>
      </c>
      <c r="AI896" s="11">
        <v>0.25383776510619799</v>
      </c>
      <c r="AJ896" s="11"/>
      <c r="AK896" s="11">
        <v>0.31263714181811603</v>
      </c>
      <c r="AL896" s="11">
        <v>0.27455191216413</v>
      </c>
      <c r="AM896" s="11">
        <v>0.28194974928416899</v>
      </c>
      <c r="AN896" s="11">
        <v>0.273909534918099</v>
      </c>
      <c r="AO896" s="11">
        <v>0.28046173492249499</v>
      </c>
      <c r="AP896" s="11">
        <v>0.218523833700349</v>
      </c>
      <c r="AQ896" s="11"/>
      <c r="AR896" s="11">
        <v>0.31165030736766902</v>
      </c>
      <c r="AS896" s="11">
        <v>0.28292274980180898</v>
      </c>
      <c r="AT896" s="11">
        <v>0.28322999954391997</v>
      </c>
      <c r="AU896" s="11"/>
      <c r="AV896" s="11">
        <v>0.32197501093234299</v>
      </c>
      <c r="AW896" s="11">
        <v>0.266261596183754</v>
      </c>
      <c r="AX896" s="11">
        <v>0.32215741250061403</v>
      </c>
      <c r="AY896" s="11">
        <v>0.19579915182068899</v>
      </c>
      <c r="AZ896" s="11">
        <v>0.27634618259011601</v>
      </c>
      <c r="BA896" s="11"/>
      <c r="BB896" s="11">
        <v>0.32560102096474702</v>
      </c>
      <c r="BC896" s="11">
        <v>0.27760140679763001</v>
      </c>
      <c r="BD896" s="11">
        <v>0.301392772621773</v>
      </c>
      <c r="BE896" s="11"/>
      <c r="BF896" s="11">
        <v>0.26658852989661702</v>
      </c>
      <c r="BG896" s="11">
        <v>0.30123384391951502</v>
      </c>
      <c r="BH896" s="11">
        <v>0.26225732057962398</v>
      </c>
      <c r="BI896" s="11">
        <v>0.29080695857230199</v>
      </c>
      <c r="BJ896" s="11">
        <v>0.30418300963724398</v>
      </c>
      <c r="BK896" s="11">
        <v>0.32199392407222099</v>
      </c>
    </row>
    <row r="897" spans="2:63" x14ac:dyDescent="0.35">
      <c r="B897" t="s">
        <v>382</v>
      </c>
      <c r="C897" s="11">
        <v>5.1670842181785498E-2</v>
      </c>
      <c r="D897" s="11">
        <v>5.35109891836901E-2</v>
      </c>
      <c r="E897" s="11">
        <v>5.0159728802766701E-2</v>
      </c>
      <c r="F897" s="11"/>
      <c r="G897" s="11">
        <v>0.12384911059128501</v>
      </c>
      <c r="H897" s="11">
        <v>7.3736066202688105E-2</v>
      </c>
      <c r="I897" s="11">
        <v>4.9681490604774198E-2</v>
      </c>
      <c r="J897" s="11">
        <v>3.2256074677648898E-2</v>
      </c>
      <c r="K897" s="11">
        <v>2.4175378808839101E-2</v>
      </c>
      <c r="L897" s="11">
        <v>2.0559385303506199E-2</v>
      </c>
      <c r="M897" s="11"/>
      <c r="N897" s="11">
        <v>8.9112995400168205E-2</v>
      </c>
      <c r="O897" s="11">
        <v>5.0008074598295899E-2</v>
      </c>
      <c r="P897" s="11">
        <v>3.3779864900515301E-2</v>
      </c>
      <c r="Q897" s="11">
        <v>3.97062213840636E-2</v>
      </c>
      <c r="R897" s="11">
        <v>4.5208370730165502E-2</v>
      </c>
      <c r="S897" s="11">
        <v>5.4854092745979001E-2</v>
      </c>
      <c r="T897" s="11">
        <v>4.8077667053408497E-2</v>
      </c>
      <c r="U897" s="11">
        <v>6.4576795047958699E-2</v>
      </c>
      <c r="V897" s="11">
        <v>5.0646439923354297E-2</v>
      </c>
      <c r="W897" s="11">
        <v>2.2777762111383899E-2</v>
      </c>
      <c r="X897" s="11">
        <v>5.4262150317655897E-2</v>
      </c>
      <c r="Y897" s="11"/>
      <c r="Z897" s="11">
        <v>4.3411217941878098E-2</v>
      </c>
      <c r="AA897" s="11">
        <v>4.45905775808332E-2</v>
      </c>
      <c r="AB897" s="11">
        <v>6.6847859539995502E-2</v>
      </c>
      <c r="AC897" s="11">
        <v>5.5825991508017501E-2</v>
      </c>
      <c r="AD897" s="11"/>
      <c r="AE897" s="11">
        <v>4.89880329284689E-2</v>
      </c>
      <c r="AF897" s="11">
        <v>5.20775834734135E-2</v>
      </c>
      <c r="AG897" s="11">
        <v>4.4962672977086698E-2</v>
      </c>
      <c r="AH897" s="11">
        <v>6.9634909677870102E-2</v>
      </c>
      <c r="AI897" s="11">
        <v>8.61616540709223E-2</v>
      </c>
      <c r="AJ897" s="11"/>
      <c r="AK897" s="11">
        <v>3.8474503026828297E-2</v>
      </c>
      <c r="AL897" s="11">
        <v>6.3669667953378098E-2</v>
      </c>
      <c r="AM897" s="11">
        <v>6.3129071817817697E-2</v>
      </c>
      <c r="AN897" s="11">
        <v>6.7025250972852404E-2</v>
      </c>
      <c r="AO897" s="11">
        <v>4.9670508431761302E-2</v>
      </c>
      <c r="AP897" s="11">
        <v>4.6892122827661302E-2</v>
      </c>
      <c r="AQ897" s="11"/>
      <c r="AR897" s="11">
        <v>3.6241663641421999E-2</v>
      </c>
      <c r="AS897" s="11">
        <v>5.5736467517135103E-2</v>
      </c>
      <c r="AT897" s="11">
        <v>6.5024684549136194E-2</v>
      </c>
      <c r="AU897" s="11"/>
      <c r="AV897" s="11">
        <v>4.11214598463212E-2</v>
      </c>
      <c r="AW897" s="11">
        <v>7.3286702202943199E-2</v>
      </c>
      <c r="AX897" s="11">
        <v>3.4136173011104498E-2</v>
      </c>
      <c r="AY897" s="11">
        <v>3.95828659224991E-2</v>
      </c>
      <c r="AZ897" s="11">
        <v>3.12438040310965E-2</v>
      </c>
      <c r="BA897" s="11"/>
      <c r="BB897" s="11">
        <v>4.62753254851914E-2</v>
      </c>
      <c r="BC897" s="11">
        <v>6.5828508041703399E-2</v>
      </c>
      <c r="BD897" s="11">
        <v>3.3886375950665598E-2</v>
      </c>
      <c r="BE897" s="11"/>
      <c r="BF897" s="11">
        <v>6.3363855355091606E-2</v>
      </c>
      <c r="BG897" s="11">
        <v>4.4781629816763001E-2</v>
      </c>
      <c r="BH897" s="11">
        <v>7.7582406402854395E-2</v>
      </c>
      <c r="BI897" s="11">
        <v>4.4706069204477103E-2</v>
      </c>
      <c r="BJ897" s="11">
        <v>3.0581423999093402E-2</v>
      </c>
      <c r="BK897" s="11">
        <v>5.5572937997942898E-2</v>
      </c>
    </row>
    <row r="898" spans="2:63" x14ac:dyDescent="0.35">
      <c r="B898" t="s">
        <v>383</v>
      </c>
      <c r="C898" s="11">
        <v>0.35731470209926403</v>
      </c>
      <c r="D898" s="11">
        <v>0.36408839438893698</v>
      </c>
      <c r="E898" s="11">
        <v>0.35232294797115798</v>
      </c>
      <c r="F898" s="11"/>
      <c r="G898" s="11">
        <v>0.30097249523932701</v>
      </c>
      <c r="H898" s="11">
        <v>0.29707576853644302</v>
      </c>
      <c r="I898" s="11">
        <v>0.32507741039212701</v>
      </c>
      <c r="J898" s="11">
        <v>0.35433366422947499</v>
      </c>
      <c r="K898" s="11">
        <v>0.42357683747182401</v>
      </c>
      <c r="L898" s="11">
        <v>0.42887827076082302</v>
      </c>
      <c r="M898" s="11"/>
      <c r="N898" s="11">
        <v>0.288537310419957</v>
      </c>
      <c r="O898" s="11">
        <v>0.36639361465977499</v>
      </c>
      <c r="P898" s="11">
        <v>0.39065412529277099</v>
      </c>
      <c r="Q898" s="11">
        <v>0.39325063836220298</v>
      </c>
      <c r="R898" s="11">
        <v>0.451909952507771</v>
      </c>
      <c r="S898" s="11">
        <v>0.33529848643267002</v>
      </c>
      <c r="T898" s="11">
        <v>0.34347059421574799</v>
      </c>
      <c r="U898" s="11">
        <v>0.34429203640886702</v>
      </c>
      <c r="V898" s="11">
        <v>0.33890967540207101</v>
      </c>
      <c r="W898" s="11">
        <v>0.368222502493816</v>
      </c>
      <c r="X898" s="11">
        <v>0.36887665012588799</v>
      </c>
      <c r="Y898" s="11"/>
      <c r="Z898" s="11">
        <v>0.38068842928042401</v>
      </c>
      <c r="AA898" s="11">
        <v>0.36342143495356599</v>
      </c>
      <c r="AB898" s="11">
        <v>0.36374250859298601</v>
      </c>
      <c r="AC898" s="11">
        <v>0.32228327979329602</v>
      </c>
      <c r="AD898" s="11"/>
      <c r="AE898" s="11">
        <v>0.35682731583706201</v>
      </c>
      <c r="AF898" s="11">
        <v>0.36033608365555603</v>
      </c>
      <c r="AG898" s="11">
        <v>0.37360364088728298</v>
      </c>
      <c r="AH898" s="11">
        <v>0.32891094156314499</v>
      </c>
      <c r="AI898" s="11">
        <v>0.353108707914847</v>
      </c>
      <c r="AJ898" s="11"/>
      <c r="AK898" s="11">
        <v>0.40837646709396702</v>
      </c>
      <c r="AL898" s="11">
        <v>0.31408757082067901</v>
      </c>
      <c r="AM898" s="11">
        <v>0.34085631305950298</v>
      </c>
      <c r="AN898" s="11">
        <v>0.33525917398288901</v>
      </c>
      <c r="AO898" s="11">
        <v>0.34005962992157401</v>
      </c>
      <c r="AP898" s="11">
        <v>0.370123734799917</v>
      </c>
      <c r="AQ898" s="11"/>
      <c r="AR898" s="11">
        <v>0.38663199801047199</v>
      </c>
      <c r="AS898" s="11">
        <v>0.34479514028223102</v>
      </c>
      <c r="AT898" s="11">
        <v>0.31419192582398597</v>
      </c>
      <c r="AU898" s="11"/>
      <c r="AV898" s="11">
        <v>0.391022233147581</v>
      </c>
      <c r="AW898" s="11">
        <v>0.32038418113919198</v>
      </c>
      <c r="AX898" s="11">
        <v>0.323591958311997</v>
      </c>
      <c r="AY898" s="11">
        <v>0.437080013349605</v>
      </c>
      <c r="AZ898" s="11">
        <v>0.34045681529466298</v>
      </c>
      <c r="BA898" s="11"/>
      <c r="BB898" s="11">
        <v>0.39259515436468101</v>
      </c>
      <c r="BC898" s="11">
        <v>0.32295924350289801</v>
      </c>
      <c r="BD898" s="11">
        <v>0.37687832360909301</v>
      </c>
      <c r="BE898" s="11"/>
      <c r="BF898" s="11">
        <v>0.28912322776034499</v>
      </c>
      <c r="BG898" s="11">
        <v>0.361926831139813</v>
      </c>
      <c r="BH898" s="11">
        <v>0.372985530936078</v>
      </c>
      <c r="BI898" s="11">
        <v>0.38335437505723002</v>
      </c>
      <c r="BJ898" s="11">
        <v>0.40218683740620997</v>
      </c>
      <c r="BK898" s="11">
        <v>0.35496269591862101</v>
      </c>
    </row>
    <row r="899" spans="2:63" x14ac:dyDescent="0.35">
      <c r="B899" t="s">
        <v>384</v>
      </c>
      <c r="C899" s="11">
        <v>4.52970715625143E-2</v>
      </c>
      <c r="D899" s="11">
        <v>5.4612554259521502E-2</v>
      </c>
      <c r="E899" s="11">
        <v>3.6452958512533502E-2</v>
      </c>
      <c r="F899" s="11"/>
      <c r="G899" s="11">
        <v>7.8666331970038805E-2</v>
      </c>
      <c r="H899" s="11">
        <v>7.8274486515030398E-2</v>
      </c>
      <c r="I899" s="11">
        <v>5.0295299091395199E-2</v>
      </c>
      <c r="J899" s="11">
        <v>4.5932719259709702E-2</v>
      </c>
      <c r="K899" s="11">
        <v>1.7218530251323E-2</v>
      </c>
      <c r="L899" s="11">
        <v>9.9818507009863094E-3</v>
      </c>
      <c r="M899" s="11"/>
      <c r="N899" s="11">
        <v>6.9037894003874098E-2</v>
      </c>
      <c r="O899" s="11">
        <v>4.1016427233190697E-2</v>
      </c>
      <c r="P899" s="11">
        <v>2.6947335517689901E-2</v>
      </c>
      <c r="Q899" s="11">
        <v>3.4879095491792703E-2</v>
      </c>
      <c r="R899" s="11">
        <v>2.87482250092632E-2</v>
      </c>
      <c r="S899" s="11">
        <v>6.12722404472947E-2</v>
      </c>
      <c r="T899" s="11">
        <v>3.8462803222800102E-2</v>
      </c>
      <c r="U899" s="11">
        <v>5.9677695844166899E-2</v>
      </c>
      <c r="V899" s="11">
        <v>4.3738977613030201E-2</v>
      </c>
      <c r="W899" s="11">
        <v>3.7459607147452598E-2</v>
      </c>
      <c r="X899" s="11">
        <v>4.9352611298237203E-2</v>
      </c>
      <c r="Y899" s="11"/>
      <c r="Z899" s="11">
        <v>3.3221523706919102E-2</v>
      </c>
      <c r="AA899" s="11">
        <v>3.3376922445721602E-2</v>
      </c>
      <c r="AB899" s="11">
        <v>6.1727050609825702E-2</v>
      </c>
      <c r="AC899" s="11">
        <v>5.6442485716572198E-2</v>
      </c>
      <c r="AD899" s="11"/>
      <c r="AE899" s="11">
        <v>4.7793034765379702E-2</v>
      </c>
      <c r="AF899" s="11">
        <v>3.7054454559175901E-2</v>
      </c>
      <c r="AG899" s="11">
        <v>4.2843595194987698E-2</v>
      </c>
      <c r="AH899" s="11">
        <v>5.3629042609140698E-2</v>
      </c>
      <c r="AI899" s="11">
        <v>8.4974657119365596E-2</v>
      </c>
      <c r="AJ899" s="11"/>
      <c r="AK899" s="11">
        <v>3.25509354961728E-2</v>
      </c>
      <c r="AL899" s="11">
        <v>5.0430593604677602E-2</v>
      </c>
      <c r="AM899" s="11">
        <v>4.7429781826039699E-2</v>
      </c>
      <c r="AN899" s="11">
        <v>4.6340699749057197E-2</v>
      </c>
      <c r="AO899" s="11">
        <v>5.9338293402806101E-2</v>
      </c>
      <c r="AP899" s="11">
        <v>4.7495262841330002E-2</v>
      </c>
      <c r="AQ899" s="11"/>
      <c r="AR899" s="11">
        <v>4.2681496224433901E-2</v>
      </c>
      <c r="AS899" s="11">
        <v>4.2910146899392099E-2</v>
      </c>
      <c r="AT899" s="11">
        <v>3.3533159649352801E-2</v>
      </c>
      <c r="AU899" s="11"/>
      <c r="AV899" s="11">
        <v>3.8332322745872401E-2</v>
      </c>
      <c r="AW899" s="11">
        <v>5.2734088688807502E-2</v>
      </c>
      <c r="AX899" s="11">
        <v>3.3618024843956699E-2</v>
      </c>
      <c r="AY899" s="11">
        <v>9.7157210146155304E-2</v>
      </c>
      <c r="AZ899" s="11">
        <v>3.78580055086081E-2</v>
      </c>
      <c r="BA899" s="11"/>
      <c r="BB899" s="11">
        <v>4.3547478674984097E-2</v>
      </c>
      <c r="BC899" s="11">
        <v>5.2832732176947401E-2</v>
      </c>
      <c r="BD899" s="11">
        <v>3.2690540760317299E-2</v>
      </c>
      <c r="BE899" s="11"/>
      <c r="BF899" s="11">
        <v>7.7307783575355005E-2</v>
      </c>
      <c r="BG899" s="11">
        <v>4.2668026954578497E-2</v>
      </c>
      <c r="BH899" s="11">
        <v>4.9431095559044298E-2</v>
      </c>
      <c r="BI899" s="11">
        <v>3.6283343149217301E-2</v>
      </c>
      <c r="BJ899" s="11">
        <v>1.7047041418619999E-2</v>
      </c>
      <c r="BK899" s="11">
        <v>2.7992636484896999E-2</v>
      </c>
    </row>
    <row r="900" spans="2:63" x14ac:dyDescent="0.35">
      <c r="B900" t="s">
        <v>385</v>
      </c>
      <c r="C900" s="11">
        <v>0.164438938450813</v>
      </c>
      <c r="D900" s="11">
        <v>0.18154942191404</v>
      </c>
      <c r="E900" s="11">
        <v>0.14700557553756299</v>
      </c>
      <c r="F900" s="11"/>
      <c r="G900" s="11">
        <v>0.14630140606620601</v>
      </c>
      <c r="H900" s="11">
        <v>0.20256018349920199</v>
      </c>
      <c r="I900" s="11">
        <v>0.17671909267762101</v>
      </c>
      <c r="J900" s="11">
        <v>0.183216219819198</v>
      </c>
      <c r="K900" s="11">
        <v>0.14832750375702</v>
      </c>
      <c r="L900" s="11">
        <v>0.13111683902135499</v>
      </c>
      <c r="M900" s="11"/>
      <c r="N900" s="11">
        <v>0.22378294937306101</v>
      </c>
      <c r="O900" s="11">
        <v>0.172002795009988</v>
      </c>
      <c r="P900" s="11">
        <v>0.15784899689665999</v>
      </c>
      <c r="Q900" s="11">
        <v>0.131680222639565</v>
      </c>
      <c r="R900" s="11">
        <v>0.15036640700439899</v>
      </c>
      <c r="S900" s="11">
        <v>0.147277437068983</v>
      </c>
      <c r="T900" s="11">
        <v>0.13617861440512699</v>
      </c>
      <c r="U900" s="11">
        <v>0.15101570703355499</v>
      </c>
      <c r="V900" s="11">
        <v>0.15718146942751901</v>
      </c>
      <c r="W900" s="11">
        <v>0.180577367353808</v>
      </c>
      <c r="X900" s="11">
        <v>0.14153109241697301</v>
      </c>
      <c r="Y900" s="11"/>
      <c r="Z900" s="11">
        <v>0.17928009961496999</v>
      </c>
      <c r="AA900" s="11">
        <v>0.184983839300288</v>
      </c>
      <c r="AB900" s="11">
        <v>0.14526686850234199</v>
      </c>
      <c r="AC900" s="11">
        <v>0.14100550644610901</v>
      </c>
      <c r="AD900" s="11"/>
      <c r="AE900" s="11">
        <v>0.132066918150715</v>
      </c>
      <c r="AF900" s="11">
        <v>0.15616672080624699</v>
      </c>
      <c r="AG900" s="11">
        <v>0.19036153517340501</v>
      </c>
      <c r="AH900" s="11">
        <v>0.20958498635327699</v>
      </c>
      <c r="AI900" s="11">
        <v>0.137608562121671</v>
      </c>
      <c r="AJ900" s="11"/>
      <c r="AK900" s="11">
        <v>0.134814342878812</v>
      </c>
      <c r="AL900" s="11">
        <v>0.21332500236778401</v>
      </c>
      <c r="AM900" s="11">
        <v>0.14264607949343</v>
      </c>
      <c r="AN900" s="11">
        <v>0.16477161741954499</v>
      </c>
      <c r="AO900" s="11">
        <v>0.17077525292881701</v>
      </c>
      <c r="AP900" s="11">
        <v>0.16378722985754399</v>
      </c>
      <c r="AQ900" s="11"/>
      <c r="AR900" s="11">
        <v>0.13620696473760899</v>
      </c>
      <c r="AS900" s="11">
        <v>0.20379147591353</v>
      </c>
      <c r="AT900" s="11">
        <v>0.14125621805111899</v>
      </c>
      <c r="AU900" s="11"/>
      <c r="AV900" s="11">
        <v>0.126954909946531</v>
      </c>
      <c r="AW900" s="11">
        <v>0.203062221046789</v>
      </c>
      <c r="AX900" s="11">
        <v>0.22036330448606301</v>
      </c>
      <c r="AY900" s="11">
        <v>0.18996256157049399</v>
      </c>
      <c r="AZ900" s="11">
        <v>0.14257993945556899</v>
      </c>
      <c r="BA900" s="11"/>
      <c r="BB900" s="11">
        <v>0.11991127174713601</v>
      </c>
      <c r="BC900" s="11">
        <v>0.199978588040716</v>
      </c>
      <c r="BD900" s="11">
        <v>0.20409822566830599</v>
      </c>
      <c r="BE900" s="11"/>
      <c r="BF900" s="11">
        <v>0.205109327118184</v>
      </c>
      <c r="BG900" s="11">
        <v>0.15949197900020501</v>
      </c>
      <c r="BH900" s="11">
        <v>0.154792820138244</v>
      </c>
      <c r="BI900" s="11">
        <v>0.149605717522969</v>
      </c>
      <c r="BJ900" s="11">
        <v>0.16141184295275901</v>
      </c>
      <c r="BK900" s="11">
        <v>0.12417721505832501</v>
      </c>
    </row>
    <row r="901" spans="2:63" x14ac:dyDescent="0.35">
      <c r="B901" t="s">
        <v>386</v>
      </c>
      <c r="C901" s="11">
        <v>1.7671292106529901E-2</v>
      </c>
      <c r="D901" s="11">
        <v>2.20075498103212E-2</v>
      </c>
      <c r="E901" s="11">
        <v>1.3670782857211201E-2</v>
      </c>
      <c r="F901" s="11"/>
      <c r="G901" s="11">
        <v>1.0737918966954901E-2</v>
      </c>
      <c r="H901" s="11">
        <v>1.21679415217222E-2</v>
      </c>
      <c r="I901" s="11">
        <v>2.06356883548157E-2</v>
      </c>
      <c r="J901" s="11">
        <v>2.0076108862651199E-2</v>
      </c>
      <c r="K901" s="11">
        <v>2.0876878474746299E-2</v>
      </c>
      <c r="L901" s="11">
        <v>2.03548610067779E-2</v>
      </c>
      <c r="M901" s="11"/>
      <c r="N901" s="11">
        <v>1.48174414163794E-2</v>
      </c>
      <c r="O901" s="11">
        <v>1.46989256437521E-2</v>
      </c>
      <c r="P901" s="11">
        <v>2.08497145900359E-2</v>
      </c>
      <c r="Q901" s="11">
        <v>2.4206458932332E-2</v>
      </c>
      <c r="R901" s="11">
        <v>8.7679432854435302E-3</v>
      </c>
      <c r="S901" s="11">
        <v>1.22541173322166E-2</v>
      </c>
      <c r="T901" s="11">
        <v>1.9010500856454102E-2</v>
      </c>
      <c r="U901" s="11">
        <v>2.6708300813832801E-2</v>
      </c>
      <c r="V901" s="11">
        <v>2.2726692769605199E-2</v>
      </c>
      <c r="W901" s="11">
        <v>2.3596784842906501E-2</v>
      </c>
      <c r="X901" s="11">
        <v>7.60084420501758E-3</v>
      </c>
      <c r="Y901" s="11"/>
      <c r="Z901" s="11">
        <v>1.31680839926018E-2</v>
      </c>
      <c r="AA901" s="11">
        <v>8.5126514718092006E-3</v>
      </c>
      <c r="AB901" s="11">
        <v>1.36877694383854E-2</v>
      </c>
      <c r="AC901" s="11">
        <v>3.4909715979039101E-2</v>
      </c>
      <c r="AD901" s="11"/>
      <c r="AE901" s="11">
        <v>2.50529440452773E-2</v>
      </c>
      <c r="AF901" s="11">
        <v>1.69673218821676E-2</v>
      </c>
      <c r="AG901" s="11">
        <v>1.28187239875694E-2</v>
      </c>
      <c r="AH901" s="11">
        <v>8.0376315664409601E-3</v>
      </c>
      <c r="AI901" s="11">
        <v>1.8342721350220199E-2</v>
      </c>
      <c r="AJ901" s="11"/>
      <c r="AK901" s="11">
        <v>1.5466876828543899E-2</v>
      </c>
      <c r="AL901" s="11">
        <v>1.3781213042587901E-2</v>
      </c>
      <c r="AM901" s="11">
        <v>3.1542812925708201E-2</v>
      </c>
      <c r="AN901" s="11">
        <v>2.2072445381319101E-2</v>
      </c>
      <c r="AO901" s="11">
        <v>1.9331761887795E-2</v>
      </c>
      <c r="AP901" s="11">
        <v>1.6691374325314E-2</v>
      </c>
      <c r="AQ901" s="11"/>
      <c r="AR901" s="11">
        <v>2.6009051580618898E-2</v>
      </c>
      <c r="AS901" s="11">
        <v>9.7832066484569505E-3</v>
      </c>
      <c r="AT901" s="11">
        <v>2.1425098985095599E-2</v>
      </c>
      <c r="AU901" s="11"/>
      <c r="AV901" s="11">
        <v>2.4775365666616402E-2</v>
      </c>
      <c r="AW901" s="11">
        <v>9.9332999416292707E-3</v>
      </c>
      <c r="AX901" s="11">
        <v>1.5803898967075899E-2</v>
      </c>
      <c r="AY901" s="11">
        <v>7.9539754683146894E-3</v>
      </c>
      <c r="AZ901" s="11">
        <v>2.3673872461088701E-2</v>
      </c>
      <c r="BA901" s="11"/>
      <c r="BB901" s="11">
        <v>2.4043271883556601E-2</v>
      </c>
      <c r="BC901" s="11">
        <v>1.15880919230037E-2</v>
      </c>
      <c r="BD901" s="11">
        <v>6.3356048210824701E-3</v>
      </c>
      <c r="BE901" s="11"/>
      <c r="BF901" s="11">
        <v>1.7430937206315899E-2</v>
      </c>
      <c r="BG901" s="11">
        <v>1.51806410092748E-2</v>
      </c>
      <c r="BH901" s="11">
        <v>1.20997751995328E-2</v>
      </c>
      <c r="BI901" s="11">
        <v>1.9185105242677601E-2</v>
      </c>
      <c r="BJ901" s="11">
        <v>1.5840462546957999E-2</v>
      </c>
      <c r="BK901" s="11">
        <v>3.4288493380698302E-2</v>
      </c>
    </row>
    <row r="902" spans="2:63" x14ac:dyDescent="0.35">
      <c r="B902" t="s">
        <v>104</v>
      </c>
      <c r="C902" s="11">
        <v>7.5690074505727095E-2</v>
      </c>
      <c r="D902" s="11">
        <v>6.2276746778316898E-2</v>
      </c>
      <c r="E902" s="11">
        <v>8.7798176700795594E-2</v>
      </c>
      <c r="F902" s="11"/>
      <c r="G902" s="11">
        <v>8.4298083710773603E-2</v>
      </c>
      <c r="H902" s="11">
        <v>8.04013900076717E-2</v>
      </c>
      <c r="I902" s="11">
        <v>9.43485647698728E-2</v>
      </c>
      <c r="J902" s="11">
        <v>8.6199936948920003E-2</v>
      </c>
      <c r="K902" s="11">
        <v>7.2445212940277004E-2</v>
      </c>
      <c r="L902" s="11">
        <v>4.4438661071855297E-2</v>
      </c>
      <c r="M902" s="11"/>
      <c r="N902" s="11">
        <v>6.6550991309305793E-2</v>
      </c>
      <c r="O902" s="11">
        <v>6.4677589581311298E-2</v>
      </c>
      <c r="P902" s="11">
        <v>6.5163066660083299E-2</v>
      </c>
      <c r="Q902" s="11">
        <v>8.26383708098192E-2</v>
      </c>
      <c r="R902" s="11">
        <v>8.0713812989152103E-2</v>
      </c>
      <c r="S902" s="11">
        <v>8.0646540168297906E-2</v>
      </c>
      <c r="T902" s="11">
        <v>7.9080784382352304E-2</v>
      </c>
      <c r="U902" s="11">
        <v>6.4070285221541498E-2</v>
      </c>
      <c r="V902" s="11">
        <v>0.10218556874813001</v>
      </c>
      <c r="W902" s="11">
        <v>6.3538496027376407E-2</v>
      </c>
      <c r="X902" s="11">
        <v>8.5829369089644197E-2</v>
      </c>
      <c r="Y902" s="11"/>
      <c r="Z902" s="11">
        <v>5.3864475228902801E-2</v>
      </c>
      <c r="AA902" s="11">
        <v>7.9410417468866304E-2</v>
      </c>
      <c r="AB902" s="11">
        <v>6.2770261786813705E-2</v>
      </c>
      <c r="AC902" s="11">
        <v>0.107166650913278</v>
      </c>
      <c r="AD902" s="11"/>
      <c r="AE902" s="11">
        <v>8.9825023133269899E-2</v>
      </c>
      <c r="AF902" s="11">
        <v>7.9781358172313105E-2</v>
      </c>
      <c r="AG902" s="11">
        <v>6.3582015893953805E-2</v>
      </c>
      <c r="AH902" s="11">
        <v>4.5606282618567501E-2</v>
      </c>
      <c r="AI902" s="11">
        <v>6.5965932316775097E-2</v>
      </c>
      <c r="AJ902" s="11"/>
      <c r="AK902" s="11">
        <v>5.7679732857559098E-2</v>
      </c>
      <c r="AL902" s="11">
        <v>7.0154040046763594E-2</v>
      </c>
      <c r="AM902" s="11">
        <v>9.24461915933322E-2</v>
      </c>
      <c r="AN902" s="11">
        <v>9.0621277576238293E-2</v>
      </c>
      <c r="AO902" s="11">
        <v>8.0362818504751396E-2</v>
      </c>
      <c r="AP902" s="11">
        <v>0.13648644164788501</v>
      </c>
      <c r="AQ902" s="11"/>
      <c r="AR902" s="11">
        <v>6.0578518437775598E-2</v>
      </c>
      <c r="AS902" s="11">
        <v>6.00608129374458E-2</v>
      </c>
      <c r="AT902" s="11">
        <v>0.14133891339738999</v>
      </c>
      <c r="AU902" s="11"/>
      <c r="AV902" s="11">
        <v>5.5818697714735001E-2</v>
      </c>
      <c r="AW902" s="11">
        <v>7.4337910796885301E-2</v>
      </c>
      <c r="AX902" s="11">
        <v>5.0329227879188303E-2</v>
      </c>
      <c r="AY902" s="11">
        <v>3.24642217222431E-2</v>
      </c>
      <c r="AZ902" s="11">
        <v>0.14784138065885799</v>
      </c>
      <c r="BA902" s="11"/>
      <c r="BB902" s="11">
        <v>4.8026476879703697E-2</v>
      </c>
      <c r="BC902" s="11">
        <v>6.92114295171012E-2</v>
      </c>
      <c r="BD902" s="11">
        <v>4.4718156568762699E-2</v>
      </c>
      <c r="BE902" s="11"/>
      <c r="BF902" s="11">
        <v>8.1076339088091504E-2</v>
      </c>
      <c r="BG902" s="11">
        <v>7.4717048159851002E-2</v>
      </c>
      <c r="BH902" s="11">
        <v>7.0851051184621996E-2</v>
      </c>
      <c r="BI902" s="11">
        <v>7.6058431251127295E-2</v>
      </c>
      <c r="BJ902" s="11">
        <v>6.8749382039114404E-2</v>
      </c>
      <c r="BK902" s="11">
        <v>8.1012097087294899E-2</v>
      </c>
    </row>
    <row r="903" spans="2:63" x14ac:dyDescent="0.35">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row>
    <row r="904" spans="2:63" x14ac:dyDescent="0.35">
      <c r="B904" s="2" t="s">
        <v>390</v>
      </c>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row>
    <row r="905" spans="2:63" x14ac:dyDescent="0.35">
      <c r="B905" s="20" t="s">
        <v>67</v>
      </c>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row>
    <row r="906" spans="2:63" x14ac:dyDescent="0.35">
      <c r="B906" t="s">
        <v>381</v>
      </c>
      <c r="C906" s="11">
        <v>8.2276773244276694E-2</v>
      </c>
      <c r="D906" s="11">
        <v>8.5764781648930893E-2</v>
      </c>
      <c r="E906" s="11">
        <v>7.8342341756148196E-2</v>
      </c>
      <c r="F906" s="11"/>
      <c r="G906" s="11">
        <v>9.0649448857596904E-2</v>
      </c>
      <c r="H906" s="11">
        <v>0.119724538496672</v>
      </c>
      <c r="I906" s="11">
        <v>8.9624511210140798E-2</v>
      </c>
      <c r="J906" s="11">
        <v>9.0141694074805406E-2</v>
      </c>
      <c r="K906" s="11">
        <v>6.7451557785380506E-2</v>
      </c>
      <c r="L906" s="11">
        <v>4.3537072408126799E-2</v>
      </c>
      <c r="M906" s="11"/>
      <c r="N906" s="11">
        <v>9.9232804588827994E-2</v>
      </c>
      <c r="O906" s="11">
        <v>7.6702935027708793E-2</v>
      </c>
      <c r="P906" s="11">
        <v>7.7324717150941205E-2</v>
      </c>
      <c r="Q906" s="11">
        <v>6.0221546265427098E-2</v>
      </c>
      <c r="R906" s="11">
        <v>8.9380812338869006E-2</v>
      </c>
      <c r="S906" s="11">
        <v>0.115951660108278</v>
      </c>
      <c r="T906" s="11">
        <v>8.7781317457692506E-2</v>
      </c>
      <c r="U906" s="11">
        <v>9.8070406555999398E-2</v>
      </c>
      <c r="V906" s="11">
        <v>7.6356519946229606E-2</v>
      </c>
      <c r="W906" s="11">
        <v>4.7678047398053397E-2</v>
      </c>
      <c r="X906" s="11">
        <v>8.0136656439860801E-2</v>
      </c>
      <c r="Y906" s="11"/>
      <c r="Z906" s="11">
        <v>6.2603933245206606E-2</v>
      </c>
      <c r="AA906" s="11">
        <v>7.2535310409856404E-2</v>
      </c>
      <c r="AB906" s="11">
        <v>0.110411532193808</v>
      </c>
      <c r="AC906" s="11">
        <v>8.9818411515482394E-2</v>
      </c>
      <c r="AD906" s="11"/>
      <c r="AE906" s="11">
        <v>0.11363958126927901</v>
      </c>
      <c r="AF906" s="11">
        <v>7.7451677152259701E-2</v>
      </c>
      <c r="AG906" s="11">
        <v>6.2133575221905803E-2</v>
      </c>
      <c r="AH906" s="11">
        <v>8.3857414412608494E-2</v>
      </c>
      <c r="AI906" s="11">
        <v>0.110486242246726</v>
      </c>
      <c r="AJ906" s="11"/>
      <c r="AK906" s="11">
        <v>6.7568620659921794E-2</v>
      </c>
      <c r="AL906" s="11">
        <v>8.6708651630275205E-2</v>
      </c>
      <c r="AM906" s="11">
        <v>9.6150007582329902E-2</v>
      </c>
      <c r="AN906" s="11">
        <v>0.118536982201865</v>
      </c>
      <c r="AO906" s="11">
        <v>8.7193012707754106E-2</v>
      </c>
      <c r="AP906" s="11">
        <v>6.4569502351756097E-2</v>
      </c>
      <c r="AQ906" s="11"/>
      <c r="AR906" s="11">
        <v>8.3397027283621E-2</v>
      </c>
      <c r="AS906" s="11">
        <v>8.0314337201395997E-2</v>
      </c>
      <c r="AT906" s="11">
        <v>8.8691032739037098E-2</v>
      </c>
      <c r="AU906" s="11"/>
      <c r="AV906" s="11">
        <v>8.5862470528972404E-2</v>
      </c>
      <c r="AW906" s="11">
        <v>8.6870344350502102E-2</v>
      </c>
      <c r="AX906" s="11">
        <v>7.211920534473E-2</v>
      </c>
      <c r="AY906" s="11">
        <v>2.5405521665522301E-2</v>
      </c>
      <c r="AZ906" s="11">
        <v>8.5182464502338601E-2</v>
      </c>
      <c r="BA906" s="11"/>
      <c r="BB906" s="11">
        <v>9.0923191913597295E-2</v>
      </c>
      <c r="BC906" s="11">
        <v>8.9775138893277595E-2</v>
      </c>
      <c r="BD906" s="11">
        <v>6.5985900744970405E-2</v>
      </c>
      <c r="BE906" s="11"/>
      <c r="BF906" s="11">
        <v>0.109650310478036</v>
      </c>
      <c r="BG906" s="11">
        <v>7.21597697748321E-2</v>
      </c>
      <c r="BH906" s="11">
        <v>8.5278646834051494E-2</v>
      </c>
      <c r="BI906" s="11">
        <v>7.5662109418163107E-2</v>
      </c>
      <c r="BJ906" s="11">
        <v>6.92252008000971E-2</v>
      </c>
      <c r="BK906" s="11">
        <v>7.7103481417992795E-2</v>
      </c>
    </row>
    <row r="907" spans="2:63" x14ac:dyDescent="0.35">
      <c r="B907" t="s">
        <v>382</v>
      </c>
      <c r="C907" s="11">
        <v>3.6617808764971602E-2</v>
      </c>
      <c r="D907" s="11">
        <v>4.0716910320700503E-2</v>
      </c>
      <c r="E907" s="11">
        <v>3.2512687385961102E-2</v>
      </c>
      <c r="F907" s="11"/>
      <c r="G907" s="11">
        <v>9.4612079092248696E-2</v>
      </c>
      <c r="H907" s="11">
        <v>6.9201139642580595E-2</v>
      </c>
      <c r="I907" s="11">
        <v>2.9133874566032902E-2</v>
      </c>
      <c r="J907" s="11">
        <v>1.9724661818091301E-2</v>
      </c>
      <c r="K907" s="11">
        <v>9.7899188245686806E-3</v>
      </c>
      <c r="L907" s="11">
        <v>8.4888631119830107E-3</v>
      </c>
      <c r="M907" s="11"/>
      <c r="N907" s="11">
        <v>6.2979789812825204E-2</v>
      </c>
      <c r="O907" s="11">
        <v>2.72599494180569E-2</v>
      </c>
      <c r="P907" s="11">
        <v>3.8942034454716799E-2</v>
      </c>
      <c r="Q907" s="11">
        <v>2.7536907122072199E-2</v>
      </c>
      <c r="R907" s="11">
        <v>3.00316767216019E-2</v>
      </c>
      <c r="S907" s="11">
        <v>5.4251995511397998E-2</v>
      </c>
      <c r="T907" s="11">
        <v>5.3645152547595401E-3</v>
      </c>
      <c r="U907" s="11">
        <v>6.7102222211655196E-2</v>
      </c>
      <c r="V907" s="11">
        <v>2.7619908491636602E-2</v>
      </c>
      <c r="W907" s="11">
        <v>2.94016448389635E-2</v>
      </c>
      <c r="X907" s="11">
        <v>3.5462948623608201E-2</v>
      </c>
      <c r="Y907" s="11"/>
      <c r="Z907" s="11">
        <v>2.8513089050040099E-2</v>
      </c>
      <c r="AA907" s="11">
        <v>2.5743504789322101E-2</v>
      </c>
      <c r="AB907" s="11">
        <v>4.4830145712708103E-2</v>
      </c>
      <c r="AC907" s="11">
        <v>4.94376402773496E-2</v>
      </c>
      <c r="AD907" s="11"/>
      <c r="AE907" s="11">
        <v>2.63587780550723E-2</v>
      </c>
      <c r="AF907" s="11">
        <v>3.6633900256646701E-2</v>
      </c>
      <c r="AG907" s="11">
        <v>3.3276301720211197E-2</v>
      </c>
      <c r="AH907" s="11">
        <v>5.6711966212867303E-2</v>
      </c>
      <c r="AI907" s="11">
        <v>8.0344599519398499E-2</v>
      </c>
      <c r="AJ907" s="11"/>
      <c r="AK907" s="11">
        <v>2.61644472190651E-2</v>
      </c>
      <c r="AL907" s="11">
        <v>4.1990175308839202E-2</v>
      </c>
      <c r="AM907" s="11">
        <v>5.50993474667597E-2</v>
      </c>
      <c r="AN907" s="11">
        <v>4.7362727614209697E-2</v>
      </c>
      <c r="AO907" s="11">
        <v>3.6109167140295398E-2</v>
      </c>
      <c r="AP907" s="11">
        <v>4.6836223099490502E-2</v>
      </c>
      <c r="AQ907" s="11"/>
      <c r="AR907" s="11">
        <v>2.86763227075198E-2</v>
      </c>
      <c r="AS907" s="11">
        <v>3.9173378435553602E-2</v>
      </c>
      <c r="AT907" s="11">
        <v>3.5400474229064997E-2</v>
      </c>
      <c r="AU907" s="11"/>
      <c r="AV907" s="11">
        <v>2.7357524147620001E-2</v>
      </c>
      <c r="AW907" s="11">
        <v>5.7207547177160901E-2</v>
      </c>
      <c r="AX907" s="11">
        <v>4.7973528829195498E-2</v>
      </c>
      <c r="AY907" s="11">
        <v>7.3342080531835302E-2</v>
      </c>
      <c r="AZ907" s="11">
        <v>1.6371195346021501E-2</v>
      </c>
      <c r="BA907" s="11"/>
      <c r="BB907" s="11">
        <v>3.0853917722538E-2</v>
      </c>
      <c r="BC907" s="11">
        <v>5.5646925885366398E-2</v>
      </c>
      <c r="BD907" s="11">
        <v>3.9586789877896801E-2</v>
      </c>
      <c r="BE907" s="11"/>
      <c r="BF907" s="11">
        <v>8.1884680046191594E-2</v>
      </c>
      <c r="BG907" s="11">
        <v>2.1594487508519101E-2</v>
      </c>
      <c r="BH907" s="11">
        <v>4.25562245506374E-2</v>
      </c>
      <c r="BI907" s="11">
        <v>2.3753323872735099E-2</v>
      </c>
      <c r="BJ907" s="11">
        <v>1.6018389463498098E-2</v>
      </c>
      <c r="BK907" s="11">
        <v>2.0484879457575701E-2</v>
      </c>
    </row>
    <row r="908" spans="2:63" x14ac:dyDescent="0.35">
      <c r="B908" t="s">
        <v>383</v>
      </c>
      <c r="C908" s="11">
        <v>0.59364027430841204</v>
      </c>
      <c r="D908" s="11">
        <v>0.57408946316523501</v>
      </c>
      <c r="E908" s="11">
        <v>0.61310619660932597</v>
      </c>
      <c r="F908" s="11"/>
      <c r="G908" s="11">
        <v>0.44958052940146098</v>
      </c>
      <c r="H908" s="11">
        <v>0.45637188428473602</v>
      </c>
      <c r="I908" s="11">
        <v>0.52986571855726305</v>
      </c>
      <c r="J908" s="11">
        <v>0.60594330878784897</v>
      </c>
      <c r="K908" s="11">
        <v>0.71162093818470495</v>
      </c>
      <c r="L908" s="11">
        <v>0.76618952286796305</v>
      </c>
      <c r="M908" s="11"/>
      <c r="N908" s="11">
        <v>0.46979625893510502</v>
      </c>
      <c r="O908" s="11">
        <v>0.63534443450087996</v>
      </c>
      <c r="P908" s="11">
        <v>0.647334214613003</v>
      </c>
      <c r="Q908" s="11">
        <v>0.63834598549814803</v>
      </c>
      <c r="R908" s="11">
        <v>0.63700901418729705</v>
      </c>
      <c r="S908" s="11">
        <v>0.55801744138847598</v>
      </c>
      <c r="T908" s="11">
        <v>0.61539601534858601</v>
      </c>
      <c r="U908" s="11">
        <v>0.56441385388839005</v>
      </c>
      <c r="V908" s="11">
        <v>0.59959229854608398</v>
      </c>
      <c r="W908" s="11">
        <v>0.61392128203479301</v>
      </c>
      <c r="X908" s="11">
        <v>0.60831886786010703</v>
      </c>
      <c r="Y908" s="11"/>
      <c r="Z908" s="11">
        <v>0.647242362066905</v>
      </c>
      <c r="AA908" s="11">
        <v>0.62506012561771196</v>
      </c>
      <c r="AB908" s="11">
        <v>0.56153370687550497</v>
      </c>
      <c r="AC908" s="11">
        <v>0.53296691723582701</v>
      </c>
      <c r="AD908" s="11"/>
      <c r="AE908" s="11">
        <v>0.59066930767729198</v>
      </c>
      <c r="AF908" s="11">
        <v>0.595855503352135</v>
      </c>
      <c r="AG908" s="11">
        <v>0.61415593494532705</v>
      </c>
      <c r="AH908" s="11">
        <v>0.56557433508446497</v>
      </c>
      <c r="AI908" s="11">
        <v>0.52790782143307002</v>
      </c>
      <c r="AJ908" s="11"/>
      <c r="AK908" s="11">
        <v>0.67487248277359202</v>
      </c>
      <c r="AL908" s="11">
        <v>0.55464216880990602</v>
      </c>
      <c r="AM908" s="11">
        <v>0.54344165590083504</v>
      </c>
      <c r="AN908" s="11">
        <v>0.50472920056293802</v>
      </c>
      <c r="AO908" s="11">
        <v>0.57449289646511403</v>
      </c>
      <c r="AP908" s="11">
        <v>0.477067002189897</v>
      </c>
      <c r="AQ908" s="11"/>
      <c r="AR908" s="11">
        <v>0.64545049529848897</v>
      </c>
      <c r="AS908" s="11">
        <v>0.58479890208859198</v>
      </c>
      <c r="AT908" s="11">
        <v>0.51195299518607296</v>
      </c>
      <c r="AU908" s="11"/>
      <c r="AV908" s="11">
        <v>0.65760136399369196</v>
      </c>
      <c r="AW908" s="11">
        <v>0.52510251717533996</v>
      </c>
      <c r="AX908" s="11">
        <v>0.58589666234306703</v>
      </c>
      <c r="AY908" s="11">
        <v>0.59840472603425299</v>
      </c>
      <c r="AZ908" s="11">
        <v>0.555509181893175</v>
      </c>
      <c r="BA908" s="11"/>
      <c r="BB908" s="11">
        <v>0.65290683706366803</v>
      </c>
      <c r="BC908" s="11">
        <v>0.53810313001371202</v>
      </c>
      <c r="BD908" s="11">
        <v>0.63108520997635897</v>
      </c>
      <c r="BE908" s="11"/>
      <c r="BF908" s="11">
        <v>0.43255404678089998</v>
      </c>
      <c r="BG908" s="11">
        <v>0.63230127260655999</v>
      </c>
      <c r="BH908" s="11">
        <v>0.58620628593732804</v>
      </c>
      <c r="BI908" s="11">
        <v>0.64724234631552402</v>
      </c>
      <c r="BJ908" s="11">
        <v>0.68857937532584002</v>
      </c>
      <c r="BK908" s="11">
        <v>0.61936795165924896</v>
      </c>
    </row>
    <row r="909" spans="2:63" x14ac:dyDescent="0.35">
      <c r="B909" t="s">
        <v>384</v>
      </c>
      <c r="C909" s="11">
        <v>4.8567908945806697E-2</v>
      </c>
      <c r="D909" s="11">
        <v>6.1796535018142897E-2</v>
      </c>
      <c r="E909" s="11">
        <v>3.55955438457344E-2</v>
      </c>
      <c r="F909" s="11"/>
      <c r="G909" s="11">
        <v>0.105478614343802</v>
      </c>
      <c r="H909" s="11">
        <v>8.1907599066492906E-2</v>
      </c>
      <c r="I909" s="11">
        <v>5.3046192438445598E-2</v>
      </c>
      <c r="J909" s="11">
        <v>3.56615189208008E-2</v>
      </c>
      <c r="K909" s="11">
        <v>1.3517163598174E-2</v>
      </c>
      <c r="L909" s="11">
        <v>1.3121955207708799E-2</v>
      </c>
      <c r="M909" s="11"/>
      <c r="N909" s="11">
        <v>8.5303519989522E-2</v>
      </c>
      <c r="O909" s="11">
        <v>3.9537746401546003E-2</v>
      </c>
      <c r="P909" s="11">
        <v>2.61748340243722E-2</v>
      </c>
      <c r="Q909" s="11">
        <v>4.48919028592503E-2</v>
      </c>
      <c r="R909" s="11">
        <v>3.3367046467294201E-2</v>
      </c>
      <c r="S909" s="11">
        <v>4.1359956565096098E-2</v>
      </c>
      <c r="T909" s="11">
        <v>4.2630003663165703E-2</v>
      </c>
      <c r="U909" s="11">
        <v>3.5116996134478599E-2</v>
      </c>
      <c r="V909" s="11">
        <v>4.9580518829262198E-2</v>
      </c>
      <c r="W909" s="11">
        <v>5.4642687205712498E-2</v>
      </c>
      <c r="X909" s="11">
        <v>5.2939750929495703E-2</v>
      </c>
      <c r="Y909" s="11"/>
      <c r="Z909" s="11">
        <v>3.7222538022363597E-2</v>
      </c>
      <c r="AA909" s="11">
        <v>3.3683406598188102E-2</v>
      </c>
      <c r="AB909" s="11">
        <v>6.6323808129204895E-2</v>
      </c>
      <c r="AC909" s="11">
        <v>6.0917444275655597E-2</v>
      </c>
      <c r="AD909" s="11"/>
      <c r="AE909" s="11">
        <v>4.4071580298080899E-2</v>
      </c>
      <c r="AF909" s="11">
        <v>4.5293056644969999E-2</v>
      </c>
      <c r="AG909" s="11">
        <v>4.7173171589517303E-2</v>
      </c>
      <c r="AH909" s="11">
        <v>5.6139686040660101E-2</v>
      </c>
      <c r="AI909" s="11">
        <v>7.3592221750568607E-2</v>
      </c>
      <c r="AJ909" s="11"/>
      <c r="AK909" s="11">
        <v>3.4535449134950699E-2</v>
      </c>
      <c r="AL909" s="11">
        <v>4.5139811343978403E-2</v>
      </c>
      <c r="AM909" s="11">
        <v>6.7545587484086997E-2</v>
      </c>
      <c r="AN909" s="11">
        <v>7.9178323310074905E-2</v>
      </c>
      <c r="AO909" s="11">
        <v>5.5473829141443602E-2</v>
      </c>
      <c r="AP909" s="11">
        <v>6.5771180891724498E-2</v>
      </c>
      <c r="AQ909" s="11"/>
      <c r="AR909" s="11">
        <v>3.8225852929331103E-2</v>
      </c>
      <c r="AS909" s="11">
        <v>5.33716607884187E-2</v>
      </c>
      <c r="AT909" s="11">
        <v>6.1581138301373101E-2</v>
      </c>
      <c r="AU909" s="11"/>
      <c r="AV909" s="11">
        <v>4.0027240054085103E-2</v>
      </c>
      <c r="AW909" s="11">
        <v>6.3794182369156405E-2</v>
      </c>
      <c r="AX909" s="11">
        <v>5.2348675819749502E-2</v>
      </c>
      <c r="AY909" s="11">
        <v>0.104639030704289</v>
      </c>
      <c r="AZ909" s="11">
        <v>3.8869168136202302E-2</v>
      </c>
      <c r="BA909" s="11"/>
      <c r="BB909" s="11">
        <v>4.5089388003898799E-2</v>
      </c>
      <c r="BC909" s="11">
        <v>5.9661808605782102E-2</v>
      </c>
      <c r="BD909" s="11">
        <v>5.8839348672212903E-2</v>
      </c>
      <c r="BE909" s="11"/>
      <c r="BF909" s="11">
        <v>8.1841936755696704E-2</v>
      </c>
      <c r="BG909" s="11">
        <v>4.2447171059987999E-2</v>
      </c>
      <c r="BH909" s="11">
        <v>5.4364701244452099E-2</v>
      </c>
      <c r="BI909" s="11">
        <v>2.9647773209524102E-2</v>
      </c>
      <c r="BJ909" s="11">
        <v>2.8584282268427401E-2</v>
      </c>
      <c r="BK909" s="11">
        <v>5.6183539716882197E-2</v>
      </c>
    </row>
    <row r="910" spans="2:63" x14ac:dyDescent="0.35">
      <c r="B910" t="s">
        <v>385</v>
      </c>
      <c r="C910" s="11">
        <v>0.14903964824917701</v>
      </c>
      <c r="D910" s="11">
        <v>0.15523760495087699</v>
      </c>
      <c r="E910" s="11">
        <v>0.14287060522473199</v>
      </c>
      <c r="F910" s="11"/>
      <c r="G910" s="11">
        <v>0.166329501293109</v>
      </c>
      <c r="H910" s="11">
        <v>0.175704355065781</v>
      </c>
      <c r="I910" s="11">
        <v>0.190288702966668</v>
      </c>
      <c r="J910" s="11">
        <v>0.138593943668056</v>
      </c>
      <c r="K910" s="11">
        <v>0.116457160388671</v>
      </c>
      <c r="L910" s="11">
        <v>0.11237587186648</v>
      </c>
      <c r="M910" s="11"/>
      <c r="N910" s="11">
        <v>0.19906875906851701</v>
      </c>
      <c r="O910" s="11">
        <v>0.14895181476462099</v>
      </c>
      <c r="P910" s="11">
        <v>0.14097533065843701</v>
      </c>
      <c r="Q910" s="11">
        <v>0.128890653843488</v>
      </c>
      <c r="R910" s="11">
        <v>0.119877323006904</v>
      </c>
      <c r="S910" s="11">
        <v>0.13565836423685099</v>
      </c>
      <c r="T910" s="11">
        <v>0.155659813107101</v>
      </c>
      <c r="U910" s="11">
        <v>0.135666035617135</v>
      </c>
      <c r="V910" s="11">
        <v>0.13796427586179799</v>
      </c>
      <c r="W910" s="11">
        <v>0.159846634232825</v>
      </c>
      <c r="X910" s="11">
        <v>0.128268539857891</v>
      </c>
      <c r="Y910" s="11"/>
      <c r="Z910" s="11">
        <v>0.16080633272435499</v>
      </c>
      <c r="AA910" s="11">
        <v>0.160496250197843</v>
      </c>
      <c r="AB910" s="11">
        <v>0.140722318577988</v>
      </c>
      <c r="AC910" s="11">
        <v>0.12928265233665301</v>
      </c>
      <c r="AD910" s="11"/>
      <c r="AE910" s="11">
        <v>0.113523260288743</v>
      </c>
      <c r="AF910" s="11">
        <v>0.159282272118248</v>
      </c>
      <c r="AG910" s="11">
        <v>0.172750695481658</v>
      </c>
      <c r="AH910" s="11">
        <v>0.16149501206598399</v>
      </c>
      <c r="AI910" s="11">
        <v>0.11728255853797601</v>
      </c>
      <c r="AJ910" s="11"/>
      <c r="AK910" s="11">
        <v>0.13174481784070399</v>
      </c>
      <c r="AL910" s="11">
        <v>0.18457298529058</v>
      </c>
      <c r="AM910" s="11">
        <v>0.13094875059584499</v>
      </c>
      <c r="AN910" s="11">
        <v>0.13770065965914</v>
      </c>
      <c r="AO910" s="11">
        <v>0.14527238089212</v>
      </c>
      <c r="AP910" s="11">
        <v>0.179834457933294</v>
      </c>
      <c r="AQ910" s="11"/>
      <c r="AR910" s="11">
        <v>0.122362002239625</v>
      </c>
      <c r="AS910" s="11">
        <v>0.17606783248053201</v>
      </c>
      <c r="AT910" s="11">
        <v>0.13459060460596201</v>
      </c>
      <c r="AU910" s="11"/>
      <c r="AV910" s="11">
        <v>0.117688315223323</v>
      </c>
      <c r="AW910" s="11">
        <v>0.18240405466335799</v>
      </c>
      <c r="AX910" s="11">
        <v>0.16770581375415899</v>
      </c>
      <c r="AY910" s="11">
        <v>0.14580387306339801</v>
      </c>
      <c r="AZ910" s="11">
        <v>0.13476175488884701</v>
      </c>
      <c r="BA910" s="11"/>
      <c r="BB910" s="11">
        <v>0.117572999329678</v>
      </c>
      <c r="BC910" s="11">
        <v>0.17816096180122001</v>
      </c>
      <c r="BD910" s="11">
        <v>0.15563109017708199</v>
      </c>
      <c r="BE910" s="11"/>
      <c r="BF910" s="11">
        <v>0.18717257772943199</v>
      </c>
      <c r="BG910" s="11">
        <v>0.14909267513990099</v>
      </c>
      <c r="BH910" s="11">
        <v>0.151426763517957</v>
      </c>
      <c r="BI910" s="11">
        <v>0.140604222286626</v>
      </c>
      <c r="BJ910" s="11">
        <v>0.11665124790989</v>
      </c>
      <c r="BK910" s="11">
        <v>0.11035774933904401</v>
      </c>
    </row>
    <row r="911" spans="2:63" x14ac:dyDescent="0.35">
      <c r="B911" t="s">
        <v>386</v>
      </c>
      <c r="C911" s="11">
        <v>1.88381466993588E-2</v>
      </c>
      <c r="D911" s="11">
        <v>2.4749272659464999E-2</v>
      </c>
      <c r="E911" s="11">
        <v>1.33177647730187E-2</v>
      </c>
      <c r="F911" s="11"/>
      <c r="G911" s="11">
        <v>1.3796147803293701E-2</v>
      </c>
      <c r="H911" s="11">
        <v>2.06740278248468E-2</v>
      </c>
      <c r="I911" s="11">
        <v>1.71850198994212E-2</v>
      </c>
      <c r="J911" s="11">
        <v>2.2008462683455101E-2</v>
      </c>
      <c r="K911" s="11">
        <v>2.0997351554841399E-2</v>
      </c>
      <c r="L911" s="11">
        <v>1.80657084313703E-2</v>
      </c>
      <c r="M911" s="11"/>
      <c r="N911" s="11">
        <v>2.0507514063371202E-2</v>
      </c>
      <c r="O911" s="11">
        <v>1.1079486494070499E-2</v>
      </c>
      <c r="P911" s="11">
        <v>1.7790935142289702E-2</v>
      </c>
      <c r="Q911" s="11">
        <v>2.1394504504997899E-2</v>
      </c>
      <c r="R911" s="11">
        <v>1.4064050228406301E-2</v>
      </c>
      <c r="S911" s="11">
        <v>7.9267763536883997E-3</v>
      </c>
      <c r="T911" s="11">
        <v>1.2747882584902301E-2</v>
      </c>
      <c r="U911" s="11">
        <v>4.1250571995046503E-2</v>
      </c>
      <c r="V911" s="11">
        <v>2.3889609103355799E-2</v>
      </c>
      <c r="W911" s="11">
        <v>2.6933731259839899E-2</v>
      </c>
      <c r="X911" s="11">
        <v>2.3828242933452301E-2</v>
      </c>
      <c r="Y911" s="11"/>
      <c r="Z911" s="11">
        <v>1.4512884472766101E-2</v>
      </c>
      <c r="AA911" s="11">
        <v>1.1519581814588301E-2</v>
      </c>
      <c r="AB911" s="11">
        <v>1.77643209538547E-2</v>
      </c>
      <c r="AC911" s="11">
        <v>3.1440715013543501E-2</v>
      </c>
      <c r="AD911" s="11"/>
      <c r="AE911" s="11">
        <v>2.1214525537284801E-2</v>
      </c>
      <c r="AF911" s="11">
        <v>1.8409881793549101E-2</v>
      </c>
      <c r="AG911" s="11">
        <v>1.3885099177361899E-2</v>
      </c>
      <c r="AH911" s="11">
        <v>2.2596103070205899E-2</v>
      </c>
      <c r="AI911" s="11">
        <v>3.3981773939606698E-2</v>
      </c>
      <c r="AJ911" s="11"/>
      <c r="AK911" s="11">
        <v>1.43197761079211E-2</v>
      </c>
      <c r="AL911" s="11">
        <v>2.2094490703629999E-2</v>
      </c>
      <c r="AM911" s="11">
        <v>3.1839517283103101E-2</v>
      </c>
      <c r="AN911" s="11">
        <v>1.2839625918913401E-2</v>
      </c>
      <c r="AO911" s="11">
        <v>2.02723437205788E-2</v>
      </c>
      <c r="AP911" s="11">
        <v>1.9752675361240798E-2</v>
      </c>
      <c r="AQ911" s="11"/>
      <c r="AR911" s="11">
        <v>2.6332486575110999E-2</v>
      </c>
      <c r="AS911" s="11">
        <v>1.08983528791975E-2</v>
      </c>
      <c r="AT911" s="11">
        <v>2.0872858160665801E-2</v>
      </c>
      <c r="AU911" s="11"/>
      <c r="AV911" s="11">
        <v>2.3598598310105801E-2</v>
      </c>
      <c r="AW911" s="11">
        <v>1.30146740594019E-2</v>
      </c>
      <c r="AX911" s="11">
        <v>1.8601150959969299E-2</v>
      </c>
      <c r="AY911" s="11">
        <v>4.0163290159759002E-2</v>
      </c>
      <c r="AZ911" s="11">
        <v>1.5983174186534801E-2</v>
      </c>
      <c r="BA911" s="11"/>
      <c r="BB911" s="11">
        <v>2.21629226388638E-2</v>
      </c>
      <c r="BC911" s="11">
        <v>1.04227371936225E-2</v>
      </c>
      <c r="BD911" s="11">
        <v>1.20548140887741E-2</v>
      </c>
      <c r="BE911" s="11"/>
      <c r="BF911" s="11">
        <v>2.40568376614885E-2</v>
      </c>
      <c r="BG911" s="11">
        <v>1.4772100029572599E-2</v>
      </c>
      <c r="BH911" s="11">
        <v>1.13177527608729E-2</v>
      </c>
      <c r="BI911" s="11">
        <v>1.55868161042597E-2</v>
      </c>
      <c r="BJ911" s="11">
        <v>1.4828980701779E-2</v>
      </c>
      <c r="BK911" s="11">
        <v>4.2859553420238602E-2</v>
      </c>
    </row>
    <row r="912" spans="2:63" x14ac:dyDescent="0.35">
      <c r="B912" t="s">
        <v>104</v>
      </c>
      <c r="C912" s="11">
        <v>7.1019439787996894E-2</v>
      </c>
      <c r="D912" s="11">
        <v>5.7645432236648503E-2</v>
      </c>
      <c r="E912" s="11">
        <v>8.4254860405079193E-2</v>
      </c>
      <c r="F912" s="11"/>
      <c r="G912" s="11">
        <v>7.9553679208488506E-2</v>
      </c>
      <c r="H912" s="11">
        <v>7.6416455618890794E-2</v>
      </c>
      <c r="I912" s="11">
        <v>9.0855980362028799E-2</v>
      </c>
      <c r="J912" s="11">
        <v>8.7926410046942599E-2</v>
      </c>
      <c r="K912" s="11">
        <v>6.0165909663658701E-2</v>
      </c>
      <c r="L912" s="11">
        <v>3.8221006106368E-2</v>
      </c>
      <c r="M912" s="11"/>
      <c r="N912" s="11">
        <v>6.3111353541832102E-2</v>
      </c>
      <c r="O912" s="11">
        <v>6.1123633393116598E-2</v>
      </c>
      <c r="P912" s="11">
        <v>5.1457933956240202E-2</v>
      </c>
      <c r="Q912" s="11">
        <v>7.8718499906616099E-2</v>
      </c>
      <c r="R912" s="11">
        <v>7.6270077049627003E-2</v>
      </c>
      <c r="S912" s="11">
        <v>8.6833805836212294E-2</v>
      </c>
      <c r="T912" s="11">
        <v>8.0420452583793406E-2</v>
      </c>
      <c r="U912" s="11">
        <v>5.8379913597294802E-2</v>
      </c>
      <c r="V912" s="11">
        <v>8.4996869221634005E-2</v>
      </c>
      <c r="W912" s="11">
        <v>6.7575973029813205E-2</v>
      </c>
      <c r="X912" s="11">
        <v>7.1044993355585007E-2</v>
      </c>
      <c r="Y912" s="11"/>
      <c r="Z912" s="11">
        <v>4.9098860418363401E-2</v>
      </c>
      <c r="AA912" s="11">
        <v>7.09618205724903E-2</v>
      </c>
      <c r="AB912" s="11">
        <v>5.8414167556932003E-2</v>
      </c>
      <c r="AC912" s="11">
        <v>0.10613621934549</v>
      </c>
      <c r="AD912" s="11"/>
      <c r="AE912" s="11">
        <v>9.0522966874248698E-2</v>
      </c>
      <c r="AF912" s="11">
        <v>6.7073708682192104E-2</v>
      </c>
      <c r="AG912" s="11">
        <v>5.6625221864017902E-2</v>
      </c>
      <c r="AH912" s="11">
        <v>5.3625483113209201E-2</v>
      </c>
      <c r="AI912" s="11">
        <v>5.6404782572654501E-2</v>
      </c>
      <c r="AJ912" s="11"/>
      <c r="AK912" s="11">
        <v>5.0794406263844502E-2</v>
      </c>
      <c r="AL912" s="11">
        <v>6.4851716912791693E-2</v>
      </c>
      <c r="AM912" s="11">
        <v>7.4975133687040493E-2</v>
      </c>
      <c r="AN912" s="11">
        <v>9.9652480732859497E-2</v>
      </c>
      <c r="AO912" s="11">
        <v>8.1186369932693903E-2</v>
      </c>
      <c r="AP912" s="11">
        <v>0.14616895817259701</v>
      </c>
      <c r="AQ912" s="11"/>
      <c r="AR912" s="11">
        <v>5.5555812966303297E-2</v>
      </c>
      <c r="AS912" s="11">
        <v>5.5375536126310299E-2</v>
      </c>
      <c r="AT912" s="11">
        <v>0.14691089677782401</v>
      </c>
      <c r="AU912" s="11"/>
      <c r="AV912" s="11">
        <v>4.7864487742200798E-2</v>
      </c>
      <c r="AW912" s="11">
        <v>7.1606680205081097E-2</v>
      </c>
      <c r="AX912" s="11">
        <v>5.5354962949129199E-2</v>
      </c>
      <c r="AY912" s="11">
        <v>1.22414778409441E-2</v>
      </c>
      <c r="AZ912" s="11">
        <v>0.15332306104688101</v>
      </c>
      <c r="BA912" s="11"/>
      <c r="BB912" s="11">
        <v>4.0490743327755999E-2</v>
      </c>
      <c r="BC912" s="11">
        <v>6.8229297607018694E-2</v>
      </c>
      <c r="BD912" s="11">
        <v>3.6816846462704798E-2</v>
      </c>
      <c r="BE912" s="11"/>
      <c r="BF912" s="11">
        <v>8.2839610548255005E-2</v>
      </c>
      <c r="BG912" s="11">
        <v>6.7632523880627002E-2</v>
      </c>
      <c r="BH912" s="11">
        <v>6.8849625154701E-2</v>
      </c>
      <c r="BI912" s="11">
        <v>6.7503408793167394E-2</v>
      </c>
      <c r="BJ912" s="11">
        <v>6.6112523530468204E-2</v>
      </c>
      <c r="BK912" s="11">
        <v>7.3642844989017603E-2</v>
      </c>
    </row>
    <row r="913" spans="2:63" x14ac:dyDescent="0.35">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c r="BK913" s="11"/>
    </row>
    <row r="914" spans="2:63" x14ac:dyDescent="0.35">
      <c r="B914" s="2" t="s">
        <v>391</v>
      </c>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row>
    <row r="915" spans="2:63" x14ac:dyDescent="0.35">
      <c r="B915" s="20" t="s">
        <v>67</v>
      </c>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c r="BK915" s="11"/>
    </row>
    <row r="916" spans="2:63" x14ac:dyDescent="0.35">
      <c r="B916" t="s">
        <v>381</v>
      </c>
      <c r="C916" s="11">
        <v>0.151127170721823</v>
      </c>
      <c r="D916" s="11">
        <v>0.162997992952503</v>
      </c>
      <c r="E916" s="11">
        <v>0.13991004571611501</v>
      </c>
      <c r="F916" s="11"/>
      <c r="G916" s="11">
        <v>0.13588167816319299</v>
      </c>
      <c r="H916" s="11">
        <v>0.12888059722555101</v>
      </c>
      <c r="I916" s="11">
        <v>0.149501373684123</v>
      </c>
      <c r="J916" s="11">
        <v>0.15260994236948999</v>
      </c>
      <c r="K916" s="11">
        <v>0.16236560908714301</v>
      </c>
      <c r="L916" s="11">
        <v>0.172235996561137</v>
      </c>
      <c r="M916" s="11"/>
      <c r="N916" s="11">
        <v>0.151204769033426</v>
      </c>
      <c r="O916" s="11">
        <v>0.15458971370907501</v>
      </c>
      <c r="P916" s="11">
        <v>0.132571907975127</v>
      </c>
      <c r="Q916" s="11">
        <v>0.15205732686832099</v>
      </c>
      <c r="R916" s="11">
        <v>0.15856154175939099</v>
      </c>
      <c r="S916" s="11">
        <v>0.154272916427454</v>
      </c>
      <c r="T916" s="11">
        <v>0.16854051772475101</v>
      </c>
      <c r="U916" s="11">
        <v>0.143880342864738</v>
      </c>
      <c r="V916" s="11">
        <v>0.137580737083452</v>
      </c>
      <c r="W916" s="11">
        <v>0.14342067445280299</v>
      </c>
      <c r="X916" s="11">
        <v>0.17544241639173699</v>
      </c>
      <c r="Y916" s="11"/>
      <c r="Z916" s="11">
        <v>0.164741048693195</v>
      </c>
      <c r="AA916" s="11">
        <v>0.138005950291956</v>
      </c>
      <c r="AB916" s="11">
        <v>0.163771156455674</v>
      </c>
      <c r="AC916" s="11">
        <v>0.13874965818710799</v>
      </c>
      <c r="AD916" s="11"/>
      <c r="AE916" s="11">
        <v>0.16210792378969099</v>
      </c>
      <c r="AF916" s="11">
        <v>0.151250964802944</v>
      </c>
      <c r="AG916" s="11">
        <v>0.130545576586234</v>
      </c>
      <c r="AH916" s="11">
        <v>0.15483180309335701</v>
      </c>
      <c r="AI916" s="11">
        <v>0.18360630465804301</v>
      </c>
      <c r="AJ916" s="11"/>
      <c r="AK916" s="11">
        <v>0.17773101006469799</v>
      </c>
      <c r="AL916" s="11">
        <v>0.13792317387713801</v>
      </c>
      <c r="AM916" s="11">
        <v>0.121877013858921</v>
      </c>
      <c r="AN916" s="11">
        <v>0.13371886578891501</v>
      </c>
      <c r="AO916" s="11">
        <v>0.14844505677665101</v>
      </c>
      <c r="AP916" s="11">
        <v>0.108983660286782</v>
      </c>
      <c r="AQ916" s="11"/>
      <c r="AR916" s="11">
        <v>0.17808476430613401</v>
      </c>
      <c r="AS916" s="11">
        <v>0.13452240369648999</v>
      </c>
      <c r="AT916" s="11">
        <v>0.14347301368569801</v>
      </c>
      <c r="AU916" s="11"/>
      <c r="AV916" s="11">
        <v>0.182862296426057</v>
      </c>
      <c r="AW916" s="11">
        <v>0.134805758768196</v>
      </c>
      <c r="AX916" s="11">
        <v>0.123722234477433</v>
      </c>
      <c r="AY916" s="11">
        <v>0.169295073705646</v>
      </c>
      <c r="AZ916" s="11">
        <v>0.116362783245983</v>
      </c>
      <c r="BA916" s="11"/>
      <c r="BB916" s="11">
        <v>0.19879520024790601</v>
      </c>
      <c r="BC916" s="11">
        <v>0.141958610682096</v>
      </c>
      <c r="BD916" s="11">
        <v>0.123466072262542</v>
      </c>
      <c r="BE916" s="11"/>
      <c r="BF916" s="11">
        <v>0.16953618407069401</v>
      </c>
      <c r="BG916" s="11">
        <v>0.16135928707650901</v>
      </c>
      <c r="BH916" s="11">
        <v>0.114231008072646</v>
      </c>
      <c r="BI916" s="11">
        <v>0.121640850323025</v>
      </c>
      <c r="BJ916" s="11">
        <v>0.167919046923698</v>
      </c>
      <c r="BK916" s="11">
        <v>0.19204960845289101</v>
      </c>
    </row>
    <row r="917" spans="2:63" x14ac:dyDescent="0.35">
      <c r="B917" t="s">
        <v>382</v>
      </c>
      <c r="C917" s="11">
        <v>3.7104575583167897E-2</v>
      </c>
      <c r="D917" s="11">
        <v>4.2258341011486102E-2</v>
      </c>
      <c r="E917" s="11">
        <v>3.1548212203066799E-2</v>
      </c>
      <c r="F917" s="11"/>
      <c r="G917" s="11">
        <v>8.8846786131760003E-2</v>
      </c>
      <c r="H917" s="11">
        <v>6.03494774733703E-2</v>
      </c>
      <c r="I917" s="11">
        <v>3.3664705645906297E-2</v>
      </c>
      <c r="J917" s="11">
        <v>2.0991519134402298E-2</v>
      </c>
      <c r="K917" s="11">
        <v>1.0965072506989601E-2</v>
      </c>
      <c r="L917" s="11">
        <v>1.6479397755670599E-2</v>
      </c>
      <c r="M917" s="11"/>
      <c r="N917" s="11">
        <v>5.5926279125544903E-2</v>
      </c>
      <c r="O917" s="11">
        <v>3.4578201017443098E-2</v>
      </c>
      <c r="P917" s="11">
        <v>1.7035984634631001E-2</v>
      </c>
      <c r="Q917" s="11">
        <v>3.5552409496761403E-2</v>
      </c>
      <c r="R917" s="11">
        <v>4.3912014395040402E-2</v>
      </c>
      <c r="S917" s="11">
        <v>4.87634513025611E-2</v>
      </c>
      <c r="T917" s="11">
        <v>2.8274760942209501E-2</v>
      </c>
      <c r="U917" s="11">
        <v>5.8391313746879801E-2</v>
      </c>
      <c r="V917" s="11">
        <v>2.00933195833988E-2</v>
      </c>
      <c r="W917" s="11">
        <v>3.3283696573147198E-2</v>
      </c>
      <c r="X917" s="11">
        <v>3.6586000839916699E-2</v>
      </c>
      <c r="Y917" s="11"/>
      <c r="Z917" s="11">
        <v>2.85256046908938E-2</v>
      </c>
      <c r="AA917" s="11">
        <v>3.6554613612875299E-2</v>
      </c>
      <c r="AB917" s="11">
        <v>4.1679872814928701E-2</v>
      </c>
      <c r="AC917" s="11">
        <v>4.3796420254682299E-2</v>
      </c>
      <c r="AD917" s="11"/>
      <c r="AE917" s="11">
        <v>3.26795809579669E-2</v>
      </c>
      <c r="AF917" s="11">
        <v>3.9354996939907697E-2</v>
      </c>
      <c r="AG917" s="11">
        <v>3.7458725034233101E-2</v>
      </c>
      <c r="AH917" s="11">
        <v>3.8503652069031703E-2</v>
      </c>
      <c r="AI917" s="11">
        <v>3.5550823983927199E-2</v>
      </c>
      <c r="AJ917" s="11"/>
      <c r="AK917" s="11">
        <v>2.6137053111531201E-2</v>
      </c>
      <c r="AL917" s="11">
        <v>4.25772373344828E-2</v>
      </c>
      <c r="AM917" s="11">
        <v>4.8588740126703799E-2</v>
      </c>
      <c r="AN917" s="11">
        <v>4.0588213675296803E-2</v>
      </c>
      <c r="AO917" s="11">
        <v>3.6329986161287103E-2</v>
      </c>
      <c r="AP917" s="11">
        <v>8.3260752839609098E-2</v>
      </c>
      <c r="AQ917" s="11"/>
      <c r="AR917" s="11">
        <v>2.7335750676200699E-2</v>
      </c>
      <c r="AS917" s="11">
        <v>4.1497388206100702E-2</v>
      </c>
      <c r="AT917" s="11">
        <v>3.8068173163112097E-2</v>
      </c>
      <c r="AU917" s="11"/>
      <c r="AV917" s="11">
        <v>2.63708368405716E-2</v>
      </c>
      <c r="AW917" s="11">
        <v>5.0242630162788203E-2</v>
      </c>
      <c r="AX917" s="11">
        <v>5.57286680287742E-2</v>
      </c>
      <c r="AY917" s="11">
        <v>4.6407752581417799E-2</v>
      </c>
      <c r="AZ917" s="11">
        <v>3.2598820722757299E-2</v>
      </c>
      <c r="BA917" s="11"/>
      <c r="BB917" s="11">
        <v>3.2340904062549899E-2</v>
      </c>
      <c r="BC917" s="11">
        <v>4.38591751453659E-2</v>
      </c>
      <c r="BD917" s="11">
        <v>5.55994225010253E-2</v>
      </c>
      <c r="BE917" s="11"/>
      <c r="BF917" s="11">
        <v>6.4462033628640003E-2</v>
      </c>
      <c r="BG917" s="11">
        <v>2.5139522209522001E-2</v>
      </c>
      <c r="BH917" s="11">
        <v>3.3928982888365197E-2</v>
      </c>
      <c r="BI917" s="11">
        <v>3.4509856064932003E-2</v>
      </c>
      <c r="BJ917" s="11">
        <v>2.0599487553242E-2</v>
      </c>
      <c r="BK917" s="11">
        <v>4.6938377729607697E-2</v>
      </c>
    </row>
    <row r="918" spans="2:63" x14ac:dyDescent="0.35">
      <c r="B918" t="s">
        <v>383</v>
      </c>
      <c r="C918" s="11">
        <v>0.26445469606658201</v>
      </c>
      <c r="D918" s="11">
        <v>0.26736418943378998</v>
      </c>
      <c r="E918" s="11">
        <v>0.26293291583255402</v>
      </c>
      <c r="F918" s="11"/>
      <c r="G918" s="11">
        <v>0.202019719504967</v>
      </c>
      <c r="H918" s="11">
        <v>0.24151482082386899</v>
      </c>
      <c r="I918" s="11">
        <v>0.21556426984494201</v>
      </c>
      <c r="J918" s="11">
        <v>0.25298338106469598</v>
      </c>
      <c r="K918" s="11">
        <v>0.30854380445896901</v>
      </c>
      <c r="L918" s="11">
        <v>0.34501784092198601</v>
      </c>
      <c r="M918" s="11"/>
      <c r="N918" s="11">
        <v>0.247970939438211</v>
      </c>
      <c r="O918" s="11">
        <v>0.26260464612953499</v>
      </c>
      <c r="P918" s="11">
        <v>0.31027915296002201</v>
      </c>
      <c r="Q918" s="11">
        <v>0.29521021921328799</v>
      </c>
      <c r="R918" s="11">
        <v>0.28320558138525698</v>
      </c>
      <c r="S918" s="11">
        <v>0.27111079858612702</v>
      </c>
      <c r="T918" s="11">
        <v>0.27656891311694398</v>
      </c>
      <c r="U918" s="11">
        <v>0.251061765504001</v>
      </c>
      <c r="V918" s="11">
        <v>0.25695735542791498</v>
      </c>
      <c r="W918" s="11">
        <v>0.22687016017976</v>
      </c>
      <c r="X918" s="11">
        <v>0.224032916702296</v>
      </c>
      <c r="Y918" s="11"/>
      <c r="Z918" s="11">
        <v>0.30387964580096999</v>
      </c>
      <c r="AA918" s="11">
        <v>0.268269863015139</v>
      </c>
      <c r="AB918" s="11">
        <v>0.25146737978498401</v>
      </c>
      <c r="AC918" s="11">
        <v>0.230188836950183</v>
      </c>
      <c r="AD918" s="11"/>
      <c r="AE918" s="11">
        <v>0.243184739424394</v>
      </c>
      <c r="AF918" s="11">
        <v>0.26315974708470202</v>
      </c>
      <c r="AG918" s="11">
        <v>0.29228026740127899</v>
      </c>
      <c r="AH918" s="11">
        <v>0.25779590553686899</v>
      </c>
      <c r="AI918" s="11">
        <v>0.25170071093191199</v>
      </c>
      <c r="AJ918" s="11"/>
      <c r="AK918" s="11">
        <v>0.30415576063087302</v>
      </c>
      <c r="AL918" s="11">
        <v>0.238485729039388</v>
      </c>
      <c r="AM918" s="11">
        <v>0.217482342224494</v>
      </c>
      <c r="AN918" s="11">
        <v>0.23720219918959501</v>
      </c>
      <c r="AO918" s="11">
        <v>0.27981000601177602</v>
      </c>
      <c r="AP918" s="11">
        <v>0.20803981364767901</v>
      </c>
      <c r="AQ918" s="11"/>
      <c r="AR918" s="11">
        <v>0.29509807198127602</v>
      </c>
      <c r="AS918" s="11">
        <v>0.256653386970635</v>
      </c>
      <c r="AT918" s="11">
        <v>0.218851665646598</v>
      </c>
      <c r="AU918" s="11"/>
      <c r="AV918" s="11">
        <v>0.321175756406124</v>
      </c>
      <c r="AW918" s="11">
        <v>0.225666030067008</v>
      </c>
      <c r="AX918" s="11">
        <v>0.292250888879864</v>
      </c>
      <c r="AY918" s="11">
        <v>0.195741144976873</v>
      </c>
      <c r="AZ918" s="11">
        <v>0.210452851706141</v>
      </c>
      <c r="BA918" s="11"/>
      <c r="BB918" s="11">
        <v>0.31442137423077698</v>
      </c>
      <c r="BC918" s="11">
        <v>0.23945550673800201</v>
      </c>
      <c r="BD918" s="11">
        <v>0.295960768078882</v>
      </c>
      <c r="BE918" s="11"/>
      <c r="BF918" s="11">
        <v>0.21802004937419001</v>
      </c>
      <c r="BG918" s="11">
        <v>0.27700490288463497</v>
      </c>
      <c r="BH918" s="11">
        <v>0.233535359364547</v>
      </c>
      <c r="BI918" s="11">
        <v>0.297714953161485</v>
      </c>
      <c r="BJ918" s="11">
        <v>0.28763627841372302</v>
      </c>
      <c r="BK918" s="11">
        <v>0.28040882024971098</v>
      </c>
    </row>
    <row r="919" spans="2:63" x14ac:dyDescent="0.35">
      <c r="B919" t="s">
        <v>384</v>
      </c>
      <c r="C919" s="11">
        <v>7.6003050594933994E-2</v>
      </c>
      <c r="D919" s="11">
        <v>7.3888005075715801E-2</v>
      </c>
      <c r="E919" s="11">
        <v>7.9033136611389901E-2</v>
      </c>
      <c r="F919" s="11"/>
      <c r="G919" s="11">
        <v>0.12915146751561199</v>
      </c>
      <c r="H919" s="11">
        <v>0.13714593807801201</v>
      </c>
      <c r="I919" s="11">
        <v>8.3427398969376607E-2</v>
      </c>
      <c r="J919" s="11">
        <v>5.4044728628644997E-2</v>
      </c>
      <c r="K919" s="11">
        <v>3.8339432836819301E-2</v>
      </c>
      <c r="L919" s="11">
        <v>2.7073249988875302E-2</v>
      </c>
      <c r="M919" s="11"/>
      <c r="N919" s="11">
        <v>0.11282275096800699</v>
      </c>
      <c r="O919" s="11">
        <v>8.1728736288875503E-2</v>
      </c>
      <c r="P919" s="11">
        <v>6.8369993517101102E-2</v>
      </c>
      <c r="Q919" s="11">
        <v>5.7911190636725798E-2</v>
      </c>
      <c r="R919" s="11">
        <v>7.3049697224899193E-2</v>
      </c>
      <c r="S919" s="11">
        <v>7.4075623817007399E-2</v>
      </c>
      <c r="T919" s="11">
        <v>7.0009572918762294E-2</v>
      </c>
      <c r="U919" s="11">
        <v>7.7436278919816595E-2</v>
      </c>
      <c r="V919" s="11">
        <v>6.0021194108725598E-2</v>
      </c>
      <c r="W919" s="11">
        <v>5.5709562481297499E-2</v>
      </c>
      <c r="X919" s="11">
        <v>9.0478977633424496E-2</v>
      </c>
      <c r="Y919" s="11"/>
      <c r="Z919" s="11">
        <v>5.0550018764351598E-2</v>
      </c>
      <c r="AA919" s="11">
        <v>5.44205094110937E-2</v>
      </c>
      <c r="AB919" s="11">
        <v>9.8150419588588195E-2</v>
      </c>
      <c r="AC919" s="11">
        <v>0.10639341058049701</v>
      </c>
      <c r="AD919" s="11"/>
      <c r="AE919" s="11">
        <v>6.9144866932509E-2</v>
      </c>
      <c r="AF919" s="11">
        <v>7.3848299333819895E-2</v>
      </c>
      <c r="AG919" s="11">
        <v>8.1173986604246004E-2</v>
      </c>
      <c r="AH919" s="11">
        <v>8.0285028278257606E-2</v>
      </c>
      <c r="AI919" s="11">
        <v>0.11873508931507799</v>
      </c>
      <c r="AJ919" s="11"/>
      <c r="AK919" s="11">
        <v>4.8617153829855701E-2</v>
      </c>
      <c r="AL919" s="11">
        <v>8.8298100965874302E-2</v>
      </c>
      <c r="AM919" s="11">
        <v>0.120316447536124</v>
      </c>
      <c r="AN919" s="11">
        <v>8.9922327512319294E-2</v>
      </c>
      <c r="AO919" s="11">
        <v>8.4590469138501101E-2</v>
      </c>
      <c r="AP919" s="11">
        <v>6.6845938273516606E-2</v>
      </c>
      <c r="AQ919" s="11"/>
      <c r="AR919" s="11">
        <v>6.34895420895807E-2</v>
      </c>
      <c r="AS919" s="11">
        <v>8.2335964975349896E-2</v>
      </c>
      <c r="AT919" s="11">
        <v>7.4014677587755498E-2</v>
      </c>
      <c r="AU919" s="11"/>
      <c r="AV919" s="11">
        <v>5.8450383431436E-2</v>
      </c>
      <c r="AW919" s="11">
        <v>0.108375676628662</v>
      </c>
      <c r="AX919" s="11">
        <v>6.8445724264417696E-2</v>
      </c>
      <c r="AY919" s="11">
        <v>7.0641810929944496E-2</v>
      </c>
      <c r="AZ919" s="11">
        <v>5.8201985908701299E-2</v>
      </c>
      <c r="BA919" s="11"/>
      <c r="BB919" s="11">
        <v>5.88859185266657E-2</v>
      </c>
      <c r="BC919" s="11">
        <v>0.10056026768691</v>
      </c>
      <c r="BD919" s="11">
        <v>6.3582814748739794E-2</v>
      </c>
      <c r="BE919" s="11"/>
      <c r="BF919" s="11">
        <v>0.11411344900036099</v>
      </c>
      <c r="BG919" s="11">
        <v>5.8901882961513698E-2</v>
      </c>
      <c r="BH919" s="11">
        <v>0.121105055421024</v>
      </c>
      <c r="BI919" s="11">
        <v>5.4645684650119299E-2</v>
      </c>
      <c r="BJ919" s="11">
        <v>4.7285401582892503E-2</v>
      </c>
      <c r="BK919" s="11">
        <v>5.6345095824757302E-2</v>
      </c>
    </row>
    <row r="920" spans="2:63" x14ac:dyDescent="0.35">
      <c r="B920" t="s">
        <v>385</v>
      </c>
      <c r="C920" s="11">
        <v>0.323830934040926</v>
      </c>
      <c r="D920" s="11">
        <v>0.33128749555165898</v>
      </c>
      <c r="E920" s="11">
        <v>0.316375149002183</v>
      </c>
      <c r="F920" s="11"/>
      <c r="G920" s="11">
        <v>0.31063181111913502</v>
      </c>
      <c r="H920" s="11">
        <v>0.299171170429328</v>
      </c>
      <c r="I920" s="11">
        <v>0.35391793100883101</v>
      </c>
      <c r="J920" s="11">
        <v>0.336809074153816</v>
      </c>
      <c r="K920" s="11">
        <v>0.32957815634304899</v>
      </c>
      <c r="L920" s="11">
        <v>0.31406995055387898</v>
      </c>
      <c r="M920" s="11"/>
      <c r="N920" s="11">
        <v>0.32119364264691702</v>
      </c>
      <c r="O920" s="11">
        <v>0.33539601311634898</v>
      </c>
      <c r="P920" s="11">
        <v>0.33533417750223798</v>
      </c>
      <c r="Q920" s="11">
        <v>0.301554305203662</v>
      </c>
      <c r="R920" s="11">
        <v>0.29161399543897798</v>
      </c>
      <c r="S920" s="11">
        <v>0.29513291527121999</v>
      </c>
      <c r="T920" s="11">
        <v>0.309170758053394</v>
      </c>
      <c r="U920" s="11">
        <v>0.34208599990538702</v>
      </c>
      <c r="V920" s="11">
        <v>0.33025183831724603</v>
      </c>
      <c r="W920" s="11">
        <v>0.37128790745249401</v>
      </c>
      <c r="X920" s="11">
        <v>0.32896531797519901</v>
      </c>
      <c r="Y920" s="11"/>
      <c r="Z920" s="11">
        <v>0.35015558453643902</v>
      </c>
      <c r="AA920" s="11">
        <v>0.35939327890329598</v>
      </c>
      <c r="AB920" s="11">
        <v>0.31000851346867397</v>
      </c>
      <c r="AC920" s="11">
        <v>0.26806513251861602</v>
      </c>
      <c r="AD920" s="11"/>
      <c r="AE920" s="11">
        <v>0.29498515272674403</v>
      </c>
      <c r="AF920" s="11">
        <v>0.32354780242137698</v>
      </c>
      <c r="AG920" s="11">
        <v>0.34415001668255302</v>
      </c>
      <c r="AH920" s="11">
        <v>0.38130183021101699</v>
      </c>
      <c r="AI920" s="11">
        <v>0.27271380882889201</v>
      </c>
      <c r="AJ920" s="11"/>
      <c r="AK920" s="11">
        <v>0.32033683547373798</v>
      </c>
      <c r="AL920" s="11">
        <v>0.35966917972454499</v>
      </c>
      <c r="AM920" s="11">
        <v>0.30400441022532798</v>
      </c>
      <c r="AN920" s="11">
        <v>0.30617449521159301</v>
      </c>
      <c r="AO920" s="11">
        <v>0.30472846310671797</v>
      </c>
      <c r="AP920" s="11">
        <v>0.32371689929747399</v>
      </c>
      <c r="AQ920" s="11"/>
      <c r="AR920" s="11">
        <v>0.28321572465334599</v>
      </c>
      <c r="AS920" s="11">
        <v>0.37655111737855002</v>
      </c>
      <c r="AT920" s="11">
        <v>0.28413073111125298</v>
      </c>
      <c r="AU920" s="11"/>
      <c r="AV920" s="11">
        <v>0.28283587029917401</v>
      </c>
      <c r="AW920" s="11">
        <v>0.35834263694652202</v>
      </c>
      <c r="AX920" s="11">
        <v>0.35795493930241601</v>
      </c>
      <c r="AY920" s="11">
        <v>0.34799076447457</v>
      </c>
      <c r="AZ920" s="11">
        <v>0.316319189163971</v>
      </c>
      <c r="BA920" s="11"/>
      <c r="BB920" s="11">
        <v>0.28314259972076999</v>
      </c>
      <c r="BC920" s="11">
        <v>0.35920411544082897</v>
      </c>
      <c r="BD920" s="11">
        <v>0.37861702464537</v>
      </c>
      <c r="BE920" s="11"/>
      <c r="BF920" s="11">
        <v>0.28983161874168201</v>
      </c>
      <c r="BG920" s="11">
        <v>0.33509652802995799</v>
      </c>
      <c r="BH920" s="11">
        <v>0.37360782245818602</v>
      </c>
      <c r="BI920" s="11">
        <v>0.32718985883052398</v>
      </c>
      <c r="BJ920" s="11">
        <v>0.332191316812046</v>
      </c>
      <c r="BK920" s="11">
        <v>0.258931483053985</v>
      </c>
    </row>
    <row r="921" spans="2:63" x14ac:dyDescent="0.35">
      <c r="B921" t="s">
        <v>386</v>
      </c>
      <c r="C921" s="11">
        <v>2.31722722979779E-2</v>
      </c>
      <c r="D921" s="11">
        <v>2.8889849043042599E-2</v>
      </c>
      <c r="E921" s="11">
        <v>1.75523510159275E-2</v>
      </c>
      <c r="F921" s="11"/>
      <c r="G921" s="11">
        <v>5.4003064053695198E-3</v>
      </c>
      <c r="H921" s="11">
        <v>2.6033897044416301E-2</v>
      </c>
      <c r="I921" s="11">
        <v>2.55589466010702E-2</v>
      </c>
      <c r="J921" s="11">
        <v>2.9797115178542E-2</v>
      </c>
      <c r="K921" s="11">
        <v>2.4414426415181E-2</v>
      </c>
      <c r="L921" s="11">
        <v>2.47217235276198E-2</v>
      </c>
      <c r="M921" s="11"/>
      <c r="N921" s="11">
        <v>2.20880056543231E-2</v>
      </c>
      <c r="O921" s="11">
        <v>1.7578396882071998E-2</v>
      </c>
      <c r="P921" s="11">
        <v>1.9780883792017201E-2</v>
      </c>
      <c r="Q921" s="11">
        <v>3.4584472599405301E-2</v>
      </c>
      <c r="R921" s="11">
        <v>2.11804241803779E-2</v>
      </c>
      <c r="S921" s="11">
        <v>1.4706029609483201E-2</v>
      </c>
      <c r="T921" s="11">
        <v>2.1364691647039601E-2</v>
      </c>
      <c r="U921" s="11">
        <v>1.9419619820861801E-2</v>
      </c>
      <c r="V921" s="11">
        <v>3.8871303526775099E-2</v>
      </c>
      <c r="W921" s="11">
        <v>2.3940147119271001E-2</v>
      </c>
      <c r="X921" s="11">
        <v>1.3677801771964201E-2</v>
      </c>
      <c r="Y921" s="11"/>
      <c r="Z921" s="11">
        <v>1.44808504413587E-2</v>
      </c>
      <c r="AA921" s="11">
        <v>1.9183274197472299E-2</v>
      </c>
      <c r="AB921" s="11">
        <v>2.1281195111202401E-2</v>
      </c>
      <c r="AC921" s="11">
        <v>3.7849562138452898E-2</v>
      </c>
      <c r="AD921" s="11"/>
      <c r="AE921" s="11">
        <v>3.2243608886328101E-2</v>
      </c>
      <c r="AF921" s="11">
        <v>2.29069525071849E-2</v>
      </c>
      <c r="AG921" s="11">
        <v>1.5688802338710901E-2</v>
      </c>
      <c r="AH921" s="11">
        <v>1.02523032054367E-2</v>
      </c>
      <c r="AI921" s="11">
        <v>3.2748100170253702E-2</v>
      </c>
      <c r="AJ921" s="11"/>
      <c r="AK921" s="11">
        <v>1.8025937605320601E-2</v>
      </c>
      <c r="AL921" s="11">
        <v>2.6633340179646799E-2</v>
      </c>
      <c r="AM921" s="11">
        <v>4.18751992215039E-2</v>
      </c>
      <c r="AN921" s="11">
        <v>2.21053308109284E-2</v>
      </c>
      <c r="AO921" s="11">
        <v>2.1537530600875401E-2</v>
      </c>
      <c r="AP921" s="11">
        <v>2.81649436435643E-2</v>
      </c>
      <c r="AQ921" s="11"/>
      <c r="AR921" s="11">
        <v>3.63616781696251E-2</v>
      </c>
      <c r="AS921" s="11">
        <v>1.0671901300203899E-2</v>
      </c>
      <c r="AT921" s="11">
        <v>3.4285630277123003E-2</v>
      </c>
      <c r="AU921" s="11"/>
      <c r="AV921" s="11">
        <v>3.3222597878571597E-2</v>
      </c>
      <c r="AW921" s="11">
        <v>1.31144874533756E-2</v>
      </c>
      <c r="AX921" s="11">
        <v>9.9713679033151606E-3</v>
      </c>
      <c r="AY921" s="11">
        <v>4.05697958580035E-2</v>
      </c>
      <c r="AZ921" s="11">
        <v>2.58912240435651E-2</v>
      </c>
      <c r="BA921" s="11"/>
      <c r="BB921" s="11">
        <v>2.6359064268166199E-2</v>
      </c>
      <c r="BC921" s="11">
        <v>1.2625526573543501E-2</v>
      </c>
      <c r="BD921" s="11">
        <v>1.18243835456491E-2</v>
      </c>
      <c r="BE921" s="11"/>
      <c r="BF921" s="11">
        <v>2.2406446426586998E-2</v>
      </c>
      <c r="BG921" s="11">
        <v>1.8977943464280899E-2</v>
      </c>
      <c r="BH921" s="11">
        <v>1.12113846474481E-2</v>
      </c>
      <c r="BI921" s="11">
        <v>2.7372165678924198E-2</v>
      </c>
      <c r="BJ921" s="11">
        <v>2.7198746201891701E-2</v>
      </c>
      <c r="BK921" s="11">
        <v>3.3541257983441097E-2</v>
      </c>
    </row>
    <row r="922" spans="2:63" x14ac:dyDescent="0.35">
      <c r="B922" t="s">
        <v>104</v>
      </c>
      <c r="C922" s="11">
        <v>0.12430730069458901</v>
      </c>
      <c r="D922" s="11">
        <v>9.3314126931803507E-2</v>
      </c>
      <c r="E922" s="11">
        <v>0.152648189618763</v>
      </c>
      <c r="F922" s="11"/>
      <c r="G922" s="11">
        <v>0.12806823115996299</v>
      </c>
      <c r="H922" s="11">
        <v>0.10690409892545399</v>
      </c>
      <c r="I922" s="11">
        <v>0.13836537424574999</v>
      </c>
      <c r="J922" s="11">
        <v>0.15276423947040799</v>
      </c>
      <c r="K922" s="11">
        <v>0.125793498351848</v>
      </c>
      <c r="L922" s="11">
        <v>0.10040184069083299</v>
      </c>
      <c r="M922" s="11"/>
      <c r="N922" s="11">
        <v>8.8793613133571495E-2</v>
      </c>
      <c r="O922" s="11">
        <v>0.113524292856649</v>
      </c>
      <c r="P922" s="11">
        <v>0.116627899618863</v>
      </c>
      <c r="Q922" s="11">
        <v>0.12313007598183601</v>
      </c>
      <c r="R922" s="11">
        <v>0.12847674561605599</v>
      </c>
      <c r="S922" s="11">
        <v>0.14193826498614701</v>
      </c>
      <c r="T922" s="11">
        <v>0.12607078559689999</v>
      </c>
      <c r="U922" s="11">
        <v>0.107724679238315</v>
      </c>
      <c r="V922" s="11">
        <v>0.15622425195248699</v>
      </c>
      <c r="W922" s="11">
        <v>0.145487851741227</v>
      </c>
      <c r="X922" s="11">
        <v>0.13081656868546301</v>
      </c>
      <c r="Y922" s="11"/>
      <c r="Z922" s="11">
        <v>8.7667247072792095E-2</v>
      </c>
      <c r="AA922" s="11">
        <v>0.124172510568168</v>
      </c>
      <c r="AB922" s="11">
        <v>0.113641462775948</v>
      </c>
      <c r="AC922" s="11">
        <v>0.17495697937046101</v>
      </c>
      <c r="AD922" s="11"/>
      <c r="AE922" s="11">
        <v>0.165654127282367</v>
      </c>
      <c r="AF922" s="11">
        <v>0.125931236910065</v>
      </c>
      <c r="AG922" s="11">
        <v>9.8702625352744405E-2</v>
      </c>
      <c r="AH922" s="11">
        <v>7.70294776060306E-2</v>
      </c>
      <c r="AI922" s="11">
        <v>0.104945162111893</v>
      </c>
      <c r="AJ922" s="11"/>
      <c r="AK922" s="11">
        <v>0.104996249283984</v>
      </c>
      <c r="AL922" s="11">
        <v>0.10641323887892599</v>
      </c>
      <c r="AM922" s="11">
        <v>0.14585584680692501</v>
      </c>
      <c r="AN922" s="11">
        <v>0.17028856781135199</v>
      </c>
      <c r="AO922" s="11">
        <v>0.12455848820418999</v>
      </c>
      <c r="AP922" s="11">
        <v>0.180987992011375</v>
      </c>
      <c r="AQ922" s="11"/>
      <c r="AR922" s="11">
        <v>0.116414468123838</v>
      </c>
      <c r="AS922" s="11">
        <v>9.7767837472670704E-2</v>
      </c>
      <c r="AT922" s="11">
        <v>0.20717610852846</v>
      </c>
      <c r="AU922" s="11"/>
      <c r="AV922" s="11">
        <v>9.5082258718065402E-2</v>
      </c>
      <c r="AW922" s="11">
        <v>0.109452779973448</v>
      </c>
      <c r="AX922" s="11">
        <v>9.1926177143780902E-2</v>
      </c>
      <c r="AY922" s="11">
        <v>0.12935365747354499</v>
      </c>
      <c r="AZ922" s="11">
        <v>0.240173145208881</v>
      </c>
      <c r="BA922" s="11"/>
      <c r="BB922" s="11">
        <v>8.6054938943164502E-2</v>
      </c>
      <c r="BC922" s="11">
        <v>0.10233679773325299</v>
      </c>
      <c r="BD922" s="11">
        <v>7.0949514217791998E-2</v>
      </c>
      <c r="BE922" s="11"/>
      <c r="BF922" s="11">
        <v>0.12163021875784601</v>
      </c>
      <c r="BG922" s="11">
        <v>0.123519933373581</v>
      </c>
      <c r="BH922" s="11">
        <v>0.11238038714778301</v>
      </c>
      <c r="BI922" s="11">
        <v>0.13692663129099</v>
      </c>
      <c r="BJ922" s="11">
        <v>0.117169722512507</v>
      </c>
      <c r="BK922" s="11">
        <v>0.13178535670560701</v>
      </c>
    </row>
    <row r="923" spans="2:63" x14ac:dyDescent="0.35">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c r="BK923" s="11"/>
    </row>
    <row r="924" spans="2:63" x14ac:dyDescent="0.35">
      <c r="B924" s="2" t="s">
        <v>392</v>
      </c>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c r="BK924" s="11"/>
    </row>
    <row r="925" spans="2:63" x14ac:dyDescent="0.35">
      <c r="B925" s="20" t="s">
        <v>67</v>
      </c>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c r="BK925" s="11"/>
    </row>
    <row r="926" spans="2:63" x14ac:dyDescent="0.35">
      <c r="B926" t="s">
        <v>381</v>
      </c>
      <c r="C926" s="11">
        <v>0.28216350946810898</v>
      </c>
      <c r="D926" s="11">
        <v>0.28749688197959999</v>
      </c>
      <c r="E926" s="11">
        <v>0.278815761133486</v>
      </c>
      <c r="F926" s="11"/>
      <c r="G926" s="11">
        <v>0.19738632143249199</v>
      </c>
      <c r="H926" s="11">
        <v>0.22731083851263001</v>
      </c>
      <c r="I926" s="11">
        <v>0.25242910832605298</v>
      </c>
      <c r="J926" s="11">
        <v>0.28516205078333801</v>
      </c>
      <c r="K926" s="11">
        <v>0.31111235933805598</v>
      </c>
      <c r="L926" s="11">
        <v>0.386877867932996</v>
      </c>
      <c r="M926" s="11"/>
      <c r="N926" s="11">
        <v>0.237785260151994</v>
      </c>
      <c r="O926" s="11">
        <v>0.298676681374758</v>
      </c>
      <c r="P926" s="11">
        <v>0.32432979588488398</v>
      </c>
      <c r="Q926" s="11">
        <v>0.311977301863885</v>
      </c>
      <c r="R926" s="11">
        <v>0.31734592366518799</v>
      </c>
      <c r="S926" s="11">
        <v>0.28303522146689303</v>
      </c>
      <c r="T926" s="11">
        <v>0.30014125115746099</v>
      </c>
      <c r="U926" s="11">
        <v>0.25367372096562402</v>
      </c>
      <c r="V926" s="11">
        <v>0.27244693787625002</v>
      </c>
      <c r="W926" s="11">
        <v>0.226158801349818</v>
      </c>
      <c r="X926" s="11">
        <v>0.30791931251917598</v>
      </c>
      <c r="Y926" s="11"/>
      <c r="Z926" s="11">
        <v>0.34649911319969201</v>
      </c>
      <c r="AA926" s="11">
        <v>0.26459834467554599</v>
      </c>
      <c r="AB926" s="11">
        <v>0.28906789675887701</v>
      </c>
      <c r="AC926" s="11">
        <v>0.22619513361708399</v>
      </c>
      <c r="AD926" s="11"/>
      <c r="AE926" s="11">
        <v>0.271753558526177</v>
      </c>
      <c r="AF926" s="11">
        <v>0.301886952114231</v>
      </c>
      <c r="AG926" s="11">
        <v>0.27646611845635999</v>
      </c>
      <c r="AH926" s="11">
        <v>0.287173351873728</v>
      </c>
      <c r="AI926" s="11">
        <v>0.27715945973975398</v>
      </c>
      <c r="AJ926" s="11"/>
      <c r="AK926" s="11">
        <v>0.36113001082954799</v>
      </c>
      <c r="AL926" s="11">
        <v>0.272655118589259</v>
      </c>
      <c r="AM926" s="11">
        <v>0.13208797808447101</v>
      </c>
      <c r="AN926" s="11">
        <v>0.18402385209779201</v>
      </c>
      <c r="AO926" s="11">
        <v>0.25956996036986901</v>
      </c>
      <c r="AP926" s="11">
        <v>0.27852794991414398</v>
      </c>
      <c r="AQ926" s="11"/>
      <c r="AR926" s="11">
        <v>0.32361515513132499</v>
      </c>
      <c r="AS926" s="11">
        <v>0.27222949048906803</v>
      </c>
      <c r="AT926" s="11">
        <v>0.23443515025397599</v>
      </c>
      <c r="AU926" s="11"/>
      <c r="AV926" s="11">
        <v>0.366117321741871</v>
      </c>
      <c r="AW926" s="11">
        <v>0.224090814117783</v>
      </c>
      <c r="AX926" s="11">
        <v>0.25056595337803</v>
      </c>
      <c r="AY926" s="11">
        <v>0.114719659929366</v>
      </c>
      <c r="AZ926" s="11">
        <v>0.242341724108983</v>
      </c>
      <c r="BA926" s="11"/>
      <c r="BB926" s="11">
        <v>0.37625254500057198</v>
      </c>
      <c r="BC926" s="11">
        <v>0.22715672730306599</v>
      </c>
      <c r="BD926" s="11">
        <v>0.24857159474669099</v>
      </c>
      <c r="BE926" s="11"/>
      <c r="BF926" s="11">
        <v>0.234874171120391</v>
      </c>
      <c r="BG926" s="11">
        <v>0.28389463653732</v>
      </c>
      <c r="BH926" s="11">
        <v>0.26803185945977098</v>
      </c>
      <c r="BI926" s="11">
        <v>0.29070728728310002</v>
      </c>
      <c r="BJ926" s="11">
        <v>0.32945563793134103</v>
      </c>
      <c r="BK926" s="11">
        <v>0.34829264899715401</v>
      </c>
    </row>
    <row r="927" spans="2:63" x14ac:dyDescent="0.35">
      <c r="B927" t="s">
        <v>382</v>
      </c>
      <c r="C927" s="11">
        <v>6.5866085469288196E-2</v>
      </c>
      <c r="D927" s="11">
        <v>7.1235934282698005E-2</v>
      </c>
      <c r="E927" s="11">
        <v>6.0519810122131201E-2</v>
      </c>
      <c r="F927" s="11"/>
      <c r="G927" s="11">
        <v>0.14617209578951201</v>
      </c>
      <c r="H927" s="11">
        <v>9.0283287728906106E-2</v>
      </c>
      <c r="I927" s="11">
        <v>5.4196692268858003E-2</v>
      </c>
      <c r="J927" s="11">
        <v>4.9824460591573201E-2</v>
      </c>
      <c r="K927" s="11">
        <v>4.73801908276879E-2</v>
      </c>
      <c r="L927" s="11">
        <v>2.6364455682719602E-2</v>
      </c>
      <c r="M927" s="11"/>
      <c r="N927" s="11">
        <v>9.0323938753576805E-2</v>
      </c>
      <c r="O927" s="11">
        <v>6.7028239346617294E-2</v>
      </c>
      <c r="P927" s="11">
        <v>5.4766768487846097E-2</v>
      </c>
      <c r="Q927" s="11">
        <v>5.7116689357148899E-2</v>
      </c>
      <c r="R927" s="11">
        <v>5.4134618792634502E-2</v>
      </c>
      <c r="S927" s="11">
        <v>9.5365731204342996E-2</v>
      </c>
      <c r="T927" s="11">
        <v>3.2598387761229503E-2</v>
      </c>
      <c r="U927" s="11">
        <v>0.10118377982331</v>
      </c>
      <c r="V927" s="11">
        <v>6.4368826609283003E-2</v>
      </c>
      <c r="W927" s="11">
        <v>5.6607974416570499E-2</v>
      </c>
      <c r="X927" s="11">
        <v>3.5943699476703402E-2</v>
      </c>
      <c r="Y927" s="11"/>
      <c r="Z927" s="11">
        <v>5.6971540970665098E-2</v>
      </c>
      <c r="AA927" s="11">
        <v>5.8421246124895299E-2</v>
      </c>
      <c r="AB927" s="11">
        <v>8.8024228234742E-2</v>
      </c>
      <c r="AC927" s="11">
        <v>6.5283299547505003E-2</v>
      </c>
      <c r="AD927" s="11"/>
      <c r="AE927" s="11">
        <v>5.6657247351267398E-2</v>
      </c>
      <c r="AF927" s="11">
        <v>7.1430935143276295E-2</v>
      </c>
      <c r="AG927" s="11">
        <v>5.4689763338531698E-2</v>
      </c>
      <c r="AH927" s="11">
        <v>9.6358831767251504E-2</v>
      </c>
      <c r="AI927" s="11">
        <v>0.123668733811545</v>
      </c>
      <c r="AJ927" s="11"/>
      <c r="AK927" s="11">
        <v>4.8101270839403597E-2</v>
      </c>
      <c r="AL927" s="11">
        <v>7.30007901886702E-2</v>
      </c>
      <c r="AM927" s="11">
        <v>0.102137247467929</v>
      </c>
      <c r="AN927" s="11">
        <v>7.3832363286072705E-2</v>
      </c>
      <c r="AO927" s="11">
        <v>5.2640588108259001E-2</v>
      </c>
      <c r="AP927" s="11">
        <v>0.12329543683856101</v>
      </c>
      <c r="AQ927" s="11"/>
      <c r="AR927" s="11">
        <v>5.4141699370355303E-2</v>
      </c>
      <c r="AS927" s="11">
        <v>6.3476190898301199E-2</v>
      </c>
      <c r="AT927" s="11">
        <v>7.1494724996955805E-2</v>
      </c>
      <c r="AU927" s="11"/>
      <c r="AV927" s="11">
        <v>5.8879086496806003E-2</v>
      </c>
      <c r="AW927" s="11">
        <v>7.3720739160545806E-2</v>
      </c>
      <c r="AX927" s="11">
        <v>7.4241918736759394E-2</v>
      </c>
      <c r="AY927" s="11">
        <v>0.120816834601741</v>
      </c>
      <c r="AZ927" s="11">
        <v>5.8458158682384201E-2</v>
      </c>
      <c r="BA927" s="11"/>
      <c r="BB927" s="11">
        <v>6.11025277349092E-2</v>
      </c>
      <c r="BC927" s="11">
        <v>7.4955826699365596E-2</v>
      </c>
      <c r="BD927" s="11">
        <v>0.101034803487213</v>
      </c>
      <c r="BE927" s="11"/>
      <c r="BF927" s="11">
        <v>9.9628231495547295E-2</v>
      </c>
      <c r="BG927" s="11">
        <v>6.4742133894025902E-2</v>
      </c>
      <c r="BH927" s="11">
        <v>5.6557597929396401E-2</v>
      </c>
      <c r="BI927" s="11">
        <v>6.0416045573687897E-2</v>
      </c>
      <c r="BJ927" s="11">
        <v>3.3658665575248298E-2</v>
      </c>
      <c r="BK927" s="11">
        <v>6.2317675654967403E-2</v>
      </c>
    </row>
    <row r="928" spans="2:63" x14ac:dyDescent="0.35">
      <c r="B928" t="s">
        <v>383</v>
      </c>
      <c r="C928" s="11">
        <v>6.8042115218663907E-2</v>
      </c>
      <c r="D928" s="11">
        <v>7.0932552815490199E-2</v>
      </c>
      <c r="E928" s="11">
        <v>6.5716176000818902E-2</v>
      </c>
      <c r="F928" s="11"/>
      <c r="G928" s="11">
        <v>0.12853487636074101</v>
      </c>
      <c r="H928" s="11">
        <v>0.10325530632579299</v>
      </c>
      <c r="I928" s="11">
        <v>5.5905572790158099E-2</v>
      </c>
      <c r="J928" s="11">
        <v>6.1031911732609398E-2</v>
      </c>
      <c r="K928" s="11">
        <v>3.90154333167494E-2</v>
      </c>
      <c r="L928" s="11">
        <v>3.3285503653187401E-2</v>
      </c>
      <c r="M928" s="11"/>
      <c r="N928" s="11">
        <v>9.9820736237868996E-2</v>
      </c>
      <c r="O928" s="11">
        <v>7.0934407665618496E-2</v>
      </c>
      <c r="P928" s="11">
        <v>7.1307959743809504E-2</v>
      </c>
      <c r="Q928" s="11">
        <v>5.9866539683999902E-2</v>
      </c>
      <c r="R928" s="11">
        <v>6.8025484035199299E-2</v>
      </c>
      <c r="S928" s="11">
        <v>7.5280466150295197E-2</v>
      </c>
      <c r="T928" s="11">
        <v>4.3769525730162698E-2</v>
      </c>
      <c r="U928" s="11">
        <v>8.8071770863936097E-2</v>
      </c>
      <c r="V928" s="11">
        <v>6.5122270456323697E-2</v>
      </c>
      <c r="W928" s="11">
        <v>3.9773098537021899E-2</v>
      </c>
      <c r="X928" s="11">
        <v>4.8056319361986601E-2</v>
      </c>
      <c r="Y928" s="11"/>
      <c r="Z928" s="11">
        <v>6.4417053482674305E-2</v>
      </c>
      <c r="AA928" s="11">
        <v>5.46547078320751E-2</v>
      </c>
      <c r="AB928" s="11">
        <v>8.9774506557939296E-2</v>
      </c>
      <c r="AC928" s="11">
        <v>6.6435928408224099E-2</v>
      </c>
      <c r="AD928" s="11"/>
      <c r="AE928" s="11">
        <v>7.0088041441795507E-2</v>
      </c>
      <c r="AF928" s="11">
        <v>6.4263608655994495E-2</v>
      </c>
      <c r="AG928" s="11">
        <v>7.2286256407933097E-2</v>
      </c>
      <c r="AH928" s="11">
        <v>8.3702611515796596E-2</v>
      </c>
      <c r="AI928" s="11">
        <v>5.5723166161115098E-2</v>
      </c>
      <c r="AJ928" s="11"/>
      <c r="AK928" s="11">
        <v>5.4129809898926198E-2</v>
      </c>
      <c r="AL928" s="11">
        <v>6.6838083605676099E-2</v>
      </c>
      <c r="AM928" s="11">
        <v>6.5413479037696495E-2</v>
      </c>
      <c r="AN928" s="11">
        <v>7.3294398141297804E-2</v>
      </c>
      <c r="AO928" s="11">
        <v>9.6977471896846107E-2</v>
      </c>
      <c r="AP928" s="11">
        <v>4.9475768303685601E-2</v>
      </c>
      <c r="AQ928" s="11"/>
      <c r="AR928" s="11">
        <v>6.2581257585481206E-2</v>
      </c>
      <c r="AS928" s="11">
        <v>6.6867483407491296E-2</v>
      </c>
      <c r="AT928" s="11">
        <v>6.8815013895462698E-2</v>
      </c>
      <c r="AU928" s="11"/>
      <c r="AV928" s="11">
        <v>6.0274094860220603E-2</v>
      </c>
      <c r="AW928" s="11">
        <v>8.4676788520107807E-2</v>
      </c>
      <c r="AX928" s="11">
        <v>6.5600727157654998E-2</v>
      </c>
      <c r="AY928" s="11">
        <v>8.0916100117426101E-2</v>
      </c>
      <c r="AZ928" s="11">
        <v>6.3324538893729798E-2</v>
      </c>
      <c r="BA928" s="11"/>
      <c r="BB928" s="11">
        <v>5.8717060758325799E-2</v>
      </c>
      <c r="BC928" s="11">
        <v>8.8943051079176605E-2</v>
      </c>
      <c r="BD928" s="11">
        <v>7.1055346111482107E-2</v>
      </c>
      <c r="BE928" s="11"/>
      <c r="BF928" s="11">
        <v>8.2727781396997796E-2</v>
      </c>
      <c r="BG928" s="11">
        <v>6.5020197929386597E-2</v>
      </c>
      <c r="BH928" s="11">
        <v>9.2159380239510397E-2</v>
      </c>
      <c r="BI928" s="11">
        <v>5.1055121770043801E-2</v>
      </c>
      <c r="BJ928" s="11">
        <v>4.77896420809849E-2</v>
      </c>
      <c r="BK928" s="11">
        <v>8.1763783692153896E-2</v>
      </c>
    </row>
    <row r="929" spans="2:63" x14ac:dyDescent="0.35">
      <c r="B929" t="s">
        <v>384</v>
      </c>
      <c r="C929" s="11">
        <v>0.194315525439894</v>
      </c>
      <c r="D929" s="11">
        <v>0.168607990114262</v>
      </c>
      <c r="E929" s="11">
        <v>0.21881436098875601</v>
      </c>
      <c r="F929" s="11"/>
      <c r="G929" s="11">
        <v>0.19724330243091601</v>
      </c>
      <c r="H929" s="11">
        <v>0.21783022307520999</v>
      </c>
      <c r="I929" s="11">
        <v>0.20480671429479599</v>
      </c>
      <c r="J929" s="11">
        <v>0.16732679257917901</v>
      </c>
      <c r="K929" s="11">
        <v>0.199691714410349</v>
      </c>
      <c r="L929" s="11">
        <v>0.18287807254212901</v>
      </c>
      <c r="M929" s="11"/>
      <c r="N929" s="11">
        <v>0.20524168120469199</v>
      </c>
      <c r="O929" s="11">
        <v>0.19099466942298099</v>
      </c>
      <c r="P929" s="11">
        <v>0.171629483303324</v>
      </c>
      <c r="Q929" s="11">
        <v>0.17954231301092299</v>
      </c>
      <c r="R929" s="11">
        <v>0.19414069570370801</v>
      </c>
      <c r="S929" s="11">
        <v>0.19443234600673201</v>
      </c>
      <c r="T929" s="11">
        <v>0.213166381991436</v>
      </c>
      <c r="U929" s="11">
        <v>0.18773800833694301</v>
      </c>
      <c r="V929" s="11">
        <v>0.17169344452176</v>
      </c>
      <c r="W929" s="11">
        <v>0.213861835714413</v>
      </c>
      <c r="X929" s="11">
        <v>0.22489521520581801</v>
      </c>
      <c r="Y929" s="11"/>
      <c r="Z929" s="11">
        <v>0.16231056713167599</v>
      </c>
      <c r="AA929" s="11">
        <v>0.18093379899041701</v>
      </c>
      <c r="AB929" s="11">
        <v>0.20510698670906799</v>
      </c>
      <c r="AC929" s="11">
        <v>0.23123852247742699</v>
      </c>
      <c r="AD929" s="11"/>
      <c r="AE929" s="11">
        <v>0.195665721015088</v>
      </c>
      <c r="AF929" s="11">
        <v>0.19222480725610899</v>
      </c>
      <c r="AG929" s="11">
        <v>0.19522518904896499</v>
      </c>
      <c r="AH929" s="11">
        <v>0.17831745358432699</v>
      </c>
      <c r="AI929" s="11">
        <v>0.189284854569162</v>
      </c>
      <c r="AJ929" s="11"/>
      <c r="AK929" s="11">
        <v>0.162081001762023</v>
      </c>
      <c r="AL929" s="11">
        <v>0.166214984749292</v>
      </c>
      <c r="AM929" s="11">
        <v>0.34112601657964198</v>
      </c>
      <c r="AN929" s="11">
        <v>0.25074533847598002</v>
      </c>
      <c r="AO929" s="11">
        <v>0.21293575541503901</v>
      </c>
      <c r="AP929" s="11">
        <v>0.196132076895048</v>
      </c>
      <c r="AQ929" s="11"/>
      <c r="AR929" s="11">
        <v>0.20220917091965401</v>
      </c>
      <c r="AS929" s="11">
        <v>0.18914062348212901</v>
      </c>
      <c r="AT929" s="11">
        <v>0.194229226403827</v>
      </c>
      <c r="AU929" s="11"/>
      <c r="AV929" s="11">
        <v>0.172913146049085</v>
      </c>
      <c r="AW929" s="11">
        <v>0.220854097222526</v>
      </c>
      <c r="AX929" s="11">
        <v>0.16085497868985901</v>
      </c>
      <c r="AY929" s="11">
        <v>0.21173564176708001</v>
      </c>
      <c r="AZ929" s="11">
        <v>0.18948821760666601</v>
      </c>
      <c r="BA929" s="11"/>
      <c r="BB929" s="11">
        <v>0.17802255883448501</v>
      </c>
      <c r="BC929" s="11">
        <v>0.226183079356399</v>
      </c>
      <c r="BD929" s="11">
        <v>0.161475181729893</v>
      </c>
      <c r="BE929" s="11"/>
      <c r="BF929" s="11">
        <v>0.201371452020918</v>
      </c>
      <c r="BG929" s="11">
        <v>0.177073121954299</v>
      </c>
      <c r="BH929" s="11">
        <v>0.21340783071484201</v>
      </c>
      <c r="BI929" s="11">
        <v>0.20601873046431901</v>
      </c>
      <c r="BJ929" s="11">
        <v>0.19566027213398299</v>
      </c>
      <c r="BK929" s="11">
        <v>0.163855083470382</v>
      </c>
    </row>
    <row r="930" spans="2:63" x14ac:dyDescent="0.35">
      <c r="B930" t="s">
        <v>385</v>
      </c>
      <c r="C930" s="11">
        <v>0.27352310563896998</v>
      </c>
      <c r="D930" s="11">
        <v>0.29426637855662102</v>
      </c>
      <c r="E930" s="11">
        <v>0.252807954901072</v>
      </c>
      <c r="F930" s="11"/>
      <c r="G930" s="11">
        <v>0.21654818988445701</v>
      </c>
      <c r="H930" s="11">
        <v>0.24472326366494801</v>
      </c>
      <c r="I930" s="11">
        <v>0.28892647251435</v>
      </c>
      <c r="J930" s="11">
        <v>0.29073511589909301</v>
      </c>
      <c r="K930" s="11">
        <v>0.29302513277566899</v>
      </c>
      <c r="L930" s="11">
        <v>0.296098279160115</v>
      </c>
      <c r="M930" s="11"/>
      <c r="N930" s="11">
        <v>0.27564568918270199</v>
      </c>
      <c r="O930" s="11">
        <v>0.27185273489240103</v>
      </c>
      <c r="P930" s="11">
        <v>0.27933283806331699</v>
      </c>
      <c r="Q930" s="11">
        <v>0.268708277528943</v>
      </c>
      <c r="R930" s="11">
        <v>0.242531965741108</v>
      </c>
      <c r="S930" s="11">
        <v>0.218947799987496</v>
      </c>
      <c r="T930" s="11">
        <v>0.28054593203601003</v>
      </c>
      <c r="U930" s="11">
        <v>0.24004934998088001</v>
      </c>
      <c r="V930" s="11">
        <v>0.28287849760238398</v>
      </c>
      <c r="W930" s="11">
        <v>0.35646555074703001</v>
      </c>
      <c r="X930" s="11">
        <v>0.25871699932151598</v>
      </c>
      <c r="Y930" s="11"/>
      <c r="Z930" s="11">
        <v>0.28703016125435199</v>
      </c>
      <c r="AA930" s="11">
        <v>0.32074036291573499</v>
      </c>
      <c r="AB930" s="11">
        <v>0.23155325881861299</v>
      </c>
      <c r="AC930" s="11">
        <v>0.245961496410004</v>
      </c>
      <c r="AD930" s="11"/>
      <c r="AE930" s="11">
        <v>0.25487305966182999</v>
      </c>
      <c r="AF930" s="11">
        <v>0.26289613366333903</v>
      </c>
      <c r="AG930" s="11">
        <v>0.304401860219703</v>
      </c>
      <c r="AH930" s="11">
        <v>0.272816522729663</v>
      </c>
      <c r="AI930" s="11">
        <v>0.232721616933735</v>
      </c>
      <c r="AJ930" s="11"/>
      <c r="AK930" s="11">
        <v>0.28598800851850298</v>
      </c>
      <c r="AL930" s="11">
        <v>0.31225514517978098</v>
      </c>
      <c r="AM930" s="11">
        <v>0.23759168741931</v>
      </c>
      <c r="AN930" s="11">
        <v>0.25642838860549</v>
      </c>
      <c r="AO930" s="11">
        <v>0.25057926987628099</v>
      </c>
      <c r="AP930" s="11">
        <v>0.16882863488349001</v>
      </c>
      <c r="AQ930" s="11"/>
      <c r="AR930" s="11">
        <v>0.24296274494968301</v>
      </c>
      <c r="AS930" s="11">
        <v>0.32693643286572199</v>
      </c>
      <c r="AT930" s="11">
        <v>0.22419764573842799</v>
      </c>
      <c r="AU930" s="11"/>
      <c r="AV930" s="11">
        <v>0.245768735850554</v>
      </c>
      <c r="AW930" s="11">
        <v>0.29449790677082399</v>
      </c>
      <c r="AX930" s="11">
        <v>0.35426078060855598</v>
      </c>
      <c r="AY930" s="11">
        <v>0.36245948833778702</v>
      </c>
      <c r="AZ930" s="11">
        <v>0.22852216341770801</v>
      </c>
      <c r="BA930" s="11"/>
      <c r="BB930" s="11">
        <v>0.23432028516558401</v>
      </c>
      <c r="BC930" s="11">
        <v>0.29296510985104202</v>
      </c>
      <c r="BD930" s="11">
        <v>0.33421010642394899</v>
      </c>
      <c r="BE930" s="11"/>
      <c r="BF930" s="11">
        <v>0.26717913769763002</v>
      </c>
      <c r="BG930" s="11">
        <v>0.29206247521517598</v>
      </c>
      <c r="BH930" s="11">
        <v>0.26029865958320297</v>
      </c>
      <c r="BI930" s="11">
        <v>0.27895778039094099</v>
      </c>
      <c r="BJ930" s="11">
        <v>0.27642129021983602</v>
      </c>
      <c r="BK930" s="11">
        <v>0.21295934888613299</v>
      </c>
    </row>
    <row r="931" spans="2:63" x14ac:dyDescent="0.35">
      <c r="B931" t="s">
        <v>386</v>
      </c>
      <c r="C931" s="11">
        <v>1.9190837065144E-2</v>
      </c>
      <c r="D931" s="11">
        <v>2.7456113585782101E-2</v>
      </c>
      <c r="E931" s="11">
        <v>1.13807731438771E-2</v>
      </c>
      <c r="F931" s="11"/>
      <c r="G931" s="11">
        <v>1.6660374883367701E-2</v>
      </c>
      <c r="H931" s="11">
        <v>1.63264192549669E-2</v>
      </c>
      <c r="I931" s="11">
        <v>1.83685637588854E-2</v>
      </c>
      <c r="J931" s="11">
        <v>2.01521531855854E-2</v>
      </c>
      <c r="K931" s="11">
        <v>2.2879119440702599E-2</v>
      </c>
      <c r="L931" s="11">
        <v>2.06542344657543E-2</v>
      </c>
      <c r="M931" s="11"/>
      <c r="N931" s="11">
        <v>1.5999762740329802E-2</v>
      </c>
      <c r="O931" s="11">
        <v>1.24714144797771E-2</v>
      </c>
      <c r="P931" s="11">
        <v>2.21601357938956E-2</v>
      </c>
      <c r="Q931" s="11">
        <v>2.7770256432696799E-2</v>
      </c>
      <c r="R931" s="11">
        <v>1.55857472095235E-2</v>
      </c>
      <c r="S931" s="11">
        <v>5.9276859184486004E-3</v>
      </c>
      <c r="T931" s="11">
        <v>1.5091174959330701E-2</v>
      </c>
      <c r="U931" s="11">
        <v>2.85199201216398E-2</v>
      </c>
      <c r="V931" s="11">
        <v>3.1418001144412101E-2</v>
      </c>
      <c r="W931" s="11">
        <v>2.8649489835941899E-2</v>
      </c>
      <c r="X931" s="11">
        <v>9.5090635914207595E-3</v>
      </c>
      <c r="Y931" s="11"/>
      <c r="Z931" s="11">
        <v>1.15491067788006E-2</v>
      </c>
      <c r="AA931" s="11">
        <v>2.0543565749382701E-2</v>
      </c>
      <c r="AB931" s="11">
        <v>1.74792462634378E-2</v>
      </c>
      <c r="AC931" s="11">
        <v>2.69313618075455E-2</v>
      </c>
      <c r="AD931" s="11"/>
      <c r="AE931" s="11">
        <v>2.7181008774280899E-2</v>
      </c>
      <c r="AF931" s="11">
        <v>1.6631527171700598E-2</v>
      </c>
      <c r="AG931" s="11">
        <v>1.4194612671680601E-2</v>
      </c>
      <c r="AH931" s="11">
        <v>8.9908959047562392E-3</v>
      </c>
      <c r="AI931" s="11">
        <v>4.00428855296866E-2</v>
      </c>
      <c r="AJ931" s="11"/>
      <c r="AK931" s="11">
        <v>1.30045215770475E-2</v>
      </c>
      <c r="AL931" s="11">
        <v>2.38845494806561E-2</v>
      </c>
      <c r="AM931" s="11">
        <v>2.5857550971449501E-2</v>
      </c>
      <c r="AN931" s="11">
        <v>2.1352802796656099E-2</v>
      </c>
      <c r="AO931" s="11">
        <v>1.7077671889653701E-2</v>
      </c>
      <c r="AP931" s="11">
        <v>2.7347156595882601E-2</v>
      </c>
      <c r="AQ931" s="11"/>
      <c r="AR931" s="11">
        <v>3.18057444570349E-2</v>
      </c>
      <c r="AS931" s="11">
        <v>4.5063028777816297E-3</v>
      </c>
      <c r="AT931" s="11">
        <v>3.0047415081649601E-2</v>
      </c>
      <c r="AU931" s="11"/>
      <c r="AV931" s="11">
        <v>2.4300784456681299E-2</v>
      </c>
      <c r="AW931" s="11">
        <v>9.6366426912854308E-3</v>
      </c>
      <c r="AX931" s="11">
        <v>1.29634037736813E-2</v>
      </c>
      <c r="AY931" s="11">
        <v>6.0681283632962699E-2</v>
      </c>
      <c r="AZ931" s="11">
        <v>3.6666578236556099E-2</v>
      </c>
      <c r="BA931" s="11"/>
      <c r="BB931" s="11">
        <v>2.4926745677333301E-2</v>
      </c>
      <c r="BC931" s="11">
        <v>7.2915863864842501E-3</v>
      </c>
      <c r="BD931" s="11">
        <v>1.99650458786889E-2</v>
      </c>
      <c r="BE931" s="11"/>
      <c r="BF931" s="11">
        <v>1.95423581950066E-2</v>
      </c>
      <c r="BG931" s="11">
        <v>1.5598721048301701E-2</v>
      </c>
      <c r="BH931" s="11">
        <v>1.7003242259607601E-2</v>
      </c>
      <c r="BI931" s="11">
        <v>1.7142145190124899E-2</v>
      </c>
      <c r="BJ931" s="11">
        <v>2.0248953335870099E-2</v>
      </c>
      <c r="BK931" s="11">
        <v>3.7398940115669597E-2</v>
      </c>
    </row>
    <row r="932" spans="2:63" x14ac:dyDescent="0.35">
      <c r="B932" t="s">
        <v>104</v>
      </c>
      <c r="C932" s="11">
        <v>9.6898821699931206E-2</v>
      </c>
      <c r="D932" s="11">
        <v>8.0004148665546004E-2</v>
      </c>
      <c r="E932" s="11">
        <v>0.11194516370985901</v>
      </c>
      <c r="F932" s="11"/>
      <c r="G932" s="11">
        <v>9.7454839218513903E-2</v>
      </c>
      <c r="H932" s="11">
        <v>0.100270661437546</v>
      </c>
      <c r="I932" s="11">
        <v>0.125366876046899</v>
      </c>
      <c r="J932" s="11">
        <v>0.12576751522862201</v>
      </c>
      <c r="K932" s="11">
        <v>8.6896049890785601E-2</v>
      </c>
      <c r="L932" s="11">
        <v>5.3841586563098301E-2</v>
      </c>
      <c r="M932" s="11"/>
      <c r="N932" s="11">
        <v>7.5182931728836305E-2</v>
      </c>
      <c r="O932" s="11">
        <v>8.8041852817847696E-2</v>
      </c>
      <c r="P932" s="11">
        <v>7.6473018722923905E-2</v>
      </c>
      <c r="Q932" s="11">
        <v>9.5018622122402793E-2</v>
      </c>
      <c r="R932" s="11">
        <v>0.10823556485263899</v>
      </c>
      <c r="S932" s="11">
        <v>0.12701074926579201</v>
      </c>
      <c r="T932" s="11">
        <v>0.114687346364371</v>
      </c>
      <c r="U932" s="11">
        <v>0.100763449907667</v>
      </c>
      <c r="V932" s="11">
        <v>0.112072021789587</v>
      </c>
      <c r="W932" s="11">
        <v>7.8483249399205299E-2</v>
      </c>
      <c r="X932" s="11">
        <v>0.114959390523379</v>
      </c>
      <c r="Y932" s="11"/>
      <c r="Z932" s="11">
        <v>7.1222457182140098E-2</v>
      </c>
      <c r="AA932" s="11">
        <v>0.100107973711949</v>
      </c>
      <c r="AB932" s="11">
        <v>7.8993876657322507E-2</v>
      </c>
      <c r="AC932" s="11">
        <v>0.13795425773221001</v>
      </c>
      <c r="AD932" s="11"/>
      <c r="AE932" s="11">
        <v>0.123781363229562</v>
      </c>
      <c r="AF932" s="11">
        <v>9.0666035995350502E-2</v>
      </c>
      <c r="AG932" s="11">
        <v>8.27361998568268E-2</v>
      </c>
      <c r="AH932" s="11">
        <v>7.2640332624478096E-2</v>
      </c>
      <c r="AI932" s="11">
        <v>8.1399283255002494E-2</v>
      </c>
      <c r="AJ932" s="11"/>
      <c r="AK932" s="11">
        <v>7.5565376574548496E-2</v>
      </c>
      <c r="AL932" s="11">
        <v>8.5151328206665905E-2</v>
      </c>
      <c r="AM932" s="11">
        <v>9.5786040439501993E-2</v>
      </c>
      <c r="AN932" s="11">
        <v>0.14032285659671101</v>
      </c>
      <c r="AO932" s="11">
        <v>0.11021928244405201</v>
      </c>
      <c r="AP932" s="11">
        <v>0.15639297656918899</v>
      </c>
      <c r="AQ932" s="11"/>
      <c r="AR932" s="11">
        <v>8.2684227586466E-2</v>
      </c>
      <c r="AS932" s="11">
        <v>7.6843475979506901E-2</v>
      </c>
      <c r="AT932" s="11">
        <v>0.17678082362969999</v>
      </c>
      <c r="AU932" s="11"/>
      <c r="AV932" s="11">
        <v>7.1746830544781995E-2</v>
      </c>
      <c r="AW932" s="11">
        <v>9.2523011516928599E-2</v>
      </c>
      <c r="AX932" s="11">
        <v>8.15122376554588E-2</v>
      </c>
      <c r="AY932" s="11">
        <v>4.8670991613637901E-2</v>
      </c>
      <c r="AZ932" s="11">
        <v>0.181198619053973</v>
      </c>
      <c r="BA932" s="11"/>
      <c r="BB932" s="11">
        <v>6.6658276828790497E-2</v>
      </c>
      <c r="BC932" s="11">
        <v>8.2504619324466302E-2</v>
      </c>
      <c r="BD932" s="11">
        <v>6.3687921622082797E-2</v>
      </c>
      <c r="BE932" s="11"/>
      <c r="BF932" s="11">
        <v>9.4676868073509293E-2</v>
      </c>
      <c r="BG932" s="11">
        <v>0.101608713421491</v>
      </c>
      <c r="BH932" s="11">
        <v>9.2541429813669904E-2</v>
      </c>
      <c r="BI932" s="11">
        <v>9.5702889327783605E-2</v>
      </c>
      <c r="BJ932" s="11">
        <v>9.6765538722736605E-2</v>
      </c>
      <c r="BK932" s="11">
        <v>9.3412519183538795E-2</v>
      </c>
    </row>
    <row r="933" spans="2:63" x14ac:dyDescent="0.35">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c r="BK933" s="11"/>
    </row>
    <row r="934" spans="2:63" x14ac:dyDescent="0.35">
      <c r="B934" s="2" t="s">
        <v>393</v>
      </c>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row>
    <row r="935" spans="2:63" x14ac:dyDescent="0.35">
      <c r="B935" s="20" t="s">
        <v>67</v>
      </c>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c r="BK935" s="11"/>
    </row>
    <row r="936" spans="2:63" x14ac:dyDescent="0.35">
      <c r="B936" t="s">
        <v>381</v>
      </c>
      <c r="C936" s="11">
        <v>0.124360454547218</v>
      </c>
      <c r="D936" s="11">
        <v>0.13698067829308899</v>
      </c>
      <c r="E936" s="11">
        <v>0.112640219660071</v>
      </c>
      <c r="F936" s="11"/>
      <c r="G936" s="11">
        <v>0.12575520706621701</v>
      </c>
      <c r="H936" s="11">
        <v>9.9296153878497495E-2</v>
      </c>
      <c r="I936" s="11">
        <v>0.107616921187976</v>
      </c>
      <c r="J936" s="11">
        <v>0.11330561871222999</v>
      </c>
      <c r="K936" s="11">
        <v>0.15158774767615199</v>
      </c>
      <c r="L936" s="11">
        <v>0.14820441273951601</v>
      </c>
      <c r="M936" s="11"/>
      <c r="N936" s="11">
        <v>0.10776736381805301</v>
      </c>
      <c r="O936" s="11">
        <v>0.14394279074143601</v>
      </c>
      <c r="P936" s="11">
        <v>0.130987068264386</v>
      </c>
      <c r="Q936" s="11">
        <v>0.14125338469102899</v>
      </c>
      <c r="R936" s="11">
        <v>9.7588914437245405E-2</v>
      </c>
      <c r="S936" s="11">
        <v>0.147297671150528</v>
      </c>
      <c r="T936" s="11">
        <v>0.120842758411161</v>
      </c>
      <c r="U936" s="11">
        <v>0.12685916655503601</v>
      </c>
      <c r="V936" s="11">
        <v>0.13719472624201201</v>
      </c>
      <c r="W936" s="11">
        <v>9.6290998114135898E-2</v>
      </c>
      <c r="X936" s="11">
        <v>0.101087180219</v>
      </c>
      <c r="Y936" s="11"/>
      <c r="Z936" s="11">
        <v>0.141144122383242</v>
      </c>
      <c r="AA936" s="11">
        <v>0.10823948941052799</v>
      </c>
      <c r="AB936" s="11">
        <v>0.13938891337363499</v>
      </c>
      <c r="AC936" s="11">
        <v>0.107619770380316</v>
      </c>
      <c r="AD936" s="11"/>
      <c r="AE936" s="11">
        <v>0.10577546498780099</v>
      </c>
      <c r="AF936" s="11">
        <v>0.13248182278072601</v>
      </c>
      <c r="AG936" s="11">
        <v>0.116862322364684</v>
      </c>
      <c r="AH936" s="11">
        <v>0.15835504910183501</v>
      </c>
      <c r="AI936" s="11">
        <v>0.12529219217280299</v>
      </c>
      <c r="AJ936" s="11"/>
      <c r="AK936" s="11">
        <v>0.15787102277920601</v>
      </c>
      <c r="AL936" s="11">
        <v>0.10746296290799399</v>
      </c>
      <c r="AM936" s="11">
        <v>8.06370878236876E-2</v>
      </c>
      <c r="AN936" s="11">
        <v>0.118878045042107</v>
      </c>
      <c r="AO936" s="11">
        <v>9.9482359825836406E-2</v>
      </c>
      <c r="AP936" s="11">
        <v>0.137002315560735</v>
      </c>
      <c r="AQ936" s="11"/>
      <c r="AR936" s="11">
        <v>0.130396617731457</v>
      </c>
      <c r="AS936" s="11">
        <v>0.12898857779133599</v>
      </c>
      <c r="AT936" s="11">
        <v>9.3883130663224207E-2</v>
      </c>
      <c r="AU936" s="11"/>
      <c r="AV936" s="11">
        <v>0.14592347939980599</v>
      </c>
      <c r="AW936" s="11">
        <v>0.101970715289153</v>
      </c>
      <c r="AX936" s="11">
        <v>0.14720555096322199</v>
      </c>
      <c r="AY936" s="11">
        <v>3.1543330565832903E-2</v>
      </c>
      <c r="AZ936" s="11">
        <v>0.102060932041381</v>
      </c>
      <c r="BA936" s="11"/>
      <c r="BB936" s="11">
        <v>0.146080102863023</v>
      </c>
      <c r="BC936" s="11">
        <v>0.111154738260851</v>
      </c>
      <c r="BD936" s="11">
        <v>0.15531687493443</v>
      </c>
      <c r="BE936" s="11"/>
      <c r="BF936" s="11">
        <v>0.10629147124388399</v>
      </c>
      <c r="BG936" s="11">
        <v>0.14215061220401501</v>
      </c>
      <c r="BH936" s="11">
        <v>0.132531882253207</v>
      </c>
      <c r="BI936" s="11">
        <v>0.11498753814759601</v>
      </c>
      <c r="BJ936" s="11">
        <v>0.11216541526296001</v>
      </c>
      <c r="BK936" s="11">
        <v>0.153598477950874</v>
      </c>
    </row>
    <row r="937" spans="2:63" x14ac:dyDescent="0.35">
      <c r="B937" t="s">
        <v>382</v>
      </c>
      <c r="C937" s="11">
        <v>4.2433721663424601E-2</v>
      </c>
      <c r="D937" s="11">
        <v>5.2950680936893202E-2</v>
      </c>
      <c r="E937" s="11">
        <v>3.2174595388560497E-2</v>
      </c>
      <c r="F937" s="11"/>
      <c r="G937" s="11">
        <v>0.115741115324658</v>
      </c>
      <c r="H937" s="11">
        <v>7.0198227231634394E-2</v>
      </c>
      <c r="I937" s="11">
        <v>4.0345997895245699E-2</v>
      </c>
      <c r="J937" s="11">
        <v>1.96653067787525E-2</v>
      </c>
      <c r="K937" s="11">
        <v>1.67607907316491E-2</v>
      </c>
      <c r="L937" s="11">
        <v>7.4688760362110803E-3</v>
      </c>
      <c r="M937" s="11"/>
      <c r="N937" s="11">
        <v>8.0677270532283907E-2</v>
      </c>
      <c r="O937" s="11">
        <v>3.7165280094528901E-2</v>
      </c>
      <c r="P937" s="11">
        <v>3.76990855614616E-2</v>
      </c>
      <c r="Q937" s="11">
        <v>2.2449033057200099E-2</v>
      </c>
      <c r="R937" s="11">
        <v>4.28068747899569E-2</v>
      </c>
      <c r="S937" s="11">
        <v>3.8231927196008403E-2</v>
      </c>
      <c r="T937" s="11">
        <v>3.37620124681553E-2</v>
      </c>
      <c r="U937" s="11">
        <v>4.2735261678230101E-2</v>
      </c>
      <c r="V937" s="11">
        <v>3.6162077263074098E-2</v>
      </c>
      <c r="W937" s="11">
        <v>2.3484617768111699E-2</v>
      </c>
      <c r="X937" s="11">
        <v>6.1136237140848003E-2</v>
      </c>
      <c r="Y937" s="11"/>
      <c r="Z937" s="11">
        <v>3.2479647595800701E-2</v>
      </c>
      <c r="AA937" s="11">
        <v>3.0185703823345799E-2</v>
      </c>
      <c r="AB937" s="11">
        <v>5.7219917510982703E-2</v>
      </c>
      <c r="AC937" s="11">
        <v>5.39109936523504E-2</v>
      </c>
      <c r="AD937" s="11"/>
      <c r="AE937" s="11">
        <v>4.2577976781915501E-2</v>
      </c>
      <c r="AF937" s="11">
        <v>3.7748600238282699E-2</v>
      </c>
      <c r="AG937" s="11">
        <v>4.1548256016287602E-2</v>
      </c>
      <c r="AH937" s="11">
        <v>5.4067486570848103E-2</v>
      </c>
      <c r="AI937" s="11">
        <v>9.2389231744818806E-2</v>
      </c>
      <c r="AJ937" s="11"/>
      <c r="AK937" s="11">
        <v>2.6123148718416499E-2</v>
      </c>
      <c r="AL937" s="11">
        <v>4.5836346867628497E-2</v>
      </c>
      <c r="AM937" s="11">
        <v>6.5673279158571907E-2</v>
      </c>
      <c r="AN937" s="11">
        <v>5.99956782974553E-2</v>
      </c>
      <c r="AO937" s="11">
        <v>5.5035140388193203E-2</v>
      </c>
      <c r="AP937" s="11">
        <v>3.7004207222859103E-2</v>
      </c>
      <c r="AQ937" s="11"/>
      <c r="AR937" s="11">
        <v>3.5826267268030398E-2</v>
      </c>
      <c r="AS937" s="11">
        <v>4.3962579807642697E-2</v>
      </c>
      <c r="AT937" s="11">
        <v>4.6812234927281197E-2</v>
      </c>
      <c r="AU937" s="11"/>
      <c r="AV937" s="11">
        <v>3.1005052145999301E-2</v>
      </c>
      <c r="AW937" s="11">
        <v>5.69109411559914E-2</v>
      </c>
      <c r="AX937" s="11">
        <v>4.2236015174663001E-2</v>
      </c>
      <c r="AY937" s="11">
        <v>8.4690597989036706E-2</v>
      </c>
      <c r="AZ937" s="11">
        <v>4.1264191653296201E-2</v>
      </c>
      <c r="BA937" s="11"/>
      <c r="BB937" s="11">
        <v>3.2191414720917702E-2</v>
      </c>
      <c r="BC937" s="11">
        <v>5.4840196321319701E-2</v>
      </c>
      <c r="BD937" s="11">
        <v>5.4529197619523302E-2</v>
      </c>
      <c r="BE937" s="11"/>
      <c r="BF937" s="11">
        <v>6.9720410708617703E-2</v>
      </c>
      <c r="BG937" s="11">
        <v>3.5006307029180402E-2</v>
      </c>
      <c r="BH937" s="11">
        <v>5.54699123431171E-2</v>
      </c>
      <c r="BI937" s="11">
        <v>2.4708834293670299E-2</v>
      </c>
      <c r="BJ937" s="11">
        <v>1.8105771602479798E-2</v>
      </c>
      <c r="BK937" s="11">
        <v>6.6928323634178694E-2</v>
      </c>
    </row>
    <row r="938" spans="2:63" x14ac:dyDescent="0.35">
      <c r="B938" t="s">
        <v>383</v>
      </c>
      <c r="C938" s="11">
        <v>0.14134597039058799</v>
      </c>
      <c r="D938" s="11">
        <v>0.12985533659624399</v>
      </c>
      <c r="E938" s="11">
        <v>0.15229496934776299</v>
      </c>
      <c r="F938" s="11"/>
      <c r="G938" s="11">
        <v>0.15699454013669301</v>
      </c>
      <c r="H938" s="11">
        <v>0.16115501726189399</v>
      </c>
      <c r="I938" s="11">
        <v>0.131269142851869</v>
      </c>
      <c r="J938" s="11">
        <v>0.13867436444252601</v>
      </c>
      <c r="K938" s="11">
        <v>0.14572572054638999</v>
      </c>
      <c r="L938" s="11">
        <v>0.121917293588708</v>
      </c>
      <c r="M938" s="11"/>
      <c r="N938" s="11">
        <v>0.16675451054146601</v>
      </c>
      <c r="O938" s="11">
        <v>0.128269007283838</v>
      </c>
      <c r="P938" s="11">
        <v>0.13769735457509399</v>
      </c>
      <c r="Q938" s="11">
        <v>0.14422312765357601</v>
      </c>
      <c r="R938" s="11">
        <v>0.141968761490221</v>
      </c>
      <c r="S938" s="11">
        <v>0.17993542172704999</v>
      </c>
      <c r="T938" s="11">
        <v>0.129038489830062</v>
      </c>
      <c r="U938" s="11">
        <v>0.12853713422531801</v>
      </c>
      <c r="V938" s="11">
        <v>0.13717175130723899</v>
      </c>
      <c r="W938" s="11">
        <v>0.12632668601486999</v>
      </c>
      <c r="X938" s="11">
        <v>0.100549622440069</v>
      </c>
      <c r="Y938" s="11"/>
      <c r="Z938" s="11">
        <v>0.16531281725889799</v>
      </c>
      <c r="AA938" s="11">
        <v>0.13033739200328301</v>
      </c>
      <c r="AB938" s="11">
        <v>0.15155235971667699</v>
      </c>
      <c r="AC938" s="11">
        <v>0.117661099197722</v>
      </c>
      <c r="AD938" s="11"/>
      <c r="AE938" s="11">
        <v>0.13159687722971899</v>
      </c>
      <c r="AF938" s="11">
        <v>0.14709821361344999</v>
      </c>
      <c r="AG938" s="11">
        <v>0.13859026140956601</v>
      </c>
      <c r="AH938" s="11">
        <v>0.16314299333051399</v>
      </c>
      <c r="AI938" s="11">
        <v>0.20846556882246201</v>
      </c>
      <c r="AJ938" s="11"/>
      <c r="AK938" s="11">
        <v>0.147656215172738</v>
      </c>
      <c r="AL938" s="11">
        <v>0.12770085719986099</v>
      </c>
      <c r="AM938" s="11">
        <v>0.16538487801407101</v>
      </c>
      <c r="AN938" s="11">
        <v>0.119450426572161</v>
      </c>
      <c r="AO938" s="11">
        <v>0.15552680421079901</v>
      </c>
      <c r="AP938" s="11">
        <v>0.102237819282673</v>
      </c>
      <c r="AQ938" s="11"/>
      <c r="AR938" s="11">
        <v>0.15358725018751401</v>
      </c>
      <c r="AS938" s="11">
        <v>0.134207761282641</v>
      </c>
      <c r="AT938" s="11">
        <v>0.11861780643887999</v>
      </c>
      <c r="AU938" s="11"/>
      <c r="AV938" s="11">
        <v>0.15650236939742601</v>
      </c>
      <c r="AW938" s="11">
        <v>0.135864706674235</v>
      </c>
      <c r="AX938" s="11">
        <v>0.12842672834905899</v>
      </c>
      <c r="AY938" s="11">
        <v>0.115643502411819</v>
      </c>
      <c r="AZ938" s="11">
        <v>0.110487702098021</v>
      </c>
      <c r="BA938" s="11"/>
      <c r="BB938" s="11">
        <v>0.15621398377041701</v>
      </c>
      <c r="BC938" s="11">
        <v>0.134534152681862</v>
      </c>
      <c r="BD938" s="11">
        <v>0.16465120128935601</v>
      </c>
      <c r="BE938" s="11"/>
      <c r="BF938" s="11">
        <v>0.142926000775847</v>
      </c>
      <c r="BG938" s="11">
        <v>0.149273451134667</v>
      </c>
      <c r="BH938" s="11">
        <v>0.12644949260750801</v>
      </c>
      <c r="BI938" s="11">
        <v>0.15256455272503699</v>
      </c>
      <c r="BJ938" s="11">
        <v>0.13041074303877401</v>
      </c>
      <c r="BK938" s="11">
        <v>0.120042199482901</v>
      </c>
    </row>
    <row r="939" spans="2:63" x14ac:dyDescent="0.35">
      <c r="B939" t="s">
        <v>384</v>
      </c>
      <c r="C939" s="11">
        <v>9.5557889527204898E-2</v>
      </c>
      <c r="D939" s="11">
        <v>8.4254924505121703E-2</v>
      </c>
      <c r="E939" s="11">
        <v>0.107447714260354</v>
      </c>
      <c r="F939" s="11"/>
      <c r="G939" s="11">
        <v>0.15915514096516001</v>
      </c>
      <c r="H939" s="11">
        <v>0.134483584771036</v>
      </c>
      <c r="I939" s="11">
        <v>0.106703702545196</v>
      </c>
      <c r="J939" s="11">
        <v>7.6409968633806905E-2</v>
      </c>
      <c r="K939" s="11">
        <v>4.46994681874128E-2</v>
      </c>
      <c r="L939" s="11">
        <v>6.1312975793278303E-2</v>
      </c>
      <c r="M939" s="11"/>
      <c r="N939" s="11">
        <v>0.12545920421349099</v>
      </c>
      <c r="O939" s="11">
        <v>8.3285164717570206E-2</v>
      </c>
      <c r="P939" s="11">
        <v>7.8126599225963295E-2</v>
      </c>
      <c r="Q939" s="11">
        <v>7.0813972123458802E-2</v>
      </c>
      <c r="R939" s="11">
        <v>9.1642424544917306E-2</v>
      </c>
      <c r="S939" s="11">
        <v>0.10629953214426401</v>
      </c>
      <c r="T939" s="11">
        <v>0.111877137910879</v>
      </c>
      <c r="U939" s="11">
        <v>0.10475476106062</v>
      </c>
      <c r="V939" s="11">
        <v>6.5758171098730403E-2</v>
      </c>
      <c r="W939" s="11">
        <v>0.117158276755968</v>
      </c>
      <c r="X939" s="11">
        <v>9.5356931566069406E-2</v>
      </c>
      <c r="Y939" s="11"/>
      <c r="Z939" s="11">
        <v>5.73055738020498E-2</v>
      </c>
      <c r="AA939" s="11">
        <v>7.8925649615894197E-2</v>
      </c>
      <c r="AB939" s="11">
        <v>0.13152225832843001</v>
      </c>
      <c r="AC939" s="11">
        <v>0.121056922209118</v>
      </c>
      <c r="AD939" s="11"/>
      <c r="AE939" s="11">
        <v>0.10337193588564</v>
      </c>
      <c r="AF939" s="11">
        <v>9.3758602810848093E-2</v>
      </c>
      <c r="AG939" s="11">
        <v>8.7317234930160401E-2</v>
      </c>
      <c r="AH939" s="11">
        <v>0.10402792017340901</v>
      </c>
      <c r="AI939" s="11">
        <v>8.8235101958627604E-2</v>
      </c>
      <c r="AJ939" s="11"/>
      <c r="AK939" s="11">
        <v>6.3974856297071794E-2</v>
      </c>
      <c r="AL939" s="11">
        <v>9.4801672986410707E-2</v>
      </c>
      <c r="AM939" s="11">
        <v>0.187705320298063</v>
      </c>
      <c r="AN939" s="11">
        <v>0.12586046216391</v>
      </c>
      <c r="AO939" s="11">
        <v>0.101971240947028</v>
      </c>
      <c r="AP939" s="11">
        <v>9.7509711709504898E-2</v>
      </c>
      <c r="AQ939" s="11"/>
      <c r="AR939" s="11">
        <v>7.5677467980395693E-2</v>
      </c>
      <c r="AS939" s="11">
        <v>9.9468239319684806E-2</v>
      </c>
      <c r="AT939" s="11">
        <v>0.13170006761859099</v>
      </c>
      <c r="AU939" s="11"/>
      <c r="AV939" s="11">
        <v>8.40581661011892E-2</v>
      </c>
      <c r="AW939" s="11">
        <v>0.11034768191716</v>
      </c>
      <c r="AX939" s="11">
        <v>7.9131244097730105E-2</v>
      </c>
      <c r="AY939" s="11">
        <v>0.114930250960965</v>
      </c>
      <c r="AZ939" s="11">
        <v>9.5729979808444901E-2</v>
      </c>
      <c r="BA939" s="11"/>
      <c r="BB939" s="11">
        <v>9.2724156553138606E-2</v>
      </c>
      <c r="BC939" s="11">
        <v>0.11154986077260499</v>
      </c>
      <c r="BD939" s="11">
        <v>7.1153414457865605E-2</v>
      </c>
      <c r="BE939" s="11"/>
      <c r="BF939" s="11">
        <v>0.121545165400314</v>
      </c>
      <c r="BG939" s="11">
        <v>7.1938592647865507E-2</v>
      </c>
      <c r="BH939" s="11">
        <v>0.124021102349163</v>
      </c>
      <c r="BI939" s="11">
        <v>9.2015525738188095E-2</v>
      </c>
      <c r="BJ939" s="11">
        <v>7.6782224600649596E-2</v>
      </c>
      <c r="BK939" s="11">
        <v>9.4343599279262794E-2</v>
      </c>
    </row>
    <row r="940" spans="2:63" x14ac:dyDescent="0.35">
      <c r="B940" t="s">
        <v>385</v>
      </c>
      <c r="C940" s="11">
        <v>0.43831958564274798</v>
      </c>
      <c r="D940" s="11">
        <v>0.46379848119132899</v>
      </c>
      <c r="E940" s="11">
        <v>0.41255019455550801</v>
      </c>
      <c r="F940" s="11"/>
      <c r="G940" s="11">
        <v>0.327876162297703</v>
      </c>
      <c r="H940" s="11">
        <v>0.401964978288747</v>
      </c>
      <c r="I940" s="11">
        <v>0.43316612253196402</v>
      </c>
      <c r="J940" s="11">
        <v>0.47205101103582903</v>
      </c>
      <c r="K940" s="11">
        <v>0.46092539125202597</v>
      </c>
      <c r="L940" s="11">
        <v>0.50456768999248602</v>
      </c>
      <c r="M940" s="11"/>
      <c r="N940" s="11">
        <v>0.39222185836875201</v>
      </c>
      <c r="O940" s="11">
        <v>0.45847650260869099</v>
      </c>
      <c r="P940" s="11">
        <v>0.46817147361390199</v>
      </c>
      <c r="Q940" s="11">
        <v>0.43690057147781902</v>
      </c>
      <c r="R940" s="11">
        <v>0.42675370857945999</v>
      </c>
      <c r="S940" s="11">
        <v>0.36731288751956698</v>
      </c>
      <c r="T940" s="11">
        <v>0.44506653122852202</v>
      </c>
      <c r="U940" s="11">
        <v>0.456894891598563</v>
      </c>
      <c r="V940" s="11">
        <v>0.459582652404535</v>
      </c>
      <c r="W940" s="11">
        <v>0.485497843955012</v>
      </c>
      <c r="X940" s="11">
        <v>0.45669057077325997</v>
      </c>
      <c r="Y940" s="11"/>
      <c r="Z940" s="11">
        <v>0.47454818903085899</v>
      </c>
      <c r="AA940" s="11">
        <v>0.49947037417835399</v>
      </c>
      <c r="AB940" s="11">
        <v>0.389467159498261</v>
      </c>
      <c r="AC940" s="11">
        <v>0.38018354855461201</v>
      </c>
      <c r="AD940" s="11"/>
      <c r="AE940" s="11">
        <v>0.406224162269964</v>
      </c>
      <c r="AF940" s="11">
        <v>0.445158778051576</v>
      </c>
      <c r="AG940" s="11">
        <v>0.47909524229295403</v>
      </c>
      <c r="AH940" s="11">
        <v>0.419074710507157</v>
      </c>
      <c r="AI940" s="11">
        <v>0.33839730486151198</v>
      </c>
      <c r="AJ940" s="11"/>
      <c r="AK940" s="11">
        <v>0.45424709810911301</v>
      </c>
      <c r="AL940" s="11">
        <v>0.48522459062947998</v>
      </c>
      <c r="AM940" s="11">
        <v>0.34807541378718998</v>
      </c>
      <c r="AN940" s="11">
        <v>0.40047171262929598</v>
      </c>
      <c r="AO940" s="11">
        <v>0.41437208210594401</v>
      </c>
      <c r="AP940" s="11">
        <v>0.39709792570266</v>
      </c>
      <c r="AQ940" s="11"/>
      <c r="AR940" s="11">
        <v>0.424119310544262</v>
      </c>
      <c r="AS940" s="11">
        <v>0.48461714046243598</v>
      </c>
      <c r="AT940" s="11">
        <v>0.36008505233430399</v>
      </c>
      <c r="AU940" s="11"/>
      <c r="AV940" s="11">
        <v>0.42631412761825399</v>
      </c>
      <c r="AW940" s="11">
        <v>0.46422556952965899</v>
      </c>
      <c r="AX940" s="11">
        <v>0.48839532638597399</v>
      </c>
      <c r="AY940" s="11">
        <v>0.46155800810556702</v>
      </c>
      <c r="AZ940" s="11">
        <v>0.39633639072621801</v>
      </c>
      <c r="BA940" s="11"/>
      <c r="BB940" s="11">
        <v>0.432694283460756</v>
      </c>
      <c r="BC940" s="11">
        <v>0.46271294289818399</v>
      </c>
      <c r="BD940" s="11">
        <v>0.46609045073406502</v>
      </c>
      <c r="BE940" s="11"/>
      <c r="BF940" s="11">
        <v>0.409688926388386</v>
      </c>
      <c r="BG940" s="11">
        <v>0.449149055251442</v>
      </c>
      <c r="BH940" s="11">
        <v>0.41604942782408</v>
      </c>
      <c r="BI940" s="11">
        <v>0.44243368049776899</v>
      </c>
      <c r="BJ940" s="11">
        <v>0.50571581993912096</v>
      </c>
      <c r="BK940" s="11">
        <v>0.38639760391929001</v>
      </c>
    </row>
    <row r="941" spans="2:63" x14ac:dyDescent="0.35">
      <c r="B941" t="s">
        <v>386</v>
      </c>
      <c r="C941" s="11">
        <v>3.55009561335006E-2</v>
      </c>
      <c r="D941" s="11">
        <v>4.3572874250659401E-2</v>
      </c>
      <c r="E941" s="11">
        <v>2.8087253624586601E-2</v>
      </c>
      <c r="F941" s="11"/>
      <c r="G941" s="11">
        <v>1.7960498458131802E-2</v>
      </c>
      <c r="H941" s="11">
        <v>2.3815211153112002E-2</v>
      </c>
      <c r="I941" s="11">
        <v>2.6682478965439099E-2</v>
      </c>
      <c r="J941" s="11">
        <v>4.2167237505016497E-2</v>
      </c>
      <c r="K941" s="11">
        <v>4.5730500459442901E-2</v>
      </c>
      <c r="L941" s="11">
        <v>5.1830621772318099E-2</v>
      </c>
      <c r="M941" s="11"/>
      <c r="N941" s="11">
        <v>3.2092036266429001E-2</v>
      </c>
      <c r="O941" s="11">
        <v>1.8677807971010499E-2</v>
      </c>
      <c r="P941" s="11">
        <v>2.49385104505041E-2</v>
      </c>
      <c r="Q941" s="11">
        <v>7.1780278878195797E-2</v>
      </c>
      <c r="R941" s="11">
        <v>3.91015871151821E-2</v>
      </c>
      <c r="S941" s="11">
        <v>2.4825710740986801E-2</v>
      </c>
      <c r="T941" s="11">
        <v>2.8810204658082698E-2</v>
      </c>
      <c r="U941" s="11">
        <v>3.9538673207703601E-2</v>
      </c>
      <c r="V941" s="11">
        <v>4.3969497255508E-2</v>
      </c>
      <c r="W941" s="11">
        <v>3.4854128226153101E-2</v>
      </c>
      <c r="X941" s="11">
        <v>4.4512341643934597E-2</v>
      </c>
      <c r="Y941" s="11"/>
      <c r="Z941" s="11">
        <v>3.45716593128901E-2</v>
      </c>
      <c r="AA941" s="11">
        <v>2.4448330613736802E-2</v>
      </c>
      <c r="AB941" s="11">
        <v>3.4276224782556597E-2</v>
      </c>
      <c r="AC941" s="11">
        <v>4.8849246855112799E-2</v>
      </c>
      <c r="AD941" s="11"/>
      <c r="AE941" s="11">
        <v>4.4220095591467203E-2</v>
      </c>
      <c r="AF941" s="11">
        <v>3.1031536439569098E-2</v>
      </c>
      <c r="AG941" s="11">
        <v>3.53709274415192E-2</v>
      </c>
      <c r="AH941" s="11">
        <v>2.32976045113523E-2</v>
      </c>
      <c r="AI941" s="11">
        <v>4.25703987890797E-2</v>
      </c>
      <c r="AJ941" s="11"/>
      <c r="AK941" s="11">
        <v>3.9901783742256801E-2</v>
      </c>
      <c r="AL941" s="11">
        <v>2.8843988492211401E-2</v>
      </c>
      <c r="AM941" s="11">
        <v>4.7791636824956497E-2</v>
      </c>
      <c r="AN941" s="11">
        <v>3.1534376863418201E-2</v>
      </c>
      <c r="AO941" s="11">
        <v>2.99643529557054E-2</v>
      </c>
      <c r="AP941" s="11">
        <v>5.3068824061161202E-2</v>
      </c>
      <c r="AQ941" s="11"/>
      <c r="AR941" s="11">
        <v>5.9952164123619298E-2</v>
      </c>
      <c r="AS941" s="11">
        <v>1.8076879311113299E-2</v>
      </c>
      <c r="AT941" s="11">
        <v>2.9432767934772799E-2</v>
      </c>
      <c r="AU941" s="11"/>
      <c r="AV941" s="11">
        <v>5.2766919311400297E-2</v>
      </c>
      <c r="AW941" s="11">
        <v>1.86161439674612E-2</v>
      </c>
      <c r="AX941" s="11">
        <v>1.6802915564851199E-2</v>
      </c>
      <c r="AY941" s="11">
        <v>8.0541458845112698E-2</v>
      </c>
      <c r="AZ941" s="11">
        <v>3.4455091574320897E-2</v>
      </c>
      <c r="BA941" s="11"/>
      <c r="BB941" s="11">
        <v>4.4371220406938E-2</v>
      </c>
      <c r="BC941" s="11">
        <v>2.00276532377935E-2</v>
      </c>
      <c r="BD941" s="11">
        <v>1.49406726660158E-2</v>
      </c>
      <c r="BE941" s="11"/>
      <c r="BF941" s="11">
        <v>3.1183889581049201E-2</v>
      </c>
      <c r="BG941" s="11">
        <v>3.07241712834848E-2</v>
      </c>
      <c r="BH941" s="11">
        <v>3.56936316963338E-2</v>
      </c>
      <c r="BI941" s="11">
        <v>3.3255661055605998E-2</v>
      </c>
      <c r="BJ941" s="11">
        <v>4.4432825646508099E-2</v>
      </c>
      <c r="BK941" s="11">
        <v>5.4183540140049398E-2</v>
      </c>
    </row>
    <row r="942" spans="2:63" x14ac:dyDescent="0.35">
      <c r="B942" t="s">
        <v>104</v>
      </c>
      <c r="C942" s="11">
        <v>0.122481422095316</v>
      </c>
      <c r="D942" s="11">
        <v>8.8587024226664104E-2</v>
      </c>
      <c r="E942" s="11">
        <v>0.15480505316315701</v>
      </c>
      <c r="F942" s="11"/>
      <c r="G942" s="11">
        <v>9.6517335751437297E-2</v>
      </c>
      <c r="H942" s="11">
        <v>0.109086827415079</v>
      </c>
      <c r="I942" s="11">
        <v>0.154215634022311</v>
      </c>
      <c r="J942" s="11">
        <v>0.137726492891839</v>
      </c>
      <c r="K942" s="11">
        <v>0.13457038114692699</v>
      </c>
      <c r="L942" s="11">
        <v>0.10469813007748301</v>
      </c>
      <c r="M942" s="11"/>
      <c r="N942" s="11">
        <v>9.5027756259525503E-2</v>
      </c>
      <c r="O942" s="11">
        <v>0.13018344658292499</v>
      </c>
      <c r="P942" s="11">
        <v>0.122379908308689</v>
      </c>
      <c r="Q942" s="11">
        <v>0.112579632118722</v>
      </c>
      <c r="R942" s="11">
        <v>0.16013772904301701</v>
      </c>
      <c r="S942" s="11">
        <v>0.13609684952159601</v>
      </c>
      <c r="T942" s="11">
        <v>0.13060286549313799</v>
      </c>
      <c r="U942" s="11">
        <v>0.10068011167453</v>
      </c>
      <c r="V942" s="11">
        <v>0.12016112442890001</v>
      </c>
      <c r="W942" s="11">
        <v>0.116387449165749</v>
      </c>
      <c r="X942" s="11">
        <v>0.14066711621681899</v>
      </c>
      <c r="Y942" s="11"/>
      <c r="Z942" s="11">
        <v>9.4637990616260298E-2</v>
      </c>
      <c r="AA942" s="11">
        <v>0.12839306035485801</v>
      </c>
      <c r="AB942" s="11">
        <v>9.6573166789457293E-2</v>
      </c>
      <c r="AC942" s="11">
        <v>0.17071841915076899</v>
      </c>
      <c r="AD942" s="11"/>
      <c r="AE942" s="11">
        <v>0.16623348725349299</v>
      </c>
      <c r="AF942" s="11">
        <v>0.112722446065548</v>
      </c>
      <c r="AG942" s="11">
        <v>0.10121575554482901</v>
      </c>
      <c r="AH942" s="11">
        <v>7.8034235804884097E-2</v>
      </c>
      <c r="AI942" s="11">
        <v>0.104650201650696</v>
      </c>
      <c r="AJ942" s="11"/>
      <c r="AK942" s="11">
        <v>0.110225875181198</v>
      </c>
      <c r="AL942" s="11">
        <v>0.110129580916414</v>
      </c>
      <c r="AM942" s="11">
        <v>0.10473238409346</v>
      </c>
      <c r="AN942" s="11">
        <v>0.14380929843165299</v>
      </c>
      <c r="AO942" s="11">
        <v>0.14364801956649401</v>
      </c>
      <c r="AP942" s="11">
        <v>0.17607919646040601</v>
      </c>
      <c r="AQ942" s="11"/>
      <c r="AR942" s="11">
        <v>0.12044092216472201</v>
      </c>
      <c r="AS942" s="11">
        <v>9.0678822025145794E-2</v>
      </c>
      <c r="AT942" s="11">
        <v>0.21946894008294701</v>
      </c>
      <c r="AU942" s="11"/>
      <c r="AV942" s="11">
        <v>0.103429886025925</v>
      </c>
      <c r="AW942" s="11">
        <v>0.11206424146634</v>
      </c>
      <c r="AX942" s="11">
        <v>9.7802219464500698E-2</v>
      </c>
      <c r="AY942" s="11">
        <v>0.111092851121667</v>
      </c>
      <c r="AZ942" s="11">
        <v>0.21966571209831801</v>
      </c>
      <c r="BA942" s="11"/>
      <c r="BB942" s="11">
        <v>9.5724838224809594E-2</v>
      </c>
      <c r="BC942" s="11">
        <v>0.105180455827385</v>
      </c>
      <c r="BD942" s="11">
        <v>7.3318188298744494E-2</v>
      </c>
      <c r="BE942" s="11"/>
      <c r="BF942" s="11">
        <v>0.11864413590190399</v>
      </c>
      <c r="BG942" s="11">
        <v>0.121757810449345</v>
      </c>
      <c r="BH942" s="11">
        <v>0.10978455092659101</v>
      </c>
      <c r="BI942" s="11">
        <v>0.140034207542135</v>
      </c>
      <c r="BJ942" s="11">
        <v>0.112387199909507</v>
      </c>
      <c r="BK942" s="11">
        <v>0.124506255593444</v>
      </c>
    </row>
    <row r="943" spans="2:63" x14ac:dyDescent="0.35">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c r="BK943" s="11"/>
    </row>
    <row r="944" spans="2:63" x14ac:dyDescent="0.35">
      <c r="B944" s="2" t="s">
        <v>394</v>
      </c>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row>
    <row r="945" spans="2:63" x14ac:dyDescent="0.35">
      <c r="B945" s="20" t="s">
        <v>67</v>
      </c>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c r="BK945" s="11"/>
    </row>
    <row r="946" spans="2:63" x14ac:dyDescent="0.35">
      <c r="B946" t="s">
        <v>381</v>
      </c>
      <c r="C946" s="11">
        <v>0.11325064960026</v>
      </c>
      <c r="D946" s="11">
        <v>0.119403391546759</v>
      </c>
      <c r="E946" s="11">
        <v>0.10653297554944501</v>
      </c>
      <c r="F946" s="11"/>
      <c r="G946" s="11">
        <v>0.155590051644869</v>
      </c>
      <c r="H946" s="11">
        <v>9.9034961807567407E-2</v>
      </c>
      <c r="I946" s="11">
        <v>0.117272740431504</v>
      </c>
      <c r="J946" s="11">
        <v>9.2251053116980203E-2</v>
      </c>
      <c r="K946" s="11">
        <v>0.115637396242934</v>
      </c>
      <c r="L946" s="11">
        <v>0.108362165838189</v>
      </c>
      <c r="M946" s="11"/>
      <c r="N946" s="11">
        <v>0.15321958083187001</v>
      </c>
      <c r="O946" s="11">
        <v>0.106643969545219</v>
      </c>
      <c r="P946" s="11">
        <v>9.38148475758767E-2</v>
      </c>
      <c r="Q946" s="11">
        <v>8.6830604513582405E-2</v>
      </c>
      <c r="R946" s="11">
        <v>9.8134217679063607E-2</v>
      </c>
      <c r="S946" s="11">
        <v>0.11023764415868401</v>
      </c>
      <c r="T946" s="11">
        <v>0.10800000287634</v>
      </c>
      <c r="U946" s="11">
        <v>0.16136621542371801</v>
      </c>
      <c r="V946" s="11">
        <v>0.12788846677775001</v>
      </c>
      <c r="W946" s="11">
        <v>8.2533457945706198E-2</v>
      </c>
      <c r="X946" s="11">
        <v>0.11670253118716099</v>
      </c>
      <c r="Y946" s="11"/>
      <c r="Z946" s="11">
        <v>8.7374961100101803E-2</v>
      </c>
      <c r="AA946" s="11">
        <v>9.0989958607437998E-2</v>
      </c>
      <c r="AB946" s="11">
        <v>0.15765733990549899</v>
      </c>
      <c r="AC946" s="11">
        <v>0.124275149185971</v>
      </c>
      <c r="AD946" s="11"/>
      <c r="AE946" s="11">
        <v>0.13391624585942299</v>
      </c>
      <c r="AF946" s="11">
        <v>0.114238104680569</v>
      </c>
      <c r="AG946" s="11">
        <v>8.6869653553162104E-2</v>
      </c>
      <c r="AH946" s="11">
        <v>0.128037037574526</v>
      </c>
      <c r="AI946" s="11">
        <v>0.12397310325906601</v>
      </c>
      <c r="AJ946" s="11"/>
      <c r="AK946" s="11">
        <v>0.11829547299175899</v>
      </c>
      <c r="AL946" s="11">
        <v>0.105397202378859</v>
      </c>
      <c r="AM946" s="11">
        <v>0.11541598827074399</v>
      </c>
      <c r="AN946" s="11">
        <v>0.12614133333435601</v>
      </c>
      <c r="AO946" s="11">
        <v>0.108287393377045</v>
      </c>
      <c r="AP946" s="11">
        <v>7.2117427065161305E-2</v>
      </c>
      <c r="AQ946" s="11"/>
      <c r="AR946" s="11">
        <v>0.124695856962277</v>
      </c>
      <c r="AS946" s="11">
        <v>0.1007316324828</v>
      </c>
      <c r="AT946" s="11">
        <v>9.8024233438444797E-2</v>
      </c>
      <c r="AU946" s="11"/>
      <c r="AV946" s="11">
        <v>0.12882815985399601</v>
      </c>
      <c r="AW946" s="11">
        <v>0.110694827801906</v>
      </c>
      <c r="AX946" s="11">
        <v>9.01749486615845E-2</v>
      </c>
      <c r="AY946" s="11">
        <v>0.102065493607673</v>
      </c>
      <c r="AZ946" s="11">
        <v>9.1034757219620899E-2</v>
      </c>
      <c r="BA946" s="11"/>
      <c r="BB946" s="11">
        <v>0.123782571965753</v>
      </c>
      <c r="BC946" s="11">
        <v>0.117461780770842</v>
      </c>
      <c r="BD946" s="11">
        <v>0.10827314543147901</v>
      </c>
      <c r="BE946" s="11"/>
      <c r="BF946" s="11">
        <v>0.13870603415483401</v>
      </c>
      <c r="BG946" s="11">
        <v>0.101429656961565</v>
      </c>
      <c r="BH946" s="11">
        <v>0.118997981581018</v>
      </c>
      <c r="BI946" s="11">
        <v>0.111257097900521</v>
      </c>
      <c r="BJ946" s="11">
        <v>9.1423369696950904E-2</v>
      </c>
      <c r="BK946" s="11">
        <v>0.12057205020704299</v>
      </c>
    </row>
    <row r="947" spans="2:63" x14ac:dyDescent="0.35">
      <c r="B947" t="s">
        <v>382</v>
      </c>
      <c r="C947" s="11">
        <v>3.8600101281454101E-2</v>
      </c>
      <c r="D947" s="11">
        <v>3.7278692812040798E-2</v>
      </c>
      <c r="E947" s="11">
        <v>3.7931969298761602E-2</v>
      </c>
      <c r="F947" s="11"/>
      <c r="G947" s="11">
        <v>0.1121785543799</v>
      </c>
      <c r="H947" s="11">
        <v>6.2646091196732798E-2</v>
      </c>
      <c r="I947" s="11">
        <v>3.7512327076542902E-2</v>
      </c>
      <c r="J947" s="11">
        <v>2.2276962379737201E-2</v>
      </c>
      <c r="K947" s="11">
        <v>8.5302757845417704E-3</v>
      </c>
      <c r="L947" s="11">
        <v>3.4012872361521502E-3</v>
      </c>
      <c r="M947" s="11"/>
      <c r="N947" s="11">
        <v>7.2927752871419796E-2</v>
      </c>
      <c r="O947" s="11">
        <v>3.6796712028982097E-2</v>
      </c>
      <c r="P947" s="11">
        <v>2.8518737437152001E-2</v>
      </c>
      <c r="Q947" s="11">
        <v>1.43772371052889E-2</v>
      </c>
      <c r="R947" s="11">
        <v>6.6564740663450903E-2</v>
      </c>
      <c r="S947" s="11">
        <v>5.0536104551544302E-2</v>
      </c>
      <c r="T947" s="11">
        <v>3.01343269305668E-2</v>
      </c>
      <c r="U947" s="11">
        <v>2.8770813907721099E-2</v>
      </c>
      <c r="V947" s="11">
        <v>1.5819315199440701E-2</v>
      </c>
      <c r="W947" s="11">
        <v>3.3975722541832398E-2</v>
      </c>
      <c r="X947" s="11">
        <v>2.5979468945466402E-2</v>
      </c>
      <c r="Y947" s="11"/>
      <c r="Z947" s="11">
        <v>2.73975185751981E-2</v>
      </c>
      <c r="AA947" s="11">
        <v>2.6522560131277201E-2</v>
      </c>
      <c r="AB947" s="11">
        <v>4.3045152241931901E-2</v>
      </c>
      <c r="AC947" s="11">
        <v>6.0252817448500903E-2</v>
      </c>
      <c r="AD947" s="11"/>
      <c r="AE947" s="11">
        <v>3.1345970797986497E-2</v>
      </c>
      <c r="AF947" s="11">
        <v>4.33951144623849E-2</v>
      </c>
      <c r="AG947" s="11">
        <v>2.8425208177816599E-2</v>
      </c>
      <c r="AH947" s="11">
        <v>5.68730448575221E-2</v>
      </c>
      <c r="AI947" s="11">
        <v>6.7615396683780096E-2</v>
      </c>
      <c r="AJ947" s="11"/>
      <c r="AK947" s="11">
        <v>2.1197239730206999E-2</v>
      </c>
      <c r="AL947" s="11">
        <v>3.8823383566474398E-2</v>
      </c>
      <c r="AM947" s="11">
        <v>8.2865031533657693E-2</v>
      </c>
      <c r="AN947" s="11">
        <v>4.11519027964833E-2</v>
      </c>
      <c r="AO947" s="11">
        <v>4.3610122522600499E-2</v>
      </c>
      <c r="AP947" s="11">
        <v>4.7799555442955902E-2</v>
      </c>
      <c r="AQ947" s="11"/>
      <c r="AR947" s="11">
        <v>2.61806994447304E-2</v>
      </c>
      <c r="AS947" s="11">
        <v>3.8908635288451801E-2</v>
      </c>
      <c r="AT947" s="11">
        <v>4.5555389466064702E-2</v>
      </c>
      <c r="AU947" s="11"/>
      <c r="AV947" s="11">
        <v>2.4980637786139501E-2</v>
      </c>
      <c r="AW947" s="11">
        <v>5.01702257882638E-2</v>
      </c>
      <c r="AX947" s="11">
        <v>3.3431042474716698E-2</v>
      </c>
      <c r="AY947" s="11">
        <v>7.4988492459830497E-2</v>
      </c>
      <c r="AZ947" s="11">
        <v>4.2088059071365598E-2</v>
      </c>
      <c r="BA947" s="11"/>
      <c r="BB947" s="11">
        <v>2.60337040834706E-2</v>
      </c>
      <c r="BC947" s="11">
        <v>5.0212809761488703E-2</v>
      </c>
      <c r="BD947" s="11">
        <v>2.7709120618766899E-2</v>
      </c>
      <c r="BE947" s="11"/>
      <c r="BF947" s="11">
        <v>7.2470581562032996E-2</v>
      </c>
      <c r="BG947" s="11">
        <v>3.6500828283773899E-2</v>
      </c>
      <c r="BH947" s="11">
        <v>2.8008708875938499E-2</v>
      </c>
      <c r="BI947" s="11">
        <v>2.8611410523185599E-2</v>
      </c>
      <c r="BJ947" s="11">
        <v>2.03610613593397E-2</v>
      </c>
      <c r="BK947" s="11">
        <v>2.6340562427071699E-2</v>
      </c>
    </row>
    <row r="948" spans="2:63" x14ac:dyDescent="0.35">
      <c r="B948" t="s">
        <v>383</v>
      </c>
      <c r="C948" s="11">
        <v>7.2964919164081404E-2</v>
      </c>
      <c r="D948" s="11">
        <v>7.8999047491793595E-2</v>
      </c>
      <c r="E948" s="11">
        <v>6.8014701167337696E-2</v>
      </c>
      <c r="F948" s="11"/>
      <c r="G948" s="11">
        <v>8.7540878950104498E-2</v>
      </c>
      <c r="H948" s="11">
        <v>0.116583621116428</v>
      </c>
      <c r="I948" s="11">
        <v>8.1351706123335796E-2</v>
      </c>
      <c r="J948" s="11">
        <v>5.9277309812047999E-2</v>
      </c>
      <c r="K948" s="11">
        <v>5.1479497692020398E-2</v>
      </c>
      <c r="L948" s="11">
        <v>4.6150607317412398E-2</v>
      </c>
      <c r="M948" s="11"/>
      <c r="N948" s="11">
        <v>9.6102895256435103E-2</v>
      </c>
      <c r="O948" s="11">
        <v>7.2237754518959196E-2</v>
      </c>
      <c r="P948" s="11">
        <v>7.6243383268652404E-2</v>
      </c>
      <c r="Q948" s="11">
        <v>7.88402315954361E-2</v>
      </c>
      <c r="R948" s="11">
        <v>7.7642701880482598E-2</v>
      </c>
      <c r="S948" s="11">
        <v>6.8454311782021202E-2</v>
      </c>
      <c r="T948" s="11">
        <v>6.1376284583946498E-2</v>
      </c>
      <c r="U948" s="11">
        <v>8.6113244296428304E-2</v>
      </c>
      <c r="V948" s="11">
        <v>6.02327624515736E-2</v>
      </c>
      <c r="W948" s="11">
        <v>4.8708647498281098E-2</v>
      </c>
      <c r="X948" s="11">
        <v>7.5427381269701305E-2</v>
      </c>
      <c r="Y948" s="11"/>
      <c r="Z948" s="11">
        <v>6.3866206311239099E-2</v>
      </c>
      <c r="AA948" s="11">
        <v>7.3397687379229498E-2</v>
      </c>
      <c r="AB948" s="11">
        <v>7.7961710871160106E-2</v>
      </c>
      <c r="AC948" s="11">
        <v>7.8621891252801807E-2</v>
      </c>
      <c r="AD948" s="11"/>
      <c r="AE948" s="11">
        <v>6.4420658905751604E-2</v>
      </c>
      <c r="AF948" s="11">
        <v>6.8954238411367996E-2</v>
      </c>
      <c r="AG948" s="11">
        <v>7.5204676385311406E-2</v>
      </c>
      <c r="AH948" s="11">
        <v>9.6564823171266495E-2</v>
      </c>
      <c r="AI948" s="11">
        <v>0.111406121995015</v>
      </c>
      <c r="AJ948" s="11"/>
      <c r="AK948" s="11">
        <v>7.1115834245867995E-2</v>
      </c>
      <c r="AL948" s="11">
        <v>6.7445259308505506E-2</v>
      </c>
      <c r="AM948" s="11">
        <v>7.5337565961588401E-2</v>
      </c>
      <c r="AN948" s="11">
        <v>9.1485134677616903E-2</v>
      </c>
      <c r="AO948" s="11">
        <v>7.3005341904332097E-2</v>
      </c>
      <c r="AP948" s="11">
        <v>8.0420613028628296E-2</v>
      </c>
      <c r="AQ948" s="11"/>
      <c r="AR948" s="11">
        <v>7.3529754618741699E-2</v>
      </c>
      <c r="AS948" s="11">
        <v>7.3876671415582296E-2</v>
      </c>
      <c r="AT948" s="11">
        <v>7.0205108386293097E-2</v>
      </c>
      <c r="AU948" s="11"/>
      <c r="AV948" s="11">
        <v>7.7117406805867594E-2</v>
      </c>
      <c r="AW948" s="11">
        <v>7.7335889396785401E-2</v>
      </c>
      <c r="AX948" s="11">
        <v>6.6882581100410607E-2</v>
      </c>
      <c r="AY948" s="11">
        <v>7.6452903107983597E-2</v>
      </c>
      <c r="AZ948" s="11">
        <v>6.36322627960033E-2</v>
      </c>
      <c r="BA948" s="11"/>
      <c r="BB948" s="11">
        <v>7.5144162764028494E-2</v>
      </c>
      <c r="BC948" s="11">
        <v>7.6704532901306396E-2</v>
      </c>
      <c r="BD948" s="11">
        <v>7.5383990790613004E-2</v>
      </c>
      <c r="BE948" s="11"/>
      <c r="BF948" s="11">
        <v>6.5459981401195799E-2</v>
      </c>
      <c r="BG948" s="11">
        <v>7.1316583189624597E-2</v>
      </c>
      <c r="BH948" s="11">
        <v>0.10634185766916</v>
      </c>
      <c r="BI948" s="11">
        <v>7.1667516186848995E-2</v>
      </c>
      <c r="BJ948" s="11">
        <v>5.9884075485862602E-2</v>
      </c>
      <c r="BK948" s="11">
        <v>6.7886418826488298E-2</v>
      </c>
    </row>
    <row r="949" spans="2:63" x14ac:dyDescent="0.35">
      <c r="B949" t="s">
        <v>384</v>
      </c>
      <c r="C949" s="11">
        <v>8.0580417930571996E-2</v>
      </c>
      <c r="D949" s="11">
        <v>8.2075297366207098E-2</v>
      </c>
      <c r="E949" s="11">
        <v>7.92232764167487E-2</v>
      </c>
      <c r="F949" s="11"/>
      <c r="G949" s="11">
        <v>0.181825937217864</v>
      </c>
      <c r="H949" s="11">
        <v>0.114268253554244</v>
      </c>
      <c r="I949" s="11">
        <v>8.9164305790708706E-2</v>
      </c>
      <c r="J949" s="11">
        <v>5.5896432899368E-2</v>
      </c>
      <c r="K949" s="11">
        <v>2.9166983458766099E-2</v>
      </c>
      <c r="L949" s="11">
        <v>3.2030654662191099E-2</v>
      </c>
      <c r="M949" s="11"/>
      <c r="N949" s="11">
        <v>0.12984797095521</v>
      </c>
      <c r="O949" s="11">
        <v>7.6465932338034295E-2</v>
      </c>
      <c r="P949" s="11">
        <v>4.8786261418920999E-2</v>
      </c>
      <c r="Q949" s="11">
        <v>7.4983631655388905E-2</v>
      </c>
      <c r="R949" s="11">
        <v>5.6211730095375598E-2</v>
      </c>
      <c r="S949" s="11">
        <v>9.57620282441526E-2</v>
      </c>
      <c r="T949" s="11">
        <v>5.9166899593596597E-2</v>
      </c>
      <c r="U949" s="11">
        <v>0.10721923120259901</v>
      </c>
      <c r="V949" s="11">
        <v>6.5630811531117494E-2</v>
      </c>
      <c r="W949" s="11">
        <v>7.7180929220211095E-2</v>
      </c>
      <c r="X949" s="11">
        <v>7.2793018117031996E-2</v>
      </c>
      <c r="Y949" s="11"/>
      <c r="Z949" s="11">
        <v>6.6460397365193005E-2</v>
      </c>
      <c r="AA949" s="11">
        <v>6.9988824584561807E-2</v>
      </c>
      <c r="AB949" s="11">
        <v>0.101055983680599</v>
      </c>
      <c r="AC949" s="11">
        <v>8.7235037361507006E-2</v>
      </c>
      <c r="AD949" s="11"/>
      <c r="AE949" s="11">
        <v>8.5192819563463501E-2</v>
      </c>
      <c r="AF949" s="11">
        <v>8.40756401716172E-2</v>
      </c>
      <c r="AG949" s="11">
        <v>6.9722922009904695E-2</v>
      </c>
      <c r="AH949" s="11">
        <v>8.1568133085121897E-2</v>
      </c>
      <c r="AI949" s="11">
        <v>7.0604403972470905E-2</v>
      </c>
      <c r="AJ949" s="11"/>
      <c r="AK949" s="11">
        <v>5.9156947885090599E-2</v>
      </c>
      <c r="AL949" s="11">
        <v>8.2541246013760103E-2</v>
      </c>
      <c r="AM949" s="11">
        <v>0.114142797049979</v>
      </c>
      <c r="AN949" s="11">
        <v>0.107696408803162</v>
      </c>
      <c r="AO949" s="11">
        <v>8.3868439280268103E-2</v>
      </c>
      <c r="AP949" s="11">
        <v>0.12898522078456401</v>
      </c>
      <c r="AQ949" s="11"/>
      <c r="AR949" s="11">
        <v>6.3903997007621796E-2</v>
      </c>
      <c r="AS949" s="11">
        <v>7.9894762600981994E-2</v>
      </c>
      <c r="AT949" s="11">
        <v>9.9572213899477194E-2</v>
      </c>
      <c r="AU949" s="11"/>
      <c r="AV949" s="11">
        <v>6.2758708857050205E-2</v>
      </c>
      <c r="AW949" s="11">
        <v>9.7988402721477394E-2</v>
      </c>
      <c r="AX949" s="11">
        <v>6.7962073924113395E-2</v>
      </c>
      <c r="AY949" s="11">
        <v>5.2488486611356903E-2</v>
      </c>
      <c r="AZ949" s="11">
        <v>8.35855728791043E-2</v>
      </c>
      <c r="BA949" s="11"/>
      <c r="BB949" s="11">
        <v>8.1707279828546697E-2</v>
      </c>
      <c r="BC949" s="11">
        <v>9.5345164869043403E-2</v>
      </c>
      <c r="BD949" s="11">
        <v>7.94383395951931E-2</v>
      </c>
      <c r="BE949" s="11"/>
      <c r="BF949" s="11">
        <v>0.12916110669286399</v>
      </c>
      <c r="BG949" s="11">
        <v>6.1284954451870002E-2</v>
      </c>
      <c r="BH949" s="11">
        <v>9.4351918659315595E-2</v>
      </c>
      <c r="BI949" s="11">
        <v>7.0014154701686704E-2</v>
      </c>
      <c r="BJ949" s="11">
        <v>5.73622393647426E-2</v>
      </c>
      <c r="BK949" s="11">
        <v>5.28345281973902E-2</v>
      </c>
    </row>
    <row r="950" spans="2:63" x14ac:dyDescent="0.35">
      <c r="B950" t="s">
        <v>385</v>
      </c>
      <c r="C950" s="11">
        <v>0.53448554588473396</v>
      </c>
      <c r="D950" s="11">
        <v>0.54464013679682299</v>
      </c>
      <c r="E950" s="11">
        <v>0.52622884167561101</v>
      </c>
      <c r="F950" s="11"/>
      <c r="G950" s="11">
        <v>0.37857540221318198</v>
      </c>
      <c r="H950" s="11">
        <v>0.45497378619557199</v>
      </c>
      <c r="I950" s="11">
        <v>0.51665254931022098</v>
      </c>
      <c r="J950" s="11">
        <v>0.57426711806061903</v>
      </c>
      <c r="K950" s="11">
        <v>0.62553331133730805</v>
      </c>
      <c r="L950" s="11">
        <v>0.62618845133038203</v>
      </c>
      <c r="M950" s="11"/>
      <c r="N950" s="11">
        <v>0.45575665801355603</v>
      </c>
      <c r="O950" s="11">
        <v>0.56242372513786099</v>
      </c>
      <c r="P950" s="11">
        <v>0.57403473838394803</v>
      </c>
      <c r="Q950" s="11">
        <v>0.50711384031361295</v>
      </c>
      <c r="R950" s="11">
        <v>0.55102810977534</v>
      </c>
      <c r="S950" s="11">
        <v>0.49672238730491602</v>
      </c>
      <c r="T950" s="11">
        <v>0.58016989568094002</v>
      </c>
      <c r="U950" s="11">
        <v>0.46336024417558203</v>
      </c>
      <c r="V950" s="11">
        <v>0.555897155065599</v>
      </c>
      <c r="W950" s="11">
        <v>0.59918985610355802</v>
      </c>
      <c r="X950" s="11">
        <v>0.53379642947041395</v>
      </c>
      <c r="Y950" s="11"/>
      <c r="Z950" s="11">
        <v>0.64265158039952797</v>
      </c>
      <c r="AA950" s="11">
        <v>0.57501707117619205</v>
      </c>
      <c r="AB950" s="11">
        <v>0.45892387660213502</v>
      </c>
      <c r="AC950" s="11">
        <v>0.44166976567521798</v>
      </c>
      <c r="AD950" s="11"/>
      <c r="AE950" s="11">
        <v>0.48130085642673098</v>
      </c>
      <c r="AF950" s="11">
        <v>0.53170162439665203</v>
      </c>
      <c r="AG950" s="11">
        <v>0.61236706444437505</v>
      </c>
      <c r="AH950" s="11">
        <v>0.52919296345533295</v>
      </c>
      <c r="AI950" s="11">
        <v>0.48622798374894399</v>
      </c>
      <c r="AJ950" s="11"/>
      <c r="AK950" s="11">
        <v>0.58488551674265699</v>
      </c>
      <c r="AL950" s="11">
        <v>0.56213103224632799</v>
      </c>
      <c r="AM950" s="11">
        <v>0.45517159057997397</v>
      </c>
      <c r="AN950" s="11">
        <v>0.43476512697235697</v>
      </c>
      <c r="AO950" s="11">
        <v>0.51342950789992403</v>
      </c>
      <c r="AP950" s="11">
        <v>0.44065393463674002</v>
      </c>
      <c r="AQ950" s="11"/>
      <c r="AR950" s="11">
        <v>0.50951288904889003</v>
      </c>
      <c r="AS950" s="11">
        <v>0.60362224663161801</v>
      </c>
      <c r="AT950" s="11">
        <v>0.46083228208295601</v>
      </c>
      <c r="AU950" s="11"/>
      <c r="AV950" s="11">
        <v>0.54181282681467402</v>
      </c>
      <c r="AW950" s="11">
        <v>0.54455186455952898</v>
      </c>
      <c r="AX950" s="11">
        <v>0.639686899466403</v>
      </c>
      <c r="AY950" s="11">
        <v>0.40719959160667901</v>
      </c>
      <c r="AZ950" s="11">
        <v>0.46245314416684302</v>
      </c>
      <c r="BA950" s="11"/>
      <c r="BB950" s="11">
        <v>0.55190721172340595</v>
      </c>
      <c r="BC950" s="11">
        <v>0.54917842806365802</v>
      </c>
      <c r="BD950" s="11">
        <v>0.61544326364338997</v>
      </c>
      <c r="BE950" s="11"/>
      <c r="BF950" s="11">
        <v>0.46052880985925498</v>
      </c>
      <c r="BG950" s="11">
        <v>0.56187827848932703</v>
      </c>
      <c r="BH950" s="11">
        <v>0.51877049233277295</v>
      </c>
      <c r="BI950" s="11">
        <v>0.549531741305605</v>
      </c>
      <c r="BJ950" s="11">
        <v>0.59118332396019602</v>
      </c>
      <c r="BK950" s="11">
        <v>0.53601900007349101</v>
      </c>
    </row>
    <row r="951" spans="2:63" x14ac:dyDescent="0.35">
      <c r="B951" t="s">
        <v>386</v>
      </c>
      <c r="C951" s="11">
        <v>5.4405520395969097E-2</v>
      </c>
      <c r="D951" s="11">
        <v>6.0272174867546803E-2</v>
      </c>
      <c r="E951" s="11">
        <v>4.8428991069459401E-2</v>
      </c>
      <c r="F951" s="11"/>
      <c r="G951" s="11">
        <v>1.3691860888224199E-2</v>
      </c>
      <c r="H951" s="11">
        <v>3.7448693775362203E-2</v>
      </c>
      <c r="I951" s="11">
        <v>5.0193408754716298E-2</v>
      </c>
      <c r="J951" s="11">
        <v>6.2985633892816598E-2</v>
      </c>
      <c r="K951" s="11">
        <v>6.1617504346792598E-2</v>
      </c>
      <c r="L951" s="11">
        <v>8.7514369284346902E-2</v>
      </c>
      <c r="M951" s="11"/>
      <c r="N951" s="11">
        <v>2.4364032109247199E-2</v>
      </c>
      <c r="O951" s="11">
        <v>3.7527856850760301E-2</v>
      </c>
      <c r="P951" s="11">
        <v>8.0795552794165795E-2</v>
      </c>
      <c r="Q951" s="11">
        <v>0.112616020589208</v>
      </c>
      <c r="R951" s="11">
        <v>4.5049715232555701E-2</v>
      </c>
      <c r="S951" s="11">
        <v>4.7305225162985597E-2</v>
      </c>
      <c r="T951" s="11">
        <v>3.4042972260585197E-2</v>
      </c>
      <c r="U951" s="11">
        <v>5.8222777359957401E-2</v>
      </c>
      <c r="V951" s="11">
        <v>6.5994921349035507E-2</v>
      </c>
      <c r="W951" s="11">
        <v>6.6670907277742594E-2</v>
      </c>
      <c r="X951" s="11">
        <v>4.3203347531557197E-2</v>
      </c>
      <c r="Y951" s="11"/>
      <c r="Z951" s="11">
        <v>4.3137838462601698E-2</v>
      </c>
      <c r="AA951" s="11">
        <v>5.1470849317088299E-2</v>
      </c>
      <c r="AB951" s="11">
        <v>6.6373191180434499E-2</v>
      </c>
      <c r="AC951" s="11">
        <v>5.9322533644404901E-2</v>
      </c>
      <c r="AD951" s="11"/>
      <c r="AE951" s="11">
        <v>6.2369716626319897E-2</v>
      </c>
      <c r="AF951" s="11">
        <v>5.7832984180340503E-2</v>
      </c>
      <c r="AG951" s="11">
        <v>4.2318247172117199E-2</v>
      </c>
      <c r="AH951" s="11">
        <v>4.2139932417276003E-2</v>
      </c>
      <c r="AI951" s="11">
        <v>5.6609508585677197E-2</v>
      </c>
      <c r="AJ951" s="11"/>
      <c r="AK951" s="11">
        <v>5.8949051541291597E-2</v>
      </c>
      <c r="AL951" s="11">
        <v>5.1544014504148999E-2</v>
      </c>
      <c r="AM951" s="11">
        <v>6.1728932353951202E-2</v>
      </c>
      <c r="AN951" s="11">
        <v>5.0274226973704803E-2</v>
      </c>
      <c r="AO951" s="11">
        <v>5.3518290258842798E-2</v>
      </c>
      <c r="AP951" s="11">
        <v>4.6011508613251401E-2</v>
      </c>
      <c r="AQ951" s="11"/>
      <c r="AR951" s="11">
        <v>9.5148027161615495E-2</v>
      </c>
      <c r="AS951" s="11">
        <v>2.4267493871514501E-2</v>
      </c>
      <c r="AT951" s="11">
        <v>4.1955446618987001E-2</v>
      </c>
      <c r="AU951" s="11"/>
      <c r="AV951" s="11">
        <v>7.3880676917002897E-2</v>
      </c>
      <c r="AW951" s="11">
        <v>2.5547288543065101E-2</v>
      </c>
      <c r="AX951" s="11">
        <v>3.3538163038287501E-2</v>
      </c>
      <c r="AY951" s="11">
        <v>0.199069362908285</v>
      </c>
      <c r="AZ951" s="11">
        <v>6.4762398023790399E-2</v>
      </c>
      <c r="BA951" s="11"/>
      <c r="BB951" s="11">
        <v>6.5765300515173999E-2</v>
      </c>
      <c r="BC951" s="11">
        <v>2.4970191089262201E-2</v>
      </c>
      <c r="BD951" s="11">
        <v>4.4626725948690903E-2</v>
      </c>
      <c r="BE951" s="11"/>
      <c r="BF951" s="11">
        <v>3.3637510702081999E-2</v>
      </c>
      <c r="BG951" s="11">
        <v>5.4552115332221401E-2</v>
      </c>
      <c r="BH951" s="11">
        <v>3.6181766467872301E-2</v>
      </c>
      <c r="BI951" s="11">
        <v>6.25131331038324E-2</v>
      </c>
      <c r="BJ951" s="11">
        <v>8.4435291316441799E-2</v>
      </c>
      <c r="BK951" s="11">
        <v>6.7965191898347002E-2</v>
      </c>
    </row>
    <row r="952" spans="2:63" x14ac:dyDescent="0.35">
      <c r="B952" t="s">
        <v>104</v>
      </c>
      <c r="C952" s="11">
        <v>0.105712845742929</v>
      </c>
      <c r="D952" s="11">
        <v>7.7331259118829501E-2</v>
      </c>
      <c r="E952" s="11">
        <v>0.133639244822637</v>
      </c>
      <c r="F952" s="11"/>
      <c r="G952" s="11">
        <v>7.0597314705855493E-2</v>
      </c>
      <c r="H952" s="11">
        <v>0.11504459235409401</v>
      </c>
      <c r="I952" s="11">
        <v>0.107852962512971</v>
      </c>
      <c r="J952" s="11">
        <v>0.13304548983843101</v>
      </c>
      <c r="K952" s="11">
        <v>0.108035031137637</v>
      </c>
      <c r="L952" s="11">
        <v>9.6352464331326507E-2</v>
      </c>
      <c r="M952" s="11"/>
      <c r="N952" s="11">
        <v>6.7781109962262498E-2</v>
      </c>
      <c r="O952" s="11">
        <v>0.107904049580183</v>
      </c>
      <c r="P952" s="11">
        <v>9.7806479121283804E-2</v>
      </c>
      <c r="Q952" s="11">
        <v>0.12523843422748299</v>
      </c>
      <c r="R952" s="11">
        <v>0.10536878467373099</v>
      </c>
      <c r="S952" s="11">
        <v>0.13098229879569601</v>
      </c>
      <c r="T952" s="11">
        <v>0.12710961807402499</v>
      </c>
      <c r="U952" s="11">
        <v>9.4947473633993501E-2</v>
      </c>
      <c r="V952" s="11">
        <v>0.108536567625484</v>
      </c>
      <c r="W952" s="11">
        <v>9.1740479412669204E-2</v>
      </c>
      <c r="X952" s="11">
        <v>0.132097823478669</v>
      </c>
      <c r="Y952" s="11"/>
      <c r="Z952" s="11">
        <v>6.9111497786137899E-2</v>
      </c>
      <c r="AA952" s="11">
        <v>0.112613048804213</v>
      </c>
      <c r="AB952" s="11">
        <v>9.4982745518240402E-2</v>
      </c>
      <c r="AC952" s="11">
        <v>0.148622805431597</v>
      </c>
      <c r="AD952" s="11"/>
      <c r="AE952" s="11">
        <v>0.141453731820324</v>
      </c>
      <c r="AF952" s="11">
        <v>9.9802293697068903E-2</v>
      </c>
      <c r="AG952" s="11">
        <v>8.5092228257313302E-2</v>
      </c>
      <c r="AH952" s="11">
        <v>6.5624065438955395E-2</v>
      </c>
      <c r="AI952" s="11">
        <v>8.3563481755047894E-2</v>
      </c>
      <c r="AJ952" s="11"/>
      <c r="AK952" s="11">
        <v>8.6399936863126303E-2</v>
      </c>
      <c r="AL952" s="11">
        <v>9.2117861981923496E-2</v>
      </c>
      <c r="AM952" s="11">
        <v>9.5338094250106004E-2</v>
      </c>
      <c r="AN952" s="11">
        <v>0.14848586644232001</v>
      </c>
      <c r="AO952" s="11">
        <v>0.124280904756988</v>
      </c>
      <c r="AP952" s="11">
        <v>0.184011740428699</v>
      </c>
      <c r="AQ952" s="11"/>
      <c r="AR952" s="11">
        <v>0.107028775756123</v>
      </c>
      <c r="AS952" s="11">
        <v>7.8698557709051403E-2</v>
      </c>
      <c r="AT952" s="11">
        <v>0.183855326107777</v>
      </c>
      <c r="AU952" s="11"/>
      <c r="AV952" s="11">
        <v>9.0621582965269898E-2</v>
      </c>
      <c r="AW952" s="11">
        <v>9.3711501188973395E-2</v>
      </c>
      <c r="AX952" s="11">
        <v>6.8324291334484505E-2</v>
      </c>
      <c r="AY952" s="11">
        <v>8.7735669698192395E-2</v>
      </c>
      <c r="AZ952" s="11">
        <v>0.192443805843272</v>
      </c>
      <c r="BA952" s="11"/>
      <c r="BB952" s="11">
        <v>7.5659769119621398E-2</v>
      </c>
      <c r="BC952" s="11">
        <v>8.6127092544398806E-2</v>
      </c>
      <c r="BD952" s="11">
        <v>4.9125413971866802E-2</v>
      </c>
      <c r="BE952" s="11"/>
      <c r="BF952" s="11">
        <v>0.100035975627735</v>
      </c>
      <c r="BG952" s="11">
        <v>0.113037583291618</v>
      </c>
      <c r="BH952" s="11">
        <v>9.7347274413924101E-2</v>
      </c>
      <c r="BI952" s="11">
        <v>0.10640494627832001</v>
      </c>
      <c r="BJ952" s="11">
        <v>9.5350638816466396E-2</v>
      </c>
      <c r="BK952" s="11">
        <v>0.12838224837016801</v>
      </c>
    </row>
    <row r="953" spans="2:63" x14ac:dyDescent="0.35">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c r="BK953" s="11"/>
    </row>
    <row r="954" spans="2:63" x14ac:dyDescent="0.35">
      <c r="B954" s="2" t="s">
        <v>395</v>
      </c>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c r="BK954" s="11"/>
    </row>
    <row r="955" spans="2:63" x14ac:dyDescent="0.35">
      <c r="B955" s="20" t="s">
        <v>67</v>
      </c>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row>
    <row r="956" spans="2:63" x14ac:dyDescent="0.35">
      <c r="B956" t="s">
        <v>381</v>
      </c>
      <c r="C956" s="11">
        <v>4.5535249388090303E-2</v>
      </c>
      <c r="D956" s="11">
        <v>5.2200214165141499E-2</v>
      </c>
      <c r="E956" s="11">
        <v>3.9620579639650801E-2</v>
      </c>
      <c r="F956" s="11"/>
      <c r="G956" s="11">
        <v>6.6760228855052894E-2</v>
      </c>
      <c r="H956" s="11">
        <v>8.0189653019578602E-2</v>
      </c>
      <c r="I956" s="11">
        <v>5.2542274764849899E-2</v>
      </c>
      <c r="J956" s="11">
        <v>3.74704669888263E-2</v>
      </c>
      <c r="K956" s="11">
        <v>2.5432730670791E-2</v>
      </c>
      <c r="L956" s="11">
        <v>1.7161565455955399E-2</v>
      </c>
      <c r="M956" s="11"/>
      <c r="N956" s="11">
        <v>7.7308674548893494E-2</v>
      </c>
      <c r="O956" s="11">
        <v>3.2509691340995198E-2</v>
      </c>
      <c r="P956" s="11">
        <v>1.6851487188243999E-2</v>
      </c>
      <c r="Q956" s="11">
        <v>5.83918278563842E-2</v>
      </c>
      <c r="R956" s="11">
        <v>5.1671309407299498E-2</v>
      </c>
      <c r="S956" s="11">
        <v>4.8948894756253698E-2</v>
      </c>
      <c r="T956" s="11">
        <v>2.2278979373714002E-2</v>
      </c>
      <c r="U956" s="11">
        <v>8.5278012220600594E-2</v>
      </c>
      <c r="V956" s="11">
        <v>3.61889213161357E-2</v>
      </c>
      <c r="W956" s="11">
        <v>3.0252870069717601E-2</v>
      </c>
      <c r="X956" s="11">
        <v>5.1701289072726801E-2</v>
      </c>
      <c r="Y956" s="11"/>
      <c r="Z956" s="11">
        <v>3.7448866036516697E-2</v>
      </c>
      <c r="AA956" s="11">
        <v>2.9577179906972E-2</v>
      </c>
      <c r="AB956" s="11">
        <v>6.3755541973588598E-2</v>
      </c>
      <c r="AC956" s="11">
        <v>5.50730856581313E-2</v>
      </c>
      <c r="AD956" s="11"/>
      <c r="AE956" s="11">
        <v>3.5774269591201002E-2</v>
      </c>
      <c r="AF956" s="11">
        <v>4.83790104244387E-2</v>
      </c>
      <c r="AG956" s="11">
        <v>4.1280036828113903E-2</v>
      </c>
      <c r="AH956" s="11">
        <v>6.7138314736949797E-2</v>
      </c>
      <c r="AI956" s="11">
        <v>6.8635364870380897E-2</v>
      </c>
      <c r="AJ956" s="11"/>
      <c r="AK956" s="11">
        <v>3.5213717457751703E-2</v>
      </c>
      <c r="AL956" s="11">
        <v>4.8754535865240999E-2</v>
      </c>
      <c r="AM956" s="11">
        <v>7.1057790788475003E-2</v>
      </c>
      <c r="AN956" s="11">
        <v>4.3296606723540798E-2</v>
      </c>
      <c r="AO956" s="11">
        <v>4.6239889430051903E-2</v>
      </c>
      <c r="AP956" s="11">
        <v>6.0722425517989502E-2</v>
      </c>
      <c r="AQ956" s="11"/>
      <c r="AR956" s="11">
        <v>4.6498293256712897E-2</v>
      </c>
      <c r="AS956" s="11">
        <v>4.7415387633844702E-2</v>
      </c>
      <c r="AT956" s="11">
        <v>4.1697275715164198E-2</v>
      </c>
      <c r="AU956" s="11"/>
      <c r="AV956" s="11">
        <v>4.3394812072854803E-2</v>
      </c>
      <c r="AW956" s="11">
        <v>5.1494883623456798E-2</v>
      </c>
      <c r="AX956" s="11">
        <v>5.3745445147479101E-2</v>
      </c>
      <c r="AY956" s="11">
        <v>2.50421019252762E-2</v>
      </c>
      <c r="AZ956" s="11">
        <v>3.8473018639904398E-2</v>
      </c>
      <c r="BA956" s="11"/>
      <c r="BB956" s="11">
        <v>4.7353636554271397E-2</v>
      </c>
      <c r="BC956" s="11">
        <v>5.4391166702301798E-2</v>
      </c>
      <c r="BD956" s="11">
        <v>5.9061354871643303E-2</v>
      </c>
      <c r="BE956" s="11"/>
      <c r="BF956" s="11">
        <v>7.0596205685812097E-2</v>
      </c>
      <c r="BG956" s="11">
        <v>3.6203056083414002E-2</v>
      </c>
      <c r="BH956" s="11">
        <v>5.4661004264486002E-2</v>
      </c>
      <c r="BI956" s="11">
        <v>4.0151906366740903E-2</v>
      </c>
      <c r="BJ956" s="11">
        <v>2.4535257946005199E-2</v>
      </c>
      <c r="BK956" s="11">
        <v>3.6116728219172702E-2</v>
      </c>
    </row>
    <row r="957" spans="2:63" x14ac:dyDescent="0.35">
      <c r="B957" t="s">
        <v>382</v>
      </c>
      <c r="C957" s="11">
        <v>3.8719264627935797E-2</v>
      </c>
      <c r="D957" s="11">
        <v>4.1834156231645103E-2</v>
      </c>
      <c r="E957" s="11">
        <v>3.4197431010149097E-2</v>
      </c>
      <c r="F957" s="11"/>
      <c r="G957" s="11">
        <v>9.8155898510439404E-2</v>
      </c>
      <c r="H957" s="11">
        <v>6.1700007343752097E-2</v>
      </c>
      <c r="I957" s="11">
        <v>4.3813718077321498E-2</v>
      </c>
      <c r="J957" s="11">
        <v>1.7885804744739602E-2</v>
      </c>
      <c r="K957" s="11">
        <v>1.3319790159252901E-2</v>
      </c>
      <c r="L957" s="11">
        <v>9.4866851701603406E-3</v>
      </c>
      <c r="M957" s="11"/>
      <c r="N957" s="11">
        <v>6.2829936550750504E-2</v>
      </c>
      <c r="O957" s="11">
        <v>3.9600288695683099E-2</v>
      </c>
      <c r="P957" s="11">
        <v>2.1006920191071098E-2</v>
      </c>
      <c r="Q957" s="11">
        <v>3.6150298079863898E-2</v>
      </c>
      <c r="R957" s="11">
        <v>4.2394072924576497E-2</v>
      </c>
      <c r="S957" s="11">
        <v>5.2065648341441603E-2</v>
      </c>
      <c r="T957" s="11">
        <v>1.9466972471246E-2</v>
      </c>
      <c r="U957" s="11">
        <v>2.75700779804889E-2</v>
      </c>
      <c r="V957" s="11">
        <v>2.7844973657414701E-2</v>
      </c>
      <c r="W957" s="11">
        <v>3.8046250135420803E-2</v>
      </c>
      <c r="X957" s="11">
        <v>3.7457738375019797E-2</v>
      </c>
      <c r="Y957" s="11"/>
      <c r="Z957" s="11">
        <v>3.09247379532278E-2</v>
      </c>
      <c r="AA957" s="11">
        <v>3.8845561980692299E-2</v>
      </c>
      <c r="AB957" s="11">
        <v>3.9412652269406698E-2</v>
      </c>
      <c r="AC957" s="11">
        <v>4.6178105793754899E-2</v>
      </c>
      <c r="AD957" s="11"/>
      <c r="AE957" s="11">
        <v>3.39633923964981E-2</v>
      </c>
      <c r="AF957" s="11">
        <v>4.1405484372645601E-2</v>
      </c>
      <c r="AG957" s="11">
        <v>2.9513488862581299E-2</v>
      </c>
      <c r="AH957" s="11">
        <v>6.3756204250147705E-2</v>
      </c>
      <c r="AI957" s="11">
        <v>7.0200526780928807E-2</v>
      </c>
      <c r="AJ957" s="11"/>
      <c r="AK957" s="11">
        <v>3.3520919681667503E-2</v>
      </c>
      <c r="AL957" s="11">
        <v>4.7652398470822699E-2</v>
      </c>
      <c r="AM957" s="11">
        <v>3.7373484176989699E-2</v>
      </c>
      <c r="AN957" s="11">
        <v>4.2099261674080998E-2</v>
      </c>
      <c r="AO957" s="11">
        <v>2.91166916658992E-2</v>
      </c>
      <c r="AP957" s="11">
        <v>6.5854489339780206E-2</v>
      </c>
      <c r="AQ957" s="11"/>
      <c r="AR957" s="11">
        <v>2.26763977631727E-2</v>
      </c>
      <c r="AS957" s="11">
        <v>4.6954504944045301E-2</v>
      </c>
      <c r="AT957" s="11">
        <v>4.4815882276084101E-2</v>
      </c>
      <c r="AU957" s="11"/>
      <c r="AV957" s="11">
        <v>3.3748442431180699E-2</v>
      </c>
      <c r="AW957" s="11">
        <v>5.2283438760141097E-2</v>
      </c>
      <c r="AX957" s="11">
        <v>3.6751669593390303E-2</v>
      </c>
      <c r="AY957" s="11">
        <v>7.7228390306923106E-2</v>
      </c>
      <c r="AZ957" s="11">
        <v>3.3994294658629902E-2</v>
      </c>
      <c r="BA957" s="11"/>
      <c r="BB957" s="11">
        <v>3.2230350391731798E-2</v>
      </c>
      <c r="BC957" s="11">
        <v>5.1004101954677403E-2</v>
      </c>
      <c r="BD957" s="11">
        <v>4.4483423094970297E-2</v>
      </c>
      <c r="BE957" s="11"/>
      <c r="BF957" s="11">
        <v>7.5711688527933599E-2</v>
      </c>
      <c r="BG957" s="11">
        <v>2.0600800884408001E-2</v>
      </c>
      <c r="BH957" s="11">
        <v>3.87537209894546E-2</v>
      </c>
      <c r="BI957" s="11">
        <v>3.6048155149162202E-2</v>
      </c>
      <c r="BJ957" s="11">
        <v>2.0349198270210499E-2</v>
      </c>
      <c r="BK957" s="11">
        <v>3.8958318302941101E-2</v>
      </c>
    </row>
    <row r="958" spans="2:63" x14ac:dyDescent="0.35">
      <c r="B958" t="s">
        <v>383</v>
      </c>
      <c r="C958" s="11">
        <v>0.41962701658380802</v>
      </c>
      <c r="D958" s="11">
        <v>0.40700218547841199</v>
      </c>
      <c r="E958" s="11">
        <v>0.430747546794714</v>
      </c>
      <c r="F958" s="11"/>
      <c r="G958" s="11">
        <v>0.356233233560596</v>
      </c>
      <c r="H958" s="11">
        <v>0.35220398887839899</v>
      </c>
      <c r="I958" s="11">
        <v>0.34381305705586102</v>
      </c>
      <c r="J958" s="11">
        <v>0.40859313352761401</v>
      </c>
      <c r="K958" s="11">
        <v>0.48299150954252601</v>
      </c>
      <c r="L958" s="11">
        <v>0.54582606858597105</v>
      </c>
      <c r="M958" s="11"/>
      <c r="N958" s="11">
        <v>0.35422844151201199</v>
      </c>
      <c r="O958" s="11">
        <v>0.43279566260549501</v>
      </c>
      <c r="P958" s="11">
        <v>0.47013719730987602</v>
      </c>
      <c r="Q958" s="11">
        <v>0.43619161444897803</v>
      </c>
      <c r="R958" s="11">
        <v>0.42454970885179499</v>
      </c>
      <c r="S958" s="11">
        <v>0.41434746815420198</v>
      </c>
      <c r="T958" s="11">
        <v>0.43919211376713801</v>
      </c>
      <c r="U958" s="11">
        <v>0.44917936467351499</v>
      </c>
      <c r="V958" s="11">
        <v>0.43433439355338799</v>
      </c>
      <c r="W958" s="11">
        <v>0.40196776698999498</v>
      </c>
      <c r="X958" s="11">
        <v>0.40515467515993497</v>
      </c>
      <c r="Y958" s="11"/>
      <c r="Z958" s="11">
        <v>0.43984126483527197</v>
      </c>
      <c r="AA958" s="11">
        <v>0.41928038785509503</v>
      </c>
      <c r="AB958" s="11">
        <v>0.42692892726910298</v>
      </c>
      <c r="AC958" s="11">
        <v>0.39645487151387099</v>
      </c>
      <c r="AD958" s="11"/>
      <c r="AE958" s="11">
        <v>0.41979819360838699</v>
      </c>
      <c r="AF958" s="11">
        <v>0.44140660726463898</v>
      </c>
      <c r="AG958" s="11">
        <v>0.40655333380059799</v>
      </c>
      <c r="AH958" s="11">
        <v>0.41668078143398202</v>
      </c>
      <c r="AI958" s="11">
        <v>0.45526490794804703</v>
      </c>
      <c r="AJ958" s="11"/>
      <c r="AK958" s="11">
        <v>0.49829535732721503</v>
      </c>
      <c r="AL958" s="11">
        <v>0.36907328877319401</v>
      </c>
      <c r="AM958" s="11">
        <v>0.42365928716789802</v>
      </c>
      <c r="AN958" s="11">
        <v>0.35556624169610301</v>
      </c>
      <c r="AO958" s="11">
        <v>0.39512509950698199</v>
      </c>
      <c r="AP958" s="11">
        <v>0.24362409797182999</v>
      </c>
      <c r="AQ958" s="11"/>
      <c r="AR958" s="11">
        <v>0.46228774975480302</v>
      </c>
      <c r="AS958" s="11">
        <v>0.40590171255588497</v>
      </c>
      <c r="AT958" s="11">
        <v>0.34390521627593501</v>
      </c>
      <c r="AU958" s="11"/>
      <c r="AV958" s="11">
        <v>0.47306982019055999</v>
      </c>
      <c r="AW958" s="11">
        <v>0.38481601398541498</v>
      </c>
      <c r="AX958" s="11">
        <v>0.40622920730720902</v>
      </c>
      <c r="AY958" s="11">
        <v>0.402290122370554</v>
      </c>
      <c r="AZ958" s="11">
        <v>0.35823130918903401</v>
      </c>
      <c r="BA958" s="11"/>
      <c r="BB958" s="11">
        <v>0.488135556340484</v>
      </c>
      <c r="BC958" s="11">
        <v>0.38711902223321598</v>
      </c>
      <c r="BD958" s="11">
        <v>0.42334057428850602</v>
      </c>
      <c r="BE958" s="11"/>
      <c r="BF958" s="11">
        <v>0.33438639199974801</v>
      </c>
      <c r="BG958" s="11">
        <v>0.411479603219426</v>
      </c>
      <c r="BH958" s="11">
        <v>0.41235670664680002</v>
      </c>
      <c r="BI958" s="11">
        <v>0.48478904101965697</v>
      </c>
      <c r="BJ958" s="11">
        <v>0.468267624752224</v>
      </c>
      <c r="BK958" s="11">
        <v>0.45073151239803999</v>
      </c>
    </row>
    <row r="959" spans="2:63" x14ac:dyDescent="0.35">
      <c r="B959" t="s">
        <v>384</v>
      </c>
      <c r="C959" s="11">
        <v>6.3608673322242001E-2</v>
      </c>
      <c r="D959" s="11">
        <v>6.5414079111655199E-2</v>
      </c>
      <c r="E959" s="11">
        <v>6.2316761597657998E-2</v>
      </c>
      <c r="F959" s="11"/>
      <c r="G959" s="11">
        <v>0.108127851808776</v>
      </c>
      <c r="H959" s="11">
        <v>0.11499710364240801</v>
      </c>
      <c r="I959" s="11">
        <v>7.2070435653370804E-2</v>
      </c>
      <c r="J959" s="11">
        <v>3.4208510545257198E-2</v>
      </c>
      <c r="K959" s="11">
        <v>2.9918462578242801E-2</v>
      </c>
      <c r="L959" s="11">
        <v>3.10616649384001E-2</v>
      </c>
      <c r="M959" s="11"/>
      <c r="N959" s="11">
        <v>9.4428005911310495E-2</v>
      </c>
      <c r="O959" s="11">
        <v>6.4865836215481504E-2</v>
      </c>
      <c r="P959" s="11">
        <v>4.37665325017303E-2</v>
      </c>
      <c r="Q959" s="11">
        <v>4.9298965259895397E-2</v>
      </c>
      <c r="R959" s="11">
        <v>8.1797886044279497E-2</v>
      </c>
      <c r="S959" s="11">
        <v>6.6200739432110495E-2</v>
      </c>
      <c r="T959" s="11">
        <v>5.3389753974079503E-2</v>
      </c>
      <c r="U959" s="11">
        <v>4.9782629980083301E-2</v>
      </c>
      <c r="V959" s="11">
        <v>6.3042916559216497E-2</v>
      </c>
      <c r="W959" s="11">
        <v>4.8261899294729002E-2</v>
      </c>
      <c r="X959" s="11">
        <v>5.7659007567337099E-2</v>
      </c>
      <c r="Y959" s="11"/>
      <c r="Z959" s="11">
        <v>5.1837278947859701E-2</v>
      </c>
      <c r="AA959" s="11">
        <v>4.4811099117504798E-2</v>
      </c>
      <c r="AB959" s="11">
        <v>7.5634351066681801E-2</v>
      </c>
      <c r="AC959" s="11">
        <v>8.5884074683416398E-2</v>
      </c>
      <c r="AD959" s="11"/>
      <c r="AE959" s="11">
        <v>8.5323866788684602E-2</v>
      </c>
      <c r="AF959" s="11">
        <v>4.7189398930231399E-2</v>
      </c>
      <c r="AG959" s="11">
        <v>6.3939654952764602E-2</v>
      </c>
      <c r="AH959" s="11">
        <v>6.3132455986008806E-2</v>
      </c>
      <c r="AI959" s="11">
        <v>5.09829202185169E-2</v>
      </c>
      <c r="AJ959" s="11"/>
      <c r="AK959" s="11">
        <v>4.37664345455245E-2</v>
      </c>
      <c r="AL959" s="11">
        <v>7.1131833304937303E-2</v>
      </c>
      <c r="AM959" s="11">
        <v>9.8926502553445705E-2</v>
      </c>
      <c r="AN959" s="11">
        <v>6.9001897622908898E-2</v>
      </c>
      <c r="AO959" s="11">
        <v>6.8146540781287304E-2</v>
      </c>
      <c r="AP959" s="11">
        <v>9.2202596129052503E-2</v>
      </c>
      <c r="AQ959" s="11"/>
      <c r="AR959" s="11">
        <v>6.0991632640943802E-2</v>
      </c>
      <c r="AS959" s="11">
        <v>5.93237949422585E-2</v>
      </c>
      <c r="AT959" s="11">
        <v>7.9561747674375002E-2</v>
      </c>
      <c r="AU959" s="11"/>
      <c r="AV959" s="11">
        <v>5.8891216862667399E-2</v>
      </c>
      <c r="AW959" s="11">
        <v>7.7878977799561697E-2</v>
      </c>
      <c r="AX959" s="11">
        <v>4.3589127020272997E-2</v>
      </c>
      <c r="AY959" s="11">
        <v>7.9754679009996707E-2</v>
      </c>
      <c r="AZ959" s="11">
        <v>6.3065496155666798E-2</v>
      </c>
      <c r="BA959" s="11"/>
      <c r="BB959" s="11">
        <v>6.0953874751834801E-2</v>
      </c>
      <c r="BC959" s="11">
        <v>7.5517286049988794E-2</v>
      </c>
      <c r="BD959" s="11">
        <v>4.27361780747793E-2</v>
      </c>
      <c r="BE959" s="11"/>
      <c r="BF959" s="11">
        <v>9.6303147615701898E-2</v>
      </c>
      <c r="BG959" s="11">
        <v>5.3699231979242701E-2</v>
      </c>
      <c r="BH959" s="11">
        <v>6.4101042886144793E-2</v>
      </c>
      <c r="BI959" s="11">
        <v>5.64604318366142E-2</v>
      </c>
      <c r="BJ959" s="11">
        <v>4.0970384606022897E-2</v>
      </c>
      <c r="BK959" s="11">
        <v>6.6844436087560993E-2</v>
      </c>
    </row>
    <row r="960" spans="2:63" x14ac:dyDescent="0.35">
      <c r="B960" t="s">
        <v>385</v>
      </c>
      <c r="C960" s="11">
        <v>0.33038502832551198</v>
      </c>
      <c r="D960" s="11">
        <v>0.34597268035247097</v>
      </c>
      <c r="E960" s="11">
        <v>0.316786068225135</v>
      </c>
      <c r="F960" s="11"/>
      <c r="G960" s="11">
        <v>0.28713279115011298</v>
      </c>
      <c r="H960" s="11">
        <v>0.289544507068551</v>
      </c>
      <c r="I960" s="11">
        <v>0.36076170606689001</v>
      </c>
      <c r="J960" s="11">
        <v>0.36798264002655801</v>
      </c>
      <c r="K960" s="11">
        <v>0.35551177551999102</v>
      </c>
      <c r="L960" s="11">
        <v>0.32093464045979597</v>
      </c>
      <c r="M960" s="11"/>
      <c r="N960" s="11">
        <v>0.32622715017773701</v>
      </c>
      <c r="O960" s="11">
        <v>0.33849416586991898</v>
      </c>
      <c r="P960" s="11">
        <v>0.35393573588937799</v>
      </c>
      <c r="Q960" s="11">
        <v>0.30278001819163902</v>
      </c>
      <c r="R960" s="11">
        <v>0.30278668533249298</v>
      </c>
      <c r="S960" s="11">
        <v>0.32115701087806198</v>
      </c>
      <c r="T960" s="11">
        <v>0.34549241289307298</v>
      </c>
      <c r="U960" s="11">
        <v>0.26921993911004599</v>
      </c>
      <c r="V960" s="11">
        <v>0.31843176995926398</v>
      </c>
      <c r="W960" s="11">
        <v>0.38545244440252402</v>
      </c>
      <c r="X960" s="11">
        <v>0.340292177073862</v>
      </c>
      <c r="Y960" s="11"/>
      <c r="Z960" s="11">
        <v>0.36732929032575301</v>
      </c>
      <c r="AA960" s="11">
        <v>0.36870711044732302</v>
      </c>
      <c r="AB960" s="11">
        <v>0.30811192106588797</v>
      </c>
      <c r="AC960" s="11">
        <v>0.26492831145449502</v>
      </c>
      <c r="AD960" s="11"/>
      <c r="AE960" s="11">
        <v>0.290184901070278</v>
      </c>
      <c r="AF960" s="11">
        <v>0.32796053080240201</v>
      </c>
      <c r="AG960" s="11">
        <v>0.37594707356886398</v>
      </c>
      <c r="AH960" s="11">
        <v>0.32000293442094002</v>
      </c>
      <c r="AI960" s="11">
        <v>0.27892149732804999</v>
      </c>
      <c r="AJ960" s="11"/>
      <c r="AK960" s="11">
        <v>0.31249016867189799</v>
      </c>
      <c r="AL960" s="11">
        <v>0.366697196111962</v>
      </c>
      <c r="AM960" s="11">
        <v>0.24645878934177001</v>
      </c>
      <c r="AN960" s="11">
        <v>0.35603493751693699</v>
      </c>
      <c r="AO960" s="11">
        <v>0.359478413949398</v>
      </c>
      <c r="AP960" s="11">
        <v>0.35623494578850301</v>
      </c>
      <c r="AQ960" s="11"/>
      <c r="AR960" s="11">
        <v>0.30521675006587801</v>
      </c>
      <c r="AS960" s="11">
        <v>0.371683945911365</v>
      </c>
      <c r="AT960" s="11">
        <v>0.29731826757639102</v>
      </c>
      <c r="AU960" s="11"/>
      <c r="AV960" s="11">
        <v>0.30698959876586901</v>
      </c>
      <c r="AW960" s="11">
        <v>0.347922289252454</v>
      </c>
      <c r="AX960" s="11">
        <v>0.395497577748531</v>
      </c>
      <c r="AY960" s="11">
        <v>0.297503790520254</v>
      </c>
      <c r="AZ960" s="11">
        <v>0.30010420392526999</v>
      </c>
      <c r="BA960" s="11"/>
      <c r="BB960" s="11">
        <v>0.29970561899724801</v>
      </c>
      <c r="BC960" s="11">
        <v>0.349314240551932</v>
      </c>
      <c r="BD960" s="11">
        <v>0.382967683030911</v>
      </c>
      <c r="BE960" s="11"/>
      <c r="BF960" s="11">
        <v>0.31615227322438799</v>
      </c>
      <c r="BG960" s="11">
        <v>0.38211388000959201</v>
      </c>
      <c r="BH960" s="11">
        <v>0.31894345939512497</v>
      </c>
      <c r="BI960" s="11">
        <v>0.29391209946135499</v>
      </c>
      <c r="BJ960" s="11">
        <v>0.34337918085740299</v>
      </c>
      <c r="BK960" s="11">
        <v>0.27832304262128599</v>
      </c>
    </row>
    <row r="961" spans="2:63" x14ac:dyDescent="0.35">
      <c r="B961" t="s">
        <v>386</v>
      </c>
      <c r="C961" s="11">
        <v>1.91446145861877E-2</v>
      </c>
      <c r="D961" s="11">
        <v>2.8081951589035599E-2</v>
      </c>
      <c r="E961" s="11">
        <v>1.06790217502648E-2</v>
      </c>
      <c r="F961" s="11"/>
      <c r="G961" s="11">
        <v>7.0130391455856698E-3</v>
      </c>
      <c r="H961" s="11">
        <v>1.62552263340799E-2</v>
      </c>
      <c r="I961" s="11">
        <v>2.0050193985749701E-2</v>
      </c>
      <c r="J961" s="11">
        <v>3.27943329405911E-2</v>
      </c>
      <c r="K961" s="11">
        <v>1.74897117377837E-2</v>
      </c>
      <c r="L961" s="11">
        <v>1.9014807239935101E-2</v>
      </c>
      <c r="M961" s="11"/>
      <c r="N961" s="11">
        <v>2.3454692933681999E-2</v>
      </c>
      <c r="O961" s="11">
        <v>1.09322302379936E-2</v>
      </c>
      <c r="P961" s="11">
        <v>1.4453411197523001E-2</v>
      </c>
      <c r="Q961" s="11">
        <v>2.27461475416324E-2</v>
      </c>
      <c r="R961" s="11">
        <v>1.0859298274446601E-2</v>
      </c>
      <c r="S961" s="11">
        <v>1.0989727531623601E-2</v>
      </c>
      <c r="T961" s="11">
        <v>1.6687444072309099E-2</v>
      </c>
      <c r="U961" s="11">
        <v>3.6598066165142003E-2</v>
      </c>
      <c r="V961" s="11">
        <v>2.6498318955810101E-2</v>
      </c>
      <c r="W961" s="11">
        <v>2.41110605365524E-2</v>
      </c>
      <c r="X961" s="11">
        <v>2.0556724103023599E-2</v>
      </c>
      <c r="Y961" s="11"/>
      <c r="Z961" s="11">
        <v>1.35112809628279E-2</v>
      </c>
      <c r="AA961" s="11">
        <v>1.1747067763098E-2</v>
      </c>
      <c r="AB961" s="11">
        <v>2.0821625161809201E-2</v>
      </c>
      <c r="AC961" s="11">
        <v>3.0828552979314101E-2</v>
      </c>
      <c r="AD961" s="11"/>
      <c r="AE961" s="11">
        <v>2.1194589075350798E-2</v>
      </c>
      <c r="AF961" s="11">
        <v>1.8698360590775901E-2</v>
      </c>
      <c r="AG961" s="11">
        <v>1.7269630245063301E-2</v>
      </c>
      <c r="AH961" s="11">
        <v>1.3509661523626501E-2</v>
      </c>
      <c r="AI961" s="11">
        <v>1.8342721350220199E-2</v>
      </c>
      <c r="AJ961" s="11"/>
      <c r="AK961" s="11">
        <v>1.4287309437123001E-2</v>
      </c>
      <c r="AL961" s="11">
        <v>1.7990510494376E-2</v>
      </c>
      <c r="AM961" s="11">
        <v>3.1926917447804001E-2</v>
      </c>
      <c r="AN961" s="11">
        <v>2.15461849876868E-2</v>
      </c>
      <c r="AO961" s="11">
        <v>2.0678324031914899E-2</v>
      </c>
      <c r="AP961" s="11">
        <v>1.58933653257614E-2</v>
      </c>
      <c r="AQ961" s="11"/>
      <c r="AR961" s="11">
        <v>2.94401129278394E-2</v>
      </c>
      <c r="AS961" s="11">
        <v>1.18487224867909E-2</v>
      </c>
      <c r="AT961" s="11">
        <v>2.0660117092319099E-2</v>
      </c>
      <c r="AU961" s="11"/>
      <c r="AV961" s="11">
        <v>2.3891655135111899E-2</v>
      </c>
      <c r="AW961" s="11">
        <v>9.6657909525952497E-3</v>
      </c>
      <c r="AX961" s="11">
        <v>1.1097128412743001E-2</v>
      </c>
      <c r="AY961" s="11">
        <v>6.1622401533953798E-2</v>
      </c>
      <c r="AZ961" s="11">
        <v>2.7386108594816602E-2</v>
      </c>
      <c r="BA961" s="11"/>
      <c r="BB961" s="11">
        <v>2.1246581952957401E-2</v>
      </c>
      <c r="BC961" s="11">
        <v>8.6556299445856699E-3</v>
      </c>
      <c r="BD961" s="11">
        <v>1.19425158736788E-2</v>
      </c>
      <c r="BE961" s="11"/>
      <c r="BF961" s="11">
        <v>1.8904695922077001E-2</v>
      </c>
      <c r="BG961" s="11">
        <v>1.5779328952940298E-2</v>
      </c>
      <c r="BH961" s="11">
        <v>2.2543640749635802E-2</v>
      </c>
      <c r="BI961" s="11">
        <v>1.33513558417525E-2</v>
      </c>
      <c r="BJ961" s="11">
        <v>2.03167526236687E-2</v>
      </c>
      <c r="BK961" s="11">
        <v>3.8994055502613999E-2</v>
      </c>
    </row>
    <row r="962" spans="2:63" x14ac:dyDescent="0.35">
      <c r="B962" t="s">
        <v>104</v>
      </c>
      <c r="C962" s="11">
        <v>8.2980153166224702E-2</v>
      </c>
      <c r="D962" s="11">
        <v>5.9494733071639799E-2</v>
      </c>
      <c r="E962" s="11">
        <v>0.105652590982429</v>
      </c>
      <c r="F962" s="11"/>
      <c r="G962" s="11">
        <v>7.6576956969436297E-2</v>
      </c>
      <c r="H962" s="11">
        <v>8.5109513713231499E-2</v>
      </c>
      <c r="I962" s="11">
        <v>0.106948614395958</v>
      </c>
      <c r="J962" s="11">
        <v>0.101065111226415</v>
      </c>
      <c r="K962" s="11">
        <v>7.53360197914133E-2</v>
      </c>
      <c r="L962" s="11">
        <v>5.6514568149782202E-2</v>
      </c>
      <c r="M962" s="11"/>
      <c r="N962" s="11">
        <v>6.1523098365614398E-2</v>
      </c>
      <c r="O962" s="11">
        <v>8.0802125034432307E-2</v>
      </c>
      <c r="P962" s="11">
        <v>7.9848715722177804E-2</v>
      </c>
      <c r="Q962" s="11">
        <v>9.4441128621606502E-2</v>
      </c>
      <c r="R962" s="11">
        <v>8.5941039165109603E-2</v>
      </c>
      <c r="S962" s="11">
        <v>8.6290510906306295E-2</v>
      </c>
      <c r="T962" s="11">
        <v>0.103492323448441</v>
      </c>
      <c r="U962" s="11">
        <v>8.2371909870124799E-2</v>
      </c>
      <c r="V962" s="11">
        <v>9.3658705998771297E-2</v>
      </c>
      <c r="W962" s="11">
        <v>7.1907708571060797E-2</v>
      </c>
      <c r="X962" s="11">
        <v>8.7178388648096003E-2</v>
      </c>
      <c r="Y962" s="11"/>
      <c r="Z962" s="11">
        <v>5.9107280938542998E-2</v>
      </c>
      <c r="AA962" s="11">
        <v>8.70315929293142E-2</v>
      </c>
      <c r="AB962" s="11">
        <v>6.5334981193523101E-2</v>
      </c>
      <c r="AC962" s="11">
        <v>0.120652997917017</v>
      </c>
      <c r="AD962" s="11"/>
      <c r="AE962" s="11">
        <v>0.1137607874696</v>
      </c>
      <c r="AF962" s="11">
        <v>7.4960607614866698E-2</v>
      </c>
      <c r="AG962" s="11">
        <v>6.5496781742015397E-2</v>
      </c>
      <c r="AH962" s="11">
        <v>5.5779647648345101E-2</v>
      </c>
      <c r="AI962" s="11">
        <v>5.7652061503856399E-2</v>
      </c>
      <c r="AJ962" s="11"/>
      <c r="AK962" s="11">
        <v>6.2426092878819998E-2</v>
      </c>
      <c r="AL962" s="11">
        <v>7.8700236979467195E-2</v>
      </c>
      <c r="AM962" s="11">
        <v>9.0597228523618095E-2</v>
      </c>
      <c r="AN962" s="11">
        <v>0.112454869778742</v>
      </c>
      <c r="AO962" s="11">
        <v>8.1215040634467203E-2</v>
      </c>
      <c r="AP962" s="11">
        <v>0.16546807992708401</v>
      </c>
      <c r="AQ962" s="11"/>
      <c r="AR962" s="11">
        <v>7.2889063590650296E-2</v>
      </c>
      <c r="AS962" s="11">
        <v>5.6871931525809903E-2</v>
      </c>
      <c r="AT962" s="11">
        <v>0.17204149338973199</v>
      </c>
      <c r="AU962" s="11"/>
      <c r="AV962" s="11">
        <v>6.00144545417561E-2</v>
      </c>
      <c r="AW962" s="11">
        <v>7.5938605626375805E-2</v>
      </c>
      <c r="AX962" s="11">
        <v>5.3089844770375101E-2</v>
      </c>
      <c r="AY962" s="11">
        <v>5.6558514333042501E-2</v>
      </c>
      <c r="AZ962" s="11">
        <v>0.178745568836679</v>
      </c>
      <c r="BA962" s="11"/>
      <c r="BB962" s="11">
        <v>5.0374381011472603E-2</v>
      </c>
      <c r="BC962" s="11">
        <v>7.3998552563298195E-2</v>
      </c>
      <c r="BD962" s="11">
        <v>3.54682707655114E-2</v>
      </c>
      <c r="BE962" s="11"/>
      <c r="BF962" s="11">
        <v>8.7945597024339794E-2</v>
      </c>
      <c r="BG962" s="11">
        <v>8.0124098870977198E-2</v>
      </c>
      <c r="BH962" s="11">
        <v>8.8640425068354095E-2</v>
      </c>
      <c r="BI962" s="11">
        <v>7.5287010324718601E-2</v>
      </c>
      <c r="BJ962" s="11">
        <v>8.2181600944465999E-2</v>
      </c>
      <c r="BK962" s="11">
        <v>9.0031906868385705E-2</v>
      </c>
    </row>
    <row r="963" spans="2:63" x14ac:dyDescent="0.35">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row>
    <row r="964" spans="2:63" x14ac:dyDescent="0.35">
      <c r="B964" s="2" t="s">
        <v>396</v>
      </c>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c r="BG964" s="11"/>
      <c r="BH964" s="11"/>
      <c r="BI964" s="11"/>
      <c r="BJ964" s="11"/>
      <c r="BK964" s="11"/>
    </row>
    <row r="965" spans="2:63" x14ac:dyDescent="0.35">
      <c r="B965" s="20" t="s">
        <v>67</v>
      </c>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c r="BG965" s="11"/>
      <c r="BH965" s="11"/>
      <c r="BI965" s="11"/>
      <c r="BJ965" s="11"/>
      <c r="BK965" s="11"/>
    </row>
    <row r="966" spans="2:63" x14ac:dyDescent="0.35">
      <c r="B966" t="s">
        <v>381</v>
      </c>
      <c r="C966" s="11">
        <v>0.13044589869852799</v>
      </c>
      <c r="D966" s="11">
        <v>0.113470476545701</v>
      </c>
      <c r="E966" s="11">
        <v>0.14803463557132401</v>
      </c>
      <c r="F966" s="11"/>
      <c r="G966" s="11">
        <v>0.14325632083784501</v>
      </c>
      <c r="H966" s="11">
        <v>0.116374294092025</v>
      </c>
      <c r="I966" s="11">
        <v>0.13781136762403701</v>
      </c>
      <c r="J966" s="11">
        <v>0.126121394832997</v>
      </c>
      <c r="K966" s="11">
        <v>0.13666630327427201</v>
      </c>
      <c r="L966" s="11">
        <v>0.12660719524735101</v>
      </c>
      <c r="M966" s="11"/>
      <c r="N966" s="11">
        <v>0.15372655453034501</v>
      </c>
      <c r="O966" s="11">
        <v>0.129685549568926</v>
      </c>
      <c r="P966" s="11">
        <v>0.12849048628059301</v>
      </c>
      <c r="Q966" s="11">
        <v>0.107567548740443</v>
      </c>
      <c r="R966" s="11">
        <v>9.2048923243983602E-2</v>
      </c>
      <c r="S966" s="11">
        <v>0.13337242949070099</v>
      </c>
      <c r="T966" s="11">
        <v>0.12796346731967601</v>
      </c>
      <c r="U966" s="11">
        <v>0.16857252663158401</v>
      </c>
      <c r="V966" s="11">
        <v>0.14430350128573999</v>
      </c>
      <c r="W966" s="11">
        <v>0.120774292006568</v>
      </c>
      <c r="X966" s="11">
        <v>0.12042948852436799</v>
      </c>
      <c r="Y966" s="11"/>
      <c r="Z966" s="11">
        <v>0.11889351173841201</v>
      </c>
      <c r="AA966" s="11">
        <v>0.121231307616637</v>
      </c>
      <c r="AB966" s="11">
        <v>0.144746087878005</v>
      </c>
      <c r="AC966" s="11">
        <v>0.13854661307677299</v>
      </c>
      <c r="AD966" s="11"/>
      <c r="AE966" s="11">
        <v>0.13104000733117799</v>
      </c>
      <c r="AF966" s="11">
        <v>0.137319864581399</v>
      </c>
      <c r="AG966" s="11">
        <v>0.11925781452980699</v>
      </c>
      <c r="AH966" s="11">
        <v>0.13953098504977199</v>
      </c>
      <c r="AI966" s="11">
        <v>0.115273013507358</v>
      </c>
      <c r="AJ966" s="11"/>
      <c r="AK966" s="11">
        <v>0.12952543342169601</v>
      </c>
      <c r="AL966" s="11">
        <v>0.115931161266558</v>
      </c>
      <c r="AM966" s="11">
        <v>0.13695054137630799</v>
      </c>
      <c r="AN966" s="11">
        <v>0.15964572144439099</v>
      </c>
      <c r="AO966" s="11">
        <v>0.132638143789091</v>
      </c>
      <c r="AP966" s="11">
        <v>0.142472315327036</v>
      </c>
      <c r="AQ966" s="11"/>
      <c r="AR966" s="11">
        <v>0.137475927776817</v>
      </c>
      <c r="AS966" s="11">
        <v>0.12117616433016699</v>
      </c>
      <c r="AT966" s="11">
        <v>0.14278787193782999</v>
      </c>
      <c r="AU966" s="11"/>
      <c r="AV966" s="11">
        <v>0.138676419303121</v>
      </c>
      <c r="AW966" s="11">
        <v>0.11957104172675299</v>
      </c>
      <c r="AX966" s="11">
        <v>0.14105559622783201</v>
      </c>
      <c r="AY966" s="11">
        <v>0.13266444400746699</v>
      </c>
      <c r="AZ966" s="11">
        <v>0.127091423518578</v>
      </c>
      <c r="BA966" s="11"/>
      <c r="BB966" s="11">
        <v>0.13225803825628399</v>
      </c>
      <c r="BC966" s="11">
        <v>0.13189366624384599</v>
      </c>
      <c r="BD966" s="11">
        <v>0.128269876078663</v>
      </c>
      <c r="BE966" s="11"/>
      <c r="BF966" s="11">
        <v>0.145880209745685</v>
      </c>
      <c r="BG966" s="11">
        <v>0.116938884352648</v>
      </c>
      <c r="BH966" s="11">
        <v>0.13835028230636401</v>
      </c>
      <c r="BI966" s="11">
        <v>0.122675443697173</v>
      </c>
      <c r="BJ966" s="11">
        <v>0.128248078536008</v>
      </c>
      <c r="BK966" s="11">
        <v>0.15431307973216099</v>
      </c>
    </row>
    <row r="967" spans="2:63" x14ac:dyDescent="0.35">
      <c r="B967" t="s">
        <v>382</v>
      </c>
      <c r="C967" s="11">
        <v>0.132162331088161</v>
      </c>
      <c r="D967" s="11">
        <v>0.113017204259018</v>
      </c>
      <c r="E967" s="11">
        <v>0.15092635882311201</v>
      </c>
      <c r="F967" s="11"/>
      <c r="G967" s="11">
        <v>0.17212206200195701</v>
      </c>
      <c r="H967" s="11">
        <v>0.151055551173151</v>
      </c>
      <c r="I967" s="11">
        <v>0.104219129598542</v>
      </c>
      <c r="J967" s="11">
        <v>0.13266923440105799</v>
      </c>
      <c r="K967" s="11">
        <v>0.11392646570335201</v>
      </c>
      <c r="L967" s="11">
        <v>0.124177279915426</v>
      </c>
      <c r="M967" s="11"/>
      <c r="N967" s="11">
        <v>0.12530992761637699</v>
      </c>
      <c r="O967" s="11">
        <v>0.134994263420461</v>
      </c>
      <c r="P967" s="11">
        <v>0.14338545157025301</v>
      </c>
      <c r="Q967" s="11">
        <v>0.13965392583481401</v>
      </c>
      <c r="R967" s="11">
        <v>0.11560080018895</v>
      </c>
      <c r="S967" s="11">
        <v>0.12790729605184301</v>
      </c>
      <c r="T967" s="11">
        <v>0.106470079929606</v>
      </c>
      <c r="U967" s="11">
        <v>0.16202227141588699</v>
      </c>
      <c r="V967" s="11">
        <v>0.12654550374683801</v>
      </c>
      <c r="W967" s="11">
        <v>0.143247800286813</v>
      </c>
      <c r="X967" s="11">
        <v>0.15293996516153099</v>
      </c>
      <c r="Y967" s="11"/>
      <c r="Z967" s="11">
        <v>0.12563069378358999</v>
      </c>
      <c r="AA967" s="11">
        <v>0.118855299955813</v>
      </c>
      <c r="AB967" s="11">
        <v>0.149485131920262</v>
      </c>
      <c r="AC967" s="11">
        <v>0.14095751612827501</v>
      </c>
      <c r="AD967" s="11"/>
      <c r="AE967" s="11">
        <v>0.14420264316570899</v>
      </c>
      <c r="AF967" s="11">
        <v>0.14138911844417801</v>
      </c>
      <c r="AG967" s="11">
        <v>0.11882468021730801</v>
      </c>
      <c r="AH967" s="11">
        <v>0.13384454645355501</v>
      </c>
      <c r="AI967" s="11">
        <v>0.12220453195134</v>
      </c>
      <c r="AJ967" s="11"/>
      <c r="AK967" s="11">
        <v>0.13669407590048099</v>
      </c>
      <c r="AL967" s="11">
        <v>0.121970987247489</v>
      </c>
      <c r="AM967" s="11">
        <v>0.17969214198887701</v>
      </c>
      <c r="AN967" s="11">
        <v>0.131200803908219</v>
      </c>
      <c r="AO967" s="11">
        <v>0.11844343756642201</v>
      </c>
      <c r="AP967" s="11">
        <v>0.10399388475908999</v>
      </c>
      <c r="AQ967" s="11"/>
      <c r="AR967" s="11">
        <v>0.137896109172118</v>
      </c>
      <c r="AS967" s="11">
        <v>0.132800997450606</v>
      </c>
      <c r="AT967" s="11">
        <v>9.8201029132162707E-2</v>
      </c>
      <c r="AU967" s="11"/>
      <c r="AV967" s="11">
        <v>0.13448276090945399</v>
      </c>
      <c r="AW967" s="11">
        <v>0.13449145550482999</v>
      </c>
      <c r="AX967" s="11">
        <v>0.10998520142664001</v>
      </c>
      <c r="AY967" s="11">
        <v>9.72403414266792E-2</v>
      </c>
      <c r="AZ967" s="11">
        <v>0.115037301941965</v>
      </c>
      <c r="BA967" s="11"/>
      <c r="BB967" s="11">
        <v>0.149431019446674</v>
      </c>
      <c r="BC967" s="11">
        <v>0.13294467602360799</v>
      </c>
      <c r="BD967" s="11">
        <v>0.107193896328035</v>
      </c>
      <c r="BE967" s="11"/>
      <c r="BF967" s="11">
        <v>0.133554208614969</v>
      </c>
      <c r="BG967" s="11">
        <v>0.120383690908504</v>
      </c>
      <c r="BH967" s="11">
        <v>0.14248838173113901</v>
      </c>
      <c r="BI967" s="11">
        <v>0.13816112414610199</v>
      </c>
      <c r="BJ967" s="11">
        <v>0.11268921800373</v>
      </c>
      <c r="BK967" s="11">
        <v>0.17551445738819199</v>
      </c>
    </row>
    <row r="968" spans="2:63" x14ac:dyDescent="0.35">
      <c r="B968" t="s">
        <v>383</v>
      </c>
      <c r="C968" s="11">
        <v>5.7122855574707199E-2</v>
      </c>
      <c r="D968" s="11">
        <v>6.23844283589189E-2</v>
      </c>
      <c r="E968" s="11">
        <v>5.1990440044467699E-2</v>
      </c>
      <c r="F968" s="11"/>
      <c r="G968" s="11">
        <v>9.52696726964012E-2</v>
      </c>
      <c r="H968" s="11">
        <v>7.90919368862152E-2</v>
      </c>
      <c r="I968" s="11">
        <v>5.6505086914441699E-2</v>
      </c>
      <c r="J968" s="11">
        <v>4.2024521987935499E-2</v>
      </c>
      <c r="K968" s="11">
        <v>4.7428564110643098E-2</v>
      </c>
      <c r="L968" s="11">
        <v>3.2561282674676E-2</v>
      </c>
      <c r="M968" s="11"/>
      <c r="N968" s="11">
        <v>7.4461382102159301E-2</v>
      </c>
      <c r="O968" s="11">
        <v>4.4933442146431503E-2</v>
      </c>
      <c r="P968" s="11">
        <v>5.0279648926517699E-2</v>
      </c>
      <c r="Q968" s="11">
        <v>4.9892755697212902E-2</v>
      </c>
      <c r="R968" s="11">
        <v>6.5665977713390999E-2</v>
      </c>
      <c r="S968" s="11">
        <v>7.6667983648237403E-2</v>
      </c>
      <c r="T968" s="11">
        <v>5.0834724705476397E-2</v>
      </c>
      <c r="U968" s="11">
        <v>6.7005925049375095E-2</v>
      </c>
      <c r="V968" s="11">
        <v>5.3376209128915997E-2</v>
      </c>
      <c r="W968" s="11">
        <v>3.96262506589816E-2</v>
      </c>
      <c r="X968" s="11">
        <v>5.8877167896391303E-2</v>
      </c>
      <c r="Y968" s="11"/>
      <c r="Z968" s="11">
        <v>5.3346168943303303E-2</v>
      </c>
      <c r="AA968" s="11">
        <v>5.5415822755605297E-2</v>
      </c>
      <c r="AB968" s="11">
        <v>5.8858852885634201E-2</v>
      </c>
      <c r="AC968" s="11">
        <v>6.1928161579466297E-2</v>
      </c>
      <c r="AD968" s="11"/>
      <c r="AE968" s="11">
        <v>4.6052113463393003E-2</v>
      </c>
      <c r="AF968" s="11">
        <v>6.5937008585226595E-2</v>
      </c>
      <c r="AG968" s="11">
        <v>4.9368723123567798E-2</v>
      </c>
      <c r="AH968" s="11">
        <v>7.5888275163966304E-2</v>
      </c>
      <c r="AI968" s="11">
        <v>0.10175754314143801</v>
      </c>
      <c r="AJ968" s="11"/>
      <c r="AK968" s="11">
        <v>4.9466819421016897E-2</v>
      </c>
      <c r="AL968" s="11">
        <v>6.41984498104132E-2</v>
      </c>
      <c r="AM968" s="11">
        <v>5.9722609448406599E-2</v>
      </c>
      <c r="AN968" s="11">
        <v>5.4877229496225602E-2</v>
      </c>
      <c r="AO968" s="11">
        <v>6.6953542690283294E-2</v>
      </c>
      <c r="AP968" s="11">
        <v>2.2073320775862101E-2</v>
      </c>
      <c r="AQ968" s="11"/>
      <c r="AR968" s="11">
        <v>6.2721295185350107E-2</v>
      </c>
      <c r="AS968" s="11">
        <v>4.7053037751723099E-2</v>
      </c>
      <c r="AT968" s="11">
        <v>6.4061307387229094E-2</v>
      </c>
      <c r="AU968" s="11"/>
      <c r="AV968" s="11">
        <v>6.06569753293799E-2</v>
      </c>
      <c r="AW968" s="11">
        <v>5.3552897870942397E-2</v>
      </c>
      <c r="AX968" s="11">
        <v>4.9711472613105601E-2</v>
      </c>
      <c r="AY968" s="11">
        <v>9.0555159951820993E-2</v>
      </c>
      <c r="AZ968" s="11">
        <v>5.0894216232067198E-2</v>
      </c>
      <c r="BA968" s="11"/>
      <c r="BB968" s="11">
        <v>6.6044732329282402E-2</v>
      </c>
      <c r="BC968" s="11">
        <v>5.1665795290114398E-2</v>
      </c>
      <c r="BD968" s="11">
        <v>6.3460810507042095E-2</v>
      </c>
      <c r="BE968" s="11"/>
      <c r="BF968" s="11">
        <v>6.7746698326517599E-2</v>
      </c>
      <c r="BG968" s="11">
        <v>5.5612256768190399E-2</v>
      </c>
      <c r="BH968" s="11">
        <v>7.1289368066653799E-2</v>
      </c>
      <c r="BI968" s="11">
        <v>4.8658327004594701E-2</v>
      </c>
      <c r="BJ968" s="11">
        <v>5.7897824512071698E-2</v>
      </c>
      <c r="BK968" s="11">
        <v>2.2933589229238899E-2</v>
      </c>
    </row>
    <row r="969" spans="2:63" x14ac:dyDescent="0.35">
      <c r="B969" t="s">
        <v>384</v>
      </c>
      <c r="C969" s="11">
        <v>0.15884863564475599</v>
      </c>
      <c r="D969" s="11">
        <v>0.160243711076898</v>
      </c>
      <c r="E969" s="11">
        <v>0.157463793080691</v>
      </c>
      <c r="F969" s="11"/>
      <c r="G969" s="11">
        <v>0.14948415247650701</v>
      </c>
      <c r="H969" s="11">
        <v>0.170868819268366</v>
      </c>
      <c r="I969" s="11">
        <v>0.151622961074449</v>
      </c>
      <c r="J969" s="11">
        <v>0.127877418703539</v>
      </c>
      <c r="K969" s="11">
        <v>0.14944588372222101</v>
      </c>
      <c r="L969" s="11">
        <v>0.19279372592425301</v>
      </c>
      <c r="M969" s="11"/>
      <c r="N969" s="11">
        <v>0.15823599639416899</v>
      </c>
      <c r="O969" s="11">
        <v>0.15817311971012299</v>
      </c>
      <c r="P969" s="11">
        <v>0.17991723611058699</v>
      </c>
      <c r="Q969" s="11">
        <v>0.14507316501794401</v>
      </c>
      <c r="R969" s="11">
        <v>0.18003677900891099</v>
      </c>
      <c r="S969" s="11">
        <v>0.144406064000413</v>
      </c>
      <c r="T969" s="11">
        <v>0.12948016576927099</v>
      </c>
      <c r="U969" s="11">
        <v>0.14272924872125001</v>
      </c>
      <c r="V969" s="11">
        <v>0.136932517289097</v>
      </c>
      <c r="W969" s="11">
        <v>0.18343843161684201</v>
      </c>
      <c r="X969" s="11">
        <v>0.21353509687263</v>
      </c>
      <c r="Y969" s="11"/>
      <c r="Z969" s="11">
        <v>0.16370017699978301</v>
      </c>
      <c r="AA969" s="11">
        <v>0.14784679346287799</v>
      </c>
      <c r="AB969" s="11">
        <v>0.143307387428491</v>
      </c>
      <c r="AC969" s="11">
        <v>0.17584225085017199</v>
      </c>
      <c r="AD969" s="11"/>
      <c r="AE969" s="11">
        <v>0.16525170915850401</v>
      </c>
      <c r="AF969" s="11">
        <v>0.15446606677254199</v>
      </c>
      <c r="AG969" s="11">
        <v>0.16033380743894801</v>
      </c>
      <c r="AH969" s="11">
        <v>0.13888964361918299</v>
      </c>
      <c r="AI969" s="11">
        <v>0.17572974554667001</v>
      </c>
      <c r="AJ969" s="11"/>
      <c r="AK969" s="11">
        <v>0.172722703181167</v>
      </c>
      <c r="AL969" s="11">
        <v>0.148935744075056</v>
      </c>
      <c r="AM969" s="11">
        <v>0.14112132977067399</v>
      </c>
      <c r="AN969" s="11">
        <v>0.13055254545250999</v>
      </c>
      <c r="AO969" s="11">
        <v>0.17642071093484801</v>
      </c>
      <c r="AP969" s="11">
        <v>0.14906400359922201</v>
      </c>
      <c r="AQ969" s="11"/>
      <c r="AR969" s="11">
        <v>0.15910434656409</v>
      </c>
      <c r="AS969" s="11">
        <v>0.16319230942870899</v>
      </c>
      <c r="AT969" s="11">
        <v>0.14225200872647001</v>
      </c>
      <c r="AU969" s="11"/>
      <c r="AV969" s="11">
        <v>0.17045389076980899</v>
      </c>
      <c r="AW969" s="11">
        <v>0.159867974261827</v>
      </c>
      <c r="AX969" s="11">
        <v>0.15217571265304</v>
      </c>
      <c r="AY969" s="11">
        <v>9.9190337500767306E-2</v>
      </c>
      <c r="AZ969" s="11">
        <v>0.133814400535194</v>
      </c>
      <c r="BA969" s="11"/>
      <c r="BB969" s="11">
        <v>0.16761001842430501</v>
      </c>
      <c r="BC969" s="11">
        <v>0.15492291428034999</v>
      </c>
      <c r="BD969" s="11">
        <v>0.170920223808776</v>
      </c>
      <c r="BE969" s="11"/>
      <c r="BF969" s="11">
        <v>0.16677294252608299</v>
      </c>
      <c r="BG969" s="11">
        <v>0.14865004964199099</v>
      </c>
      <c r="BH969" s="11">
        <v>0.17719540020586599</v>
      </c>
      <c r="BI969" s="11">
        <v>0.15693058791192199</v>
      </c>
      <c r="BJ969" s="11">
        <v>0.15454622737077001</v>
      </c>
      <c r="BK969" s="11">
        <v>0.15537609500737601</v>
      </c>
    </row>
    <row r="970" spans="2:63" x14ac:dyDescent="0.35">
      <c r="B970" t="s">
        <v>385</v>
      </c>
      <c r="C970" s="11">
        <v>0.39741996266216401</v>
      </c>
      <c r="D970" s="11">
        <v>0.44242142802633999</v>
      </c>
      <c r="E970" s="11">
        <v>0.353732090673121</v>
      </c>
      <c r="F970" s="11"/>
      <c r="G970" s="11">
        <v>0.32488900411215399</v>
      </c>
      <c r="H970" s="11">
        <v>0.36316356063608302</v>
      </c>
      <c r="I970" s="11">
        <v>0.41837293908844397</v>
      </c>
      <c r="J970" s="11">
        <v>0.41507852365692999</v>
      </c>
      <c r="K970" s="11">
        <v>0.42380268151038197</v>
      </c>
      <c r="L970" s="11">
        <v>0.42550714017169999</v>
      </c>
      <c r="M970" s="11"/>
      <c r="N970" s="11">
        <v>0.38436442874959098</v>
      </c>
      <c r="O970" s="11">
        <v>0.42186353707004198</v>
      </c>
      <c r="P970" s="11">
        <v>0.38948724044764599</v>
      </c>
      <c r="Q970" s="11">
        <v>0.42535903198326003</v>
      </c>
      <c r="R970" s="11">
        <v>0.39713382622482102</v>
      </c>
      <c r="S970" s="11">
        <v>0.377308028873373</v>
      </c>
      <c r="T970" s="11">
        <v>0.45517909385376598</v>
      </c>
      <c r="U970" s="11">
        <v>0.32969011181621799</v>
      </c>
      <c r="V970" s="11">
        <v>0.39073206073783801</v>
      </c>
      <c r="W970" s="11">
        <v>0.40052457147229997</v>
      </c>
      <c r="X970" s="11">
        <v>0.34052899933132902</v>
      </c>
      <c r="Y970" s="11"/>
      <c r="Z970" s="11">
        <v>0.45425350497083899</v>
      </c>
      <c r="AA970" s="11">
        <v>0.42570347052740498</v>
      </c>
      <c r="AB970" s="11">
        <v>0.39743416068545401</v>
      </c>
      <c r="AC970" s="11">
        <v>0.30676657676389002</v>
      </c>
      <c r="AD970" s="11"/>
      <c r="AE970" s="11">
        <v>0.35601895040565001</v>
      </c>
      <c r="AF970" s="11">
        <v>0.38684117555068598</v>
      </c>
      <c r="AG970" s="11">
        <v>0.44837345403184398</v>
      </c>
      <c r="AH970" s="11">
        <v>0.42190678002104698</v>
      </c>
      <c r="AI970" s="11">
        <v>0.35362980087408802</v>
      </c>
      <c r="AJ970" s="11"/>
      <c r="AK970" s="11">
        <v>0.40760066352963098</v>
      </c>
      <c r="AL970" s="11">
        <v>0.42729920689398898</v>
      </c>
      <c r="AM970" s="11">
        <v>0.35408828432349398</v>
      </c>
      <c r="AN970" s="11">
        <v>0.37405858172491802</v>
      </c>
      <c r="AO970" s="11">
        <v>0.37676758197738502</v>
      </c>
      <c r="AP970" s="11">
        <v>0.42508462276641901</v>
      </c>
      <c r="AQ970" s="11"/>
      <c r="AR970" s="11">
        <v>0.376420617382905</v>
      </c>
      <c r="AS970" s="11">
        <v>0.44181753782403699</v>
      </c>
      <c r="AT970" s="11">
        <v>0.34958082835419102</v>
      </c>
      <c r="AU970" s="11"/>
      <c r="AV970" s="11">
        <v>0.38999382610642302</v>
      </c>
      <c r="AW970" s="11">
        <v>0.42068695751704299</v>
      </c>
      <c r="AX970" s="11">
        <v>0.45333805850620401</v>
      </c>
      <c r="AY970" s="11">
        <v>0.43116948110402098</v>
      </c>
      <c r="AZ970" s="11">
        <v>0.359294213145672</v>
      </c>
      <c r="BA970" s="11"/>
      <c r="BB970" s="11">
        <v>0.38213276165778198</v>
      </c>
      <c r="BC970" s="11">
        <v>0.429254300744078</v>
      </c>
      <c r="BD970" s="11">
        <v>0.45516152053671</v>
      </c>
      <c r="BE970" s="11"/>
      <c r="BF970" s="11">
        <v>0.358280542531487</v>
      </c>
      <c r="BG970" s="11">
        <v>0.43635331620497297</v>
      </c>
      <c r="BH970" s="11">
        <v>0.361529553060776</v>
      </c>
      <c r="BI970" s="11">
        <v>0.41184349141225501</v>
      </c>
      <c r="BJ970" s="11">
        <v>0.420358587088902</v>
      </c>
      <c r="BK970" s="11">
        <v>0.34706554055317002</v>
      </c>
    </row>
    <row r="971" spans="2:63" x14ac:dyDescent="0.35">
      <c r="B971" t="s">
        <v>386</v>
      </c>
      <c r="C971" s="11">
        <v>2.10563718336911E-2</v>
      </c>
      <c r="D971" s="11">
        <v>2.5955649190966299E-2</v>
      </c>
      <c r="E971" s="11">
        <v>1.6550340474729301E-2</v>
      </c>
      <c r="F971" s="11"/>
      <c r="G971" s="11">
        <v>1.2461086429751101E-2</v>
      </c>
      <c r="H971" s="11">
        <v>1.9388739152146998E-2</v>
      </c>
      <c r="I971" s="11">
        <v>2.7317506925194499E-2</v>
      </c>
      <c r="J971" s="11">
        <v>2.5945979533677901E-2</v>
      </c>
      <c r="K971" s="11">
        <v>1.6724769925030698E-2</v>
      </c>
      <c r="L971" s="11">
        <v>2.2104090917145301E-2</v>
      </c>
      <c r="M971" s="11"/>
      <c r="N971" s="11">
        <v>1.93168802031259E-2</v>
      </c>
      <c r="O971" s="11">
        <v>1.80592186788496E-2</v>
      </c>
      <c r="P971" s="11">
        <v>2.1139354739665502E-2</v>
      </c>
      <c r="Q971" s="11">
        <v>2.5449737649851902E-2</v>
      </c>
      <c r="R971" s="11">
        <v>1.6692463203134299E-2</v>
      </c>
      <c r="S971" s="11">
        <v>1.2141387098282301E-2</v>
      </c>
      <c r="T971" s="11">
        <v>1.30616013795121E-2</v>
      </c>
      <c r="U971" s="11">
        <v>3.6303842598977898E-2</v>
      </c>
      <c r="V971" s="11">
        <v>3.67084165147211E-2</v>
      </c>
      <c r="W971" s="11">
        <v>2.35571845689025E-2</v>
      </c>
      <c r="X971" s="11">
        <v>9.5090635914207595E-3</v>
      </c>
      <c r="Y971" s="11"/>
      <c r="Z971" s="11">
        <v>1.1010680422939101E-2</v>
      </c>
      <c r="AA971" s="11">
        <v>1.6261090414985201E-2</v>
      </c>
      <c r="AB971" s="11">
        <v>1.7899494607507799E-2</v>
      </c>
      <c r="AC971" s="11">
        <v>3.9096092592083499E-2</v>
      </c>
      <c r="AD971" s="11"/>
      <c r="AE971" s="11">
        <v>3.0348619192807E-2</v>
      </c>
      <c r="AF971" s="11">
        <v>1.87511900087272E-2</v>
      </c>
      <c r="AG971" s="11">
        <v>1.5456271415634999E-2</v>
      </c>
      <c r="AH971" s="11">
        <v>1.32478415999055E-2</v>
      </c>
      <c r="AI971" s="11">
        <v>5.10815924106394E-2</v>
      </c>
      <c r="AJ971" s="11"/>
      <c r="AK971" s="11">
        <v>1.45516347483804E-2</v>
      </c>
      <c r="AL971" s="11">
        <v>2.2761170645986002E-2</v>
      </c>
      <c r="AM971" s="11">
        <v>3.4144909521573702E-2</v>
      </c>
      <c r="AN971" s="11">
        <v>1.8448292581782402E-2</v>
      </c>
      <c r="AO971" s="11">
        <v>2.3364491445524601E-2</v>
      </c>
      <c r="AP971" s="11">
        <v>3.5700636505192597E-2</v>
      </c>
      <c r="AQ971" s="11"/>
      <c r="AR971" s="11">
        <v>3.27160029145111E-2</v>
      </c>
      <c r="AS971" s="11">
        <v>9.6286282837796094E-3</v>
      </c>
      <c r="AT971" s="11">
        <v>2.76923142527736E-2</v>
      </c>
      <c r="AU971" s="11"/>
      <c r="AV971" s="11">
        <v>2.48438621585996E-2</v>
      </c>
      <c r="AW971" s="11">
        <v>1.6339136052254899E-2</v>
      </c>
      <c r="AX971" s="11">
        <v>9.1210032796531903E-3</v>
      </c>
      <c r="AY971" s="11">
        <v>8.1845145415252896E-2</v>
      </c>
      <c r="AZ971" s="11">
        <v>2.7431309250995E-2</v>
      </c>
      <c r="BA971" s="11"/>
      <c r="BB971" s="11">
        <v>2.0871191755373601E-2</v>
      </c>
      <c r="BC971" s="11">
        <v>1.39366773545375E-2</v>
      </c>
      <c r="BD971" s="11">
        <v>1.11160443056859E-2</v>
      </c>
      <c r="BE971" s="11"/>
      <c r="BF971" s="11">
        <v>1.8753892997720501E-2</v>
      </c>
      <c r="BG971" s="11">
        <v>1.8629782410671401E-2</v>
      </c>
      <c r="BH971" s="11">
        <v>1.9420048440354699E-2</v>
      </c>
      <c r="BI971" s="11">
        <v>1.6310539390488699E-2</v>
      </c>
      <c r="BJ971" s="11">
        <v>2.94568675903728E-2</v>
      </c>
      <c r="BK971" s="11">
        <v>2.9069040100093001E-2</v>
      </c>
    </row>
    <row r="972" spans="2:63" x14ac:dyDescent="0.35">
      <c r="B972" t="s">
        <v>104</v>
      </c>
      <c r="C972" s="11">
        <v>0.102943944497992</v>
      </c>
      <c r="D972" s="11">
        <v>8.2507102542158497E-2</v>
      </c>
      <c r="E972" s="11">
        <v>0.12130234133255501</v>
      </c>
      <c r="F972" s="11"/>
      <c r="G972" s="11">
        <v>0.102517701445385</v>
      </c>
      <c r="H972" s="11">
        <v>0.10005709879201299</v>
      </c>
      <c r="I972" s="11">
        <v>0.104151008774892</v>
      </c>
      <c r="J972" s="11">
        <v>0.130282926883863</v>
      </c>
      <c r="K972" s="11">
        <v>0.11200533175409901</v>
      </c>
      <c r="L972" s="11">
        <v>7.6249285149448301E-2</v>
      </c>
      <c r="M972" s="11"/>
      <c r="N972" s="11">
        <v>8.4584830404231995E-2</v>
      </c>
      <c r="O972" s="11">
        <v>9.2290869405166898E-2</v>
      </c>
      <c r="P972" s="11">
        <v>8.7300581924738399E-2</v>
      </c>
      <c r="Q972" s="11">
        <v>0.107003835076475</v>
      </c>
      <c r="R972" s="11">
        <v>0.13282123041680899</v>
      </c>
      <c r="S972" s="11">
        <v>0.12819681083715001</v>
      </c>
      <c r="T972" s="11">
        <v>0.11701086704269301</v>
      </c>
      <c r="U972" s="11">
        <v>9.3676073766707196E-2</v>
      </c>
      <c r="V972" s="11">
        <v>0.11140179129685</v>
      </c>
      <c r="W972" s="11">
        <v>8.8831469389593201E-2</v>
      </c>
      <c r="X972" s="11">
        <v>0.104180218622329</v>
      </c>
      <c r="Y972" s="11"/>
      <c r="Z972" s="11">
        <v>7.3165263141134196E-2</v>
      </c>
      <c r="AA972" s="11">
        <v>0.11468621526667599</v>
      </c>
      <c r="AB972" s="11">
        <v>8.8268884594646199E-2</v>
      </c>
      <c r="AC972" s="11">
        <v>0.13686278900934001</v>
      </c>
      <c r="AD972" s="11"/>
      <c r="AE972" s="11">
        <v>0.12708595728275901</v>
      </c>
      <c r="AF972" s="11">
        <v>9.52955760572404E-2</v>
      </c>
      <c r="AG972" s="11">
        <v>8.8385249242889902E-2</v>
      </c>
      <c r="AH972" s="11">
        <v>7.6691928092571193E-2</v>
      </c>
      <c r="AI972" s="11">
        <v>8.0323772568466401E-2</v>
      </c>
      <c r="AJ972" s="11"/>
      <c r="AK972" s="11">
        <v>8.9438669797627601E-2</v>
      </c>
      <c r="AL972" s="11">
        <v>9.89032800605084E-2</v>
      </c>
      <c r="AM972" s="11">
        <v>9.4280183570667406E-2</v>
      </c>
      <c r="AN972" s="11">
        <v>0.13121682539195301</v>
      </c>
      <c r="AO972" s="11">
        <v>0.105412091596445</v>
      </c>
      <c r="AP972" s="11">
        <v>0.121611216267178</v>
      </c>
      <c r="AQ972" s="11"/>
      <c r="AR972" s="11">
        <v>9.3665701004209803E-2</v>
      </c>
      <c r="AS972" s="11">
        <v>8.4331324930978904E-2</v>
      </c>
      <c r="AT972" s="11">
        <v>0.17542464020934301</v>
      </c>
      <c r="AU972" s="11"/>
      <c r="AV972" s="11">
        <v>8.0892265423213497E-2</v>
      </c>
      <c r="AW972" s="11">
        <v>9.5490537066349607E-2</v>
      </c>
      <c r="AX972" s="11">
        <v>8.4612955293525999E-2</v>
      </c>
      <c r="AY972" s="11">
        <v>6.7335090593991398E-2</v>
      </c>
      <c r="AZ972" s="11">
        <v>0.186437135375528</v>
      </c>
      <c r="BA972" s="11"/>
      <c r="BB972" s="11">
        <v>8.1652238130298899E-2</v>
      </c>
      <c r="BC972" s="11">
        <v>8.53819700634664E-2</v>
      </c>
      <c r="BD972" s="11">
        <v>6.3877628435088096E-2</v>
      </c>
      <c r="BE972" s="11"/>
      <c r="BF972" s="11">
        <v>0.109011505257538</v>
      </c>
      <c r="BG972" s="11">
        <v>0.103432019713022</v>
      </c>
      <c r="BH972" s="11">
        <v>8.9726966188846402E-2</v>
      </c>
      <c r="BI972" s="11">
        <v>0.105420486437464</v>
      </c>
      <c r="BJ972" s="11">
        <v>9.6803196898144997E-2</v>
      </c>
      <c r="BK972" s="11">
        <v>0.11572819798977101</v>
      </c>
    </row>
    <row r="973" spans="2:63" x14ac:dyDescent="0.35">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row>
    <row r="974" spans="2:63" x14ac:dyDescent="0.35">
      <c r="B974" s="2" t="s">
        <v>397</v>
      </c>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c r="BG974" s="11"/>
      <c r="BH974" s="11"/>
      <c r="BI974" s="11"/>
      <c r="BJ974" s="11"/>
      <c r="BK974" s="11"/>
    </row>
    <row r="975" spans="2:63" x14ac:dyDescent="0.35">
      <c r="B975" s="20" t="s">
        <v>67</v>
      </c>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c r="BG975" s="11"/>
      <c r="BH975" s="11"/>
      <c r="BI975" s="11"/>
      <c r="BJ975" s="11"/>
      <c r="BK975" s="11"/>
    </row>
    <row r="976" spans="2:63" x14ac:dyDescent="0.35">
      <c r="B976" t="s">
        <v>381</v>
      </c>
      <c r="C976" s="11">
        <v>0.61425880757151996</v>
      </c>
      <c r="D976" s="11">
        <v>0.59104516497635295</v>
      </c>
      <c r="E976" s="11">
        <v>0.63803353239707195</v>
      </c>
      <c r="F976" s="11"/>
      <c r="G976" s="11">
        <v>0.48573739522588799</v>
      </c>
      <c r="H976" s="11">
        <v>0.50172169445592996</v>
      </c>
      <c r="I976" s="11">
        <v>0.58929994062509305</v>
      </c>
      <c r="J976" s="11">
        <v>0.64737379370372194</v>
      </c>
      <c r="K976" s="11">
        <v>0.70748963061755499</v>
      </c>
      <c r="L976" s="11">
        <v>0.72416883360237305</v>
      </c>
      <c r="M976" s="11"/>
      <c r="N976" s="11">
        <v>0.50029835188128102</v>
      </c>
      <c r="O976" s="11">
        <v>0.65337511587252595</v>
      </c>
      <c r="P976" s="11">
        <v>0.64724167951312495</v>
      </c>
      <c r="Q976" s="11">
        <v>0.62708115416134202</v>
      </c>
      <c r="R976" s="11">
        <v>0.65017140462187994</v>
      </c>
      <c r="S976" s="11">
        <v>0.617053707254967</v>
      </c>
      <c r="T976" s="11">
        <v>0.67962678949829802</v>
      </c>
      <c r="U976" s="11">
        <v>0.61878150870005999</v>
      </c>
      <c r="V976" s="11">
        <v>0.60593561195796397</v>
      </c>
      <c r="W976" s="11">
        <v>0.60221764325750804</v>
      </c>
      <c r="X976" s="11">
        <v>0.63254434941348203</v>
      </c>
      <c r="Y976" s="11"/>
      <c r="Z976" s="11">
        <v>0.67089776707030102</v>
      </c>
      <c r="AA976" s="11">
        <v>0.62376731768446803</v>
      </c>
      <c r="AB976" s="11">
        <v>0.57865236405606901</v>
      </c>
      <c r="AC976" s="11">
        <v>0.57231723474448604</v>
      </c>
      <c r="AD976" s="11"/>
      <c r="AE976" s="11">
        <v>0.63905432798651396</v>
      </c>
      <c r="AF976" s="11">
        <v>0.62168754690039496</v>
      </c>
      <c r="AG976" s="11">
        <v>0.61091520337028005</v>
      </c>
      <c r="AH976" s="11">
        <v>0.57414459100592097</v>
      </c>
      <c r="AI976" s="11">
        <v>0.54011939042877499</v>
      </c>
      <c r="AJ976" s="11"/>
      <c r="AK976" s="11">
        <v>0.67712090991823504</v>
      </c>
      <c r="AL976" s="11">
        <v>0.573505600336636</v>
      </c>
      <c r="AM976" s="11">
        <v>0.560837147322783</v>
      </c>
      <c r="AN976" s="11">
        <v>0.56227669133831504</v>
      </c>
      <c r="AO976" s="11">
        <v>0.61502633536138396</v>
      </c>
      <c r="AP976" s="11">
        <v>0.53688667476676299</v>
      </c>
      <c r="AQ976" s="11"/>
      <c r="AR976" s="11">
        <v>0.65268090266285705</v>
      </c>
      <c r="AS976" s="11">
        <v>0.60036772118173098</v>
      </c>
      <c r="AT976" s="11">
        <v>0.57888146552877495</v>
      </c>
      <c r="AU976" s="11"/>
      <c r="AV976" s="11">
        <v>0.65607551277517495</v>
      </c>
      <c r="AW976" s="11">
        <v>0.56863808973951402</v>
      </c>
      <c r="AX976" s="11">
        <v>0.62412511239270496</v>
      </c>
      <c r="AY976" s="11">
        <v>0.50656202578779996</v>
      </c>
      <c r="AZ976" s="11">
        <v>0.60115959003855302</v>
      </c>
      <c r="BA976" s="11"/>
      <c r="BB976" s="11">
        <v>0.66608389650161604</v>
      </c>
      <c r="BC976" s="11">
        <v>0.59727059877684396</v>
      </c>
      <c r="BD976" s="11">
        <v>0.60405035455140299</v>
      </c>
      <c r="BE976" s="11"/>
      <c r="BF976" s="11">
        <v>0.51156769641428801</v>
      </c>
      <c r="BG976" s="11">
        <v>0.63779446477753599</v>
      </c>
      <c r="BH976" s="11">
        <v>0.59204934919527796</v>
      </c>
      <c r="BI976" s="11">
        <v>0.676464704645523</v>
      </c>
      <c r="BJ976" s="11">
        <v>0.64368788715065794</v>
      </c>
      <c r="BK976" s="11">
        <v>0.65480929362943896</v>
      </c>
    </row>
    <row r="977" spans="2:63" x14ac:dyDescent="0.35">
      <c r="B977" t="s">
        <v>382</v>
      </c>
      <c r="C977" s="11">
        <v>4.9322898195207701E-2</v>
      </c>
      <c r="D977" s="11">
        <v>5.4137250418684502E-2</v>
      </c>
      <c r="E977" s="11">
        <v>4.4253066174323799E-2</v>
      </c>
      <c r="F977" s="11"/>
      <c r="G977" s="11">
        <v>0.12666025294584099</v>
      </c>
      <c r="H977" s="11">
        <v>7.4435111223503297E-2</v>
      </c>
      <c r="I977" s="11">
        <v>4.7134287814000697E-2</v>
      </c>
      <c r="J977" s="11">
        <v>2.8725366413552601E-2</v>
      </c>
      <c r="K977" s="11">
        <v>1.8141178435376999E-2</v>
      </c>
      <c r="L977" s="11">
        <v>1.5823905492829901E-2</v>
      </c>
      <c r="M977" s="11"/>
      <c r="N977" s="11">
        <v>9.9028187938697096E-2</v>
      </c>
      <c r="O977" s="11">
        <v>3.7852953278819199E-2</v>
      </c>
      <c r="P977" s="11">
        <v>3.2059136240924699E-2</v>
      </c>
      <c r="Q977" s="11">
        <v>4.65995585555238E-2</v>
      </c>
      <c r="R977" s="11">
        <v>4.5984612712063201E-2</v>
      </c>
      <c r="S977" s="11">
        <v>6.4386905646410697E-2</v>
      </c>
      <c r="T977" s="11">
        <v>1.35629572931328E-2</v>
      </c>
      <c r="U977" s="11">
        <v>4.2217287284413998E-2</v>
      </c>
      <c r="V977" s="11">
        <v>4.7637297579791703E-2</v>
      </c>
      <c r="W977" s="11">
        <v>3.8307855638506902E-2</v>
      </c>
      <c r="X977" s="11">
        <v>3.6327063011339998E-2</v>
      </c>
      <c r="Y977" s="11"/>
      <c r="Z977" s="11">
        <v>4.2111639994182999E-2</v>
      </c>
      <c r="AA977" s="11">
        <v>4.4132338129032903E-2</v>
      </c>
      <c r="AB977" s="11">
        <v>5.7127339469064099E-2</v>
      </c>
      <c r="AC977" s="11">
        <v>5.6812137126262797E-2</v>
      </c>
      <c r="AD977" s="11"/>
      <c r="AE977" s="11">
        <v>4.0097830921522103E-2</v>
      </c>
      <c r="AF977" s="11">
        <v>6.0123201813631802E-2</v>
      </c>
      <c r="AG977" s="11">
        <v>4.1613388284635497E-2</v>
      </c>
      <c r="AH977" s="11">
        <v>5.80369483714544E-2</v>
      </c>
      <c r="AI977" s="11">
        <v>0.100940780100553</v>
      </c>
      <c r="AJ977" s="11"/>
      <c r="AK977" s="11">
        <v>3.1661849763085399E-2</v>
      </c>
      <c r="AL977" s="11">
        <v>5.1163620177161001E-2</v>
      </c>
      <c r="AM977" s="11">
        <v>9.9700865092721594E-2</v>
      </c>
      <c r="AN977" s="11">
        <v>8.1440776523059102E-2</v>
      </c>
      <c r="AO977" s="11">
        <v>3.8086473531331003E-2</v>
      </c>
      <c r="AP977" s="11">
        <v>5.1744501644306197E-2</v>
      </c>
      <c r="AQ977" s="11"/>
      <c r="AR977" s="11">
        <v>3.8471585069351097E-2</v>
      </c>
      <c r="AS977" s="11">
        <v>5.1432279027978103E-2</v>
      </c>
      <c r="AT977" s="11">
        <v>5.5739097985831799E-2</v>
      </c>
      <c r="AU977" s="11"/>
      <c r="AV977" s="11">
        <v>3.6678012445097601E-2</v>
      </c>
      <c r="AW977" s="11">
        <v>7.6650929258238201E-2</v>
      </c>
      <c r="AX977" s="11">
        <v>3.5839464408897397E-2</v>
      </c>
      <c r="AY977" s="11">
        <v>2.9189364030809201E-2</v>
      </c>
      <c r="AZ977" s="11">
        <v>4.7194903300180398E-2</v>
      </c>
      <c r="BA977" s="11"/>
      <c r="BB977" s="11">
        <v>3.9414218531293899E-2</v>
      </c>
      <c r="BC977" s="11">
        <v>7.6544312450525995E-2</v>
      </c>
      <c r="BD977" s="11">
        <v>3.9075129104606601E-2</v>
      </c>
      <c r="BE977" s="11"/>
      <c r="BF977" s="11">
        <v>7.4164308063568496E-2</v>
      </c>
      <c r="BG977" s="11">
        <v>4.23147625700801E-2</v>
      </c>
      <c r="BH977" s="11">
        <v>7.1206026429101302E-2</v>
      </c>
      <c r="BI977" s="11">
        <v>4.0798254565834101E-2</v>
      </c>
      <c r="BJ977" s="11">
        <v>2.1180007043836099E-2</v>
      </c>
      <c r="BK977" s="11">
        <v>3.62467674826056E-2</v>
      </c>
    </row>
    <row r="978" spans="2:63" x14ac:dyDescent="0.35">
      <c r="B978" t="s">
        <v>383</v>
      </c>
      <c r="C978" s="11">
        <v>3.9819662140429701E-2</v>
      </c>
      <c r="D978" s="11">
        <v>4.2305753083459498E-2</v>
      </c>
      <c r="E978" s="11">
        <v>3.7151408230379199E-2</v>
      </c>
      <c r="F978" s="11"/>
      <c r="G978" s="11">
        <v>8.7352651344243207E-2</v>
      </c>
      <c r="H978" s="11">
        <v>7.4518392359961799E-2</v>
      </c>
      <c r="I978" s="11">
        <v>3.6881220263432497E-2</v>
      </c>
      <c r="J978" s="11">
        <v>1.9084201519114798E-2</v>
      </c>
      <c r="K978" s="11">
        <v>1.88547102027023E-2</v>
      </c>
      <c r="L978" s="11">
        <v>1.25366934376298E-2</v>
      </c>
      <c r="M978" s="11"/>
      <c r="N978" s="11">
        <v>7.0779874570507703E-2</v>
      </c>
      <c r="O978" s="11">
        <v>3.1978864119825499E-2</v>
      </c>
      <c r="P978" s="11">
        <v>2.2051282129216698E-2</v>
      </c>
      <c r="Q978" s="11">
        <v>2.07221731163253E-2</v>
      </c>
      <c r="R978" s="11">
        <v>2.9569058611484102E-2</v>
      </c>
      <c r="S978" s="11">
        <v>4.92953402619936E-2</v>
      </c>
      <c r="T978" s="11">
        <v>2.41196878240462E-2</v>
      </c>
      <c r="U978" s="11">
        <v>3.9529245056421899E-2</v>
      </c>
      <c r="V978" s="11">
        <v>4.5315121604303003E-2</v>
      </c>
      <c r="W978" s="11">
        <v>4.44991382642662E-2</v>
      </c>
      <c r="X978" s="11">
        <v>3.8388063089064201E-2</v>
      </c>
      <c r="Y978" s="11"/>
      <c r="Z978" s="11">
        <v>3.9915217500672E-2</v>
      </c>
      <c r="AA978" s="11">
        <v>3.0923888304554101E-2</v>
      </c>
      <c r="AB978" s="11">
        <v>4.8772467079492399E-2</v>
      </c>
      <c r="AC978" s="11">
        <v>4.2036073392572003E-2</v>
      </c>
      <c r="AD978" s="11"/>
      <c r="AE978" s="11">
        <v>3.0014077186673298E-2</v>
      </c>
      <c r="AF978" s="11">
        <v>3.6833686958977298E-2</v>
      </c>
      <c r="AG978" s="11">
        <v>3.6968095372292099E-2</v>
      </c>
      <c r="AH978" s="11">
        <v>7.1572106759686005E-2</v>
      </c>
      <c r="AI978" s="11">
        <v>7.1845633252785701E-2</v>
      </c>
      <c r="AJ978" s="11"/>
      <c r="AK978" s="11">
        <v>3.1998974348882901E-2</v>
      </c>
      <c r="AL978" s="11">
        <v>4.7404673857512E-2</v>
      </c>
      <c r="AM978" s="11">
        <v>6.2216088602016502E-2</v>
      </c>
      <c r="AN978" s="11">
        <v>4.4816283027602301E-2</v>
      </c>
      <c r="AO978" s="11">
        <v>3.5280454113826597E-2</v>
      </c>
      <c r="AP978" s="11">
        <v>2.63051589649838E-2</v>
      </c>
      <c r="AQ978" s="11"/>
      <c r="AR978" s="11">
        <v>3.2443086528462603E-2</v>
      </c>
      <c r="AS978" s="11">
        <v>4.5873184979877503E-2</v>
      </c>
      <c r="AT978" s="11">
        <v>3.5912494194714699E-2</v>
      </c>
      <c r="AU978" s="11"/>
      <c r="AV978" s="11">
        <v>3.0964948936618601E-2</v>
      </c>
      <c r="AW978" s="11">
        <v>5.4114355135056302E-2</v>
      </c>
      <c r="AX978" s="11">
        <v>5.3769823195405998E-2</v>
      </c>
      <c r="AY978" s="11">
        <v>8.3544616758352105E-2</v>
      </c>
      <c r="AZ978" s="11">
        <v>1.3093603228271499E-2</v>
      </c>
      <c r="BA978" s="11"/>
      <c r="BB978" s="11">
        <v>3.4058891028821398E-2</v>
      </c>
      <c r="BC978" s="11">
        <v>4.56572656668848E-2</v>
      </c>
      <c r="BD978" s="11">
        <v>5.6978010786881597E-2</v>
      </c>
      <c r="BE978" s="11"/>
      <c r="BF978" s="11">
        <v>6.4219614552080501E-2</v>
      </c>
      <c r="BG978" s="11">
        <v>3.1860397448408503E-2</v>
      </c>
      <c r="BH978" s="11">
        <v>4.74558654094559E-2</v>
      </c>
      <c r="BI978" s="11">
        <v>2.5251830234409502E-2</v>
      </c>
      <c r="BJ978" s="11">
        <v>3.0141314564588299E-2</v>
      </c>
      <c r="BK978" s="11">
        <v>4.5141285758875799E-2</v>
      </c>
    </row>
    <row r="979" spans="2:63" x14ac:dyDescent="0.35">
      <c r="B979" t="s">
        <v>384</v>
      </c>
      <c r="C979" s="11">
        <v>4.4593514177111798E-2</v>
      </c>
      <c r="D979" s="11">
        <v>4.8193424211259897E-2</v>
      </c>
      <c r="E979" s="11">
        <v>4.1277242963057001E-2</v>
      </c>
      <c r="F979" s="11"/>
      <c r="G979" s="11">
        <v>8.8332477092212702E-2</v>
      </c>
      <c r="H979" s="11">
        <v>8.3069354346755803E-2</v>
      </c>
      <c r="I979" s="11">
        <v>5.1874423051094402E-2</v>
      </c>
      <c r="J979" s="11">
        <v>3.04614963636889E-2</v>
      </c>
      <c r="K979" s="11">
        <v>1.4153666899835E-2</v>
      </c>
      <c r="L979" s="11">
        <v>9.4917039550234204E-3</v>
      </c>
      <c r="M979" s="11"/>
      <c r="N979" s="11">
        <v>9.0889684245264599E-2</v>
      </c>
      <c r="O979" s="11">
        <v>3.5464234524571203E-2</v>
      </c>
      <c r="P979" s="11">
        <v>3.25509778514982E-2</v>
      </c>
      <c r="Q979" s="11">
        <v>2.7097060298914101E-2</v>
      </c>
      <c r="R979" s="11">
        <v>5.1254143682616701E-2</v>
      </c>
      <c r="S979" s="11">
        <v>4.6304433886939202E-2</v>
      </c>
      <c r="T979" s="11">
        <v>3.5556297205768E-2</v>
      </c>
      <c r="U979" s="11">
        <v>4.0922712828986803E-2</v>
      </c>
      <c r="V979" s="11">
        <v>2.1338006139346801E-2</v>
      </c>
      <c r="W979" s="11">
        <v>4.2275780618494803E-2</v>
      </c>
      <c r="X979" s="11">
        <v>4.96346893760383E-2</v>
      </c>
      <c r="Y979" s="11"/>
      <c r="Z979" s="11">
        <v>2.8946048907488999E-2</v>
      </c>
      <c r="AA979" s="11">
        <v>3.0555081706950898E-2</v>
      </c>
      <c r="AB979" s="11">
        <v>7.1788422906438498E-2</v>
      </c>
      <c r="AC979" s="11">
        <v>5.0527959574038099E-2</v>
      </c>
      <c r="AD979" s="11"/>
      <c r="AE979" s="11">
        <v>3.3409009575047097E-2</v>
      </c>
      <c r="AF979" s="11">
        <v>4.57849292243473E-2</v>
      </c>
      <c r="AG979" s="11">
        <v>4.6254258265249003E-2</v>
      </c>
      <c r="AH979" s="11">
        <v>6.4090322005208603E-2</v>
      </c>
      <c r="AI979" s="11">
        <v>8.7761538136552797E-2</v>
      </c>
      <c r="AJ979" s="11"/>
      <c r="AK979" s="11">
        <v>3.0219241192333799E-2</v>
      </c>
      <c r="AL979" s="11">
        <v>5.2113054238845602E-2</v>
      </c>
      <c r="AM979" s="11">
        <v>4.8064436535146103E-2</v>
      </c>
      <c r="AN979" s="11">
        <v>5.6242274516271402E-2</v>
      </c>
      <c r="AO979" s="11">
        <v>5.2816524400695397E-2</v>
      </c>
      <c r="AP979" s="11">
        <v>6.3742392980765394E-2</v>
      </c>
      <c r="AQ979" s="11"/>
      <c r="AR979" s="11">
        <v>3.2998261480618803E-2</v>
      </c>
      <c r="AS979" s="11">
        <v>5.4804805619442197E-2</v>
      </c>
      <c r="AT979" s="11">
        <v>4.05675508760956E-2</v>
      </c>
      <c r="AU979" s="11"/>
      <c r="AV979" s="11">
        <v>3.64341767273101E-2</v>
      </c>
      <c r="AW979" s="11">
        <v>5.5037460379287501E-2</v>
      </c>
      <c r="AX979" s="11">
        <v>4.9446099823096598E-2</v>
      </c>
      <c r="AY979" s="11">
        <v>9.6525965877615902E-2</v>
      </c>
      <c r="AZ979" s="11">
        <v>2.5158149841106699E-2</v>
      </c>
      <c r="BA979" s="11"/>
      <c r="BB979" s="11">
        <v>4.0800711189359497E-2</v>
      </c>
      <c r="BC979" s="11">
        <v>5.4793208193484301E-2</v>
      </c>
      <c r="BD979" s="11">
        <v>2.9306804461626201E-2</v>
      </c>
      <c r="BE979" s="11"/>
      <c r="BF979" s="11">
        <v>8.5731775202399399E-2</v>
      </c>
      <c r="BG979" s="11">
        <v>3.4636312176188302E-2</v>
      </c>
      <c r="BH979" s="11">
        <v>4.90509042656899E-2</v>
      </c>
      <c r="BI979" s="11">
        <v>2.7185525276550999E-2</v>
      </c>
      <c r="BJ979" s="11">
        <v>2.32504903424368E-2</v>
      </c>
      <c r="BK979" s="11">
        <v>3.3902398760369497E-2</v>
      </c>
    </row>
    <row r="980" spans="2:63" x14ac:dyDescent="0.35">
      <c r="B980" t="s">
        <v>385</v>
      </c>
      <c r="C980" s="11">
        <v>0.103073884030354</v>
      </c>
      <c r="D980" s="11">
        <v>0.12662738893734901</v>
      </c>
      <c r="E980" s="11">
        <v>8.0371193690173301E-2</v>
      </c>
      <c r="F980" s="11"/>
      <c r="G980" s="11">
        <v>0.117341092785228</v>
      </c>
      <c r="H980" s="11">
        <v>0.13266756061938201</v>
      </c>
      <c r="I980" s="11">
        <v>0.13013270271834201</v>
      </c>
      <c r="J980" s="11">
        <v>0.100354314397764</v>
      </c>
      <c r="K980" s="11">
        <v>8.4674383231630304E-2</v>
      </c>
      <c r="L980" s="11">
        <v>6.1754894237771397E-2</v>
      </c>
      <c r="M980" s="11"/>
      <c r="N980" s="11">
        <v>0.122268009706736</v>
      </c>
      <c r="O980" s="11">
        <v>0.108911085018201</v>
      </c>
      <c r="P980" s="11">
        <v>0.10404414283121299</v>
      </c>
      <c r="Q980" s="11">
        <v>9.2592460014035094E-2</v>
      </c>
      <c r="R980" s="11">
        <v>8.2959075848837299E-2</v>
      </c>
      <c r="S980" s="11">
        <v>9.2888340479566595E-2</v>
      </c>
      <c r="T980" s="11">
        <v>8.6096398102627494E-2</v>
      </c>
      <c r="U980" s="11">
        <v>9.4482163968126795E-2</v>
      </c>
      <c r="V980" s="11">
        <v>0.112641600074603</v>
      </c>
      <c r="W980" s="11">
        <v>0.124366654253486</v>
      </c>
      <c r="X980" s="11">
        <v>7.2648019530706404E-2</v>
      </c>
      <c r="Y980" s="11"/>
      <c r="Z980" s="11">
        <v>0.10988304183276</v>
      </c>
      <c r="AA980" s="11">
        <v>0.118482247127193</v>
      </c>
      <c r="AB980" s="11">
        <v>9.6919082504553195E-2</v>
      </c>
      <c r="AC980" s="11">
        <v>8.4700771235388994E-2</v>
      </c>
      <c r="AD980" s="11"/>
      <c r="AE980" s="11">
        <v>6.66880643225468E-2</v>
      </c>
      <c r="AF980" s="11">
        <v>9.1576933669308302E-2</v>
      </c>
      <c r="AG980" s="11">
        <v>0.137290321503546</v>
      </c>
      <c r="AH980" s="11">
        <v>0.13940842155691599</v>
      </c>
      <c r="AI980" s="11">
        <v>8.7749806593881693E-2</v>
      </c>
      <c r="AJ980" s="11"/>
      <c r="AK980" s="11">
        <v>8.8464502218775706E-2</v>
      </c>
      <c r="AL980" s="11">
        <v>0.13602140203888999</v>
      </c>
      <c r="AM980" s="11">
        <v>7.1932117380453006E-2</v>
      </c>
      <c r="AN980" s="11">
        <v>7.3657040469238697E-2</v>
      </c>
      <c r="AO980" s="11">
        <v>0.117403607244979</v>
      </c>
      <c r="AP980" s="11">
        <v>0.12434428913585201</v>
      </c>
      <c r="AQ980" s="11"/>
      <c r="AR980" s="11">
        <v>6.29623448867455E-2</v>
      </c>
      <c r="AS980" s="11">
        <v>0.14126056271069901</v>
      </c>
      <c r="AT980" s="11">
        <v>0.102573211695365</v>
      </c>
      <c r="AU980" s="11"/>
      <c r="AV980" s="11">
        <v>8.0437616756199107E-2</v>
      </c>
      <c r="AW980" s="11">
        <v>0.127779341541158</v>
      </c>
      <c r="AX980" s="11">
        <v>0.12569971329124099</v>
      </c>
      <c r="AY980" s="11">
        <v>7.9591182297518506E-2</v>
      </c>
      <c r="AZ980" s="11">
        <v>0.10122670577415301</v>
      </c>
      <c r="BA980" s="11"/>
      <c r="BB980" s="11">
        <v>7.6546274587867794E-2</v>
      </c>
      <c r="BC980" s="11">
        <v>0.117162368752789</v>
      </c>
      <c r="BD980" s="11">
        <v>0.14425500384227999</v>
      </c>
      <c r="BE980" s="11"/>
      <c r="BF980" s="11">
        <v>0.13075227191002101</v>
      </c>
      <c r="BG980" s="11">
        <v>0.109469381722631</v>
      </c>
      <c r="BH980" s="11">
        <v>0.104641578306174</v>
      </c>
      <c r="BI980" s="11">
        <v>8.6488545481007595E-2</v>
      </c>
      <c r="BJ980" s="11">
        <v>9.0996720485605601E-2</v>
      </c>
      <c r="BK980" s="11">
        <v>5.7731930386634302E-2</v>
      </c>
    </row>
    <row r="981" spans="2:63" x14ac:dyDescent="0.35">
      <c r="B981" t="s">
        <v>386</v>
      </c>
      <c r="C981" s="11">
        <v>6.0541733019169097E-2</v>
      </c>
      <c r="D981" s="11">
        <v>6.5491251530166106E-2</v>
      </c>
      <c r="E981" s="11">
        <v>5.6490117809499502E-2</v>
      </c>
      <c r="F981" s="11"/>
      <c r="G981" s="11">
        <v>2.09380884103962E-2</v>
      </c>
      <c r="H981" s="11">
        <v>4.7535626009930297E-2</v>
      </c>
      <c r="I981" s="11">
        <v>4.1584362966503599E-2</v>
      </c>
      <c r="J981" s="11">
        <v>6.0079988865365301E-2</v>
      </c>
      <c r="K981" s="11">
        <v>6.6746678119131195E-2</v>
      </c>
      <c r="L981" s="11">
        <v>0.109697836635053</v>
      </c>
      <c r="M981" s="11"/>
      <c r="N981" s="11">
        <v>4.4402308229942102E-2</v>
      </c>
      <c r="O981" s="11">
        <v>4.1805975310213302E-2</v>
      </c>
      <c r="P981" s="11">
        <v>7.1644600632191802E-2</v>
      </c>
      <c r="Q981" s="11">
        <v>8.6848177081755198E-2</v>
      </c>
      <c r="R981" s="11">
        <v>5.3412037752712103E-2</v>
      </c>
      <c r="S981" s="11">
        <v>4.28088065898765E-2</v>
      </c>
      <c r="T981" s="11">
        <v>7.5021832963541299E-2</v>
      </c>
      <c r="U981" s="11">
        <v>6.9569607464274097E-2</v>
      </c>
      <c r="V981" s="11">
        <v>6.96424659165608E-2</v>
      </c>
      <c r="W981" s="11">
        <v>6.7306072988273402E-2</v>
      </c>
      <c r="X981" s="11">
        <v>6.8674719107221005E-2</v>
      </c>
      <c r="Y981" s="11"/>
      <c r="Z981" s="11">
        <v>4.4159808036082E-2</v>
      </c>
      <c r="AA981" s="11">
        <v>5.7785056405357901E-2</v>
      </c>
      <c r="AB981" s="11">
        <v>6.9671505349921101E-2</v>
      </c>
      <c r="AC981" s="11">
        <v>7.4501486978645504E-2</v>
      </c>
      <c r="AD981" s="11"/>
      <c r="AE981" s="11">
        <v>7.0903979174972501E-2</v>
      </c>
      <c r="AF981" s="11">
        <v>5.9675658803522498E-2</v>
      </c>
      <c r="AG981" s="11">
        <v>5.5168079234612401E-2</v>
      </c>
      <c r="AH981" s="11">
        <v>3.6955300972793599E-2</v>
      </c>
      <c r="AI981" s="11">
        <v>4.7479775999409002E-2</v>
      </c>
      <c r="AJ981" s="11"/>
      <c r="AK981" s="11">
        <v>6.7649768094984006E-2</v>
      </c>
      <c r="AL981" s="11">
        <v>5.68133962401405E-2</v>
      </c>
      <c r="AM981" s="11">
        <v>6.4971171562928004E-2</v>
      </c>
      <c r="AN981" s="11">
        <v>6.7008430893870499E-2</v>
      </c>
      <c r="AO981" s="11">
        <v>4.7486751278830099E-2</v>
      </c>
      <c r="AP981" s="11">
        <v>6.3534659300210197E-2</v>
      </c>
      <c r="AQ981" s="11"/>
      <c r="AR981" s="11">
        <v>0.10160950292575401</v>
      </c>
      <c r="AS981" s="11">
        <v>3.45873040476724E-2</v>
      </c>
      <c r="AT981" s="11">
        <v>4.1384570465738603E-2</v>
      </c>
      <c r="AU981" s="11"/>
      <c r="AV981" s="11">
        <v>9.2267627991307805E-2</v>
      </c>
      <c r="AW981" s="11">
        <v>3.0797562110480299E-2</v>
      </c>
      <c r="AX981" s="11">
        <v>4.2268589604971402E-2</v>
      </c>
      <c r="AY981" s="11">
        <v>0.138263066445518</v>
      </c>
      <c r="AZ981" s="11">
        <v>5.5269269156320501E-2</v>
      </c>
      <c r="BA981" s="11"/>
      <c r="BB981" s="11">
        <v>8.1168841559680696E-2</v>
      </c>
      <c r="BC981" s="11">
        <v>2.89423532683078E-2</v>
      </c>
      <c r="BD981" s="11">
        <v>6.0298106168304499E-2</v>
      </c>
      <c r="BE981" s="11"/>
      <c r="BF981" s="11">
        <v>4.95475992548935E-2</v>
      </c>
      <c r="BG981" s="11">
        <v>5.0785598843108501E-2</v>
      </c>
      <c r="BH981" s="11">
        <v>4.6143663974058897E-2</v>
      </c>
      <c r="BI981" s="11">
        <v>6.1929852851202803E-2</v>
      </c>
      <c r="BJ981" s="11">
        <v>9.6305773124896896E-2</v>
      </c>
      <c r="BK981" s="11">
        <v>8.6888128601795997E-2</v>
      </c>
    </row>
    <row r="982" spans="2:63" x14ac:dyDescent="0.35">
      <c r="B982" t="s">
        <v>104</v>
      </c>
      <c r="C982" s="11">
        <v>8.8389500866207907E-2</v>
      </c>
      <c r="D982" s="11">
        <v>7.21997668427284E-2</v>
      </c>
      <c r="E982" s="11">
        <v>0.102423438735495</v>
      </c>
      <c r="F982" s="11"/>
      <c r="G982" s="11">
        <v>7.3638042196191203E-2</v>
      </c>
      <c r="H982" s="11">
        <v>8.6052260984536194E-2</v>
      </c>
      <c r="I982" s="11">
        <v>0.103093062561534</v>
      </c>
      <c r="J982" s="11">
        <v>0.113920838736792</v>
      </c>
      <c r="K982" s="11">
        <v>8.9939752493768704E-2</v>
      </c>
      <c r="L982" s="11">
        <v>6.6526132639319502E-2</v>
      </c>
      <c r="M982" s="11"/>
      <c r="N982" s="11">
        <v>7.2333583427572096E-2</v>
      </c>
      <c r="O982" s="11">
        <v>9.0611771875844793E-2</v>
      </c>
      <c r="P982" s="11">
        <v>9.0408180801830801E-2</v>
      </c>
      <c r="Q982" s="11">
        <v>9.9059416772104406E-2</v>
      </c>
      <c r="R982" s="11">
        <v>8.6649666770406406E-2</v>
      </c>
      <c r="S982" s="11">
        <v>8.7262465880246401E-2</v>
      </c>
      <c r="T982" s="11">
        <v>8.6016037112586596E-2</v>
      </c>
      <c r="U982" s="11">
        <v>9.4497474697716397E-2</v>
      </c>
      <c r="V982" s="11">
        <v>9.7489896727430594E-2</v>
      </c>
      <c r="W982" s="11">
        <v>8.1026854979464505E-2</v>
      </c>
      <c r="X982" s="11">
        <v>0.101783096472148</v>
      </c>
      <c r="Y982" s="11"/>
      <c r="Z982" s="11">
        <v>6.4086476658512498E-2</v>
      </c>
      <c r="AA982" s="11">
        <v>9.4354070642443305E-2</v>
      </c>
      <c r="AB982" s="11">
        <v>7.7068818634461994E-2</v>
      </c>
      <c r="AC982" s="11">
        <v>0.119104336948607</v>
      </c>
      <c r="AD982" s="11"/>
      <c r="AE982" s="11">
        <v>0.119832710832725</v>
      </c>
      <c r="AF982" s="11">
        <v>8.4318042629817805E-2</v>
      </c>
      <c r="AG982" s="11">
        <v>7.1790653969384999E-2</v>
      </c>
      <c r="AH982" s="11">
        <v>5.5792309328020297E-2</v>
      </c>
      <c r="AI982" s="11">
        <v>6.4103075488043407E-2</v>
      </c>
      <c r="AJ982" s="11"/>
      <c r="AK982" s="11">
        <v>7.2884754463702794E-2</v>
      </c>
      <c r="AL982" s="11">
        <v>8.2978253110815206E-2</v>
      </c>
      <c r="AM982" s="11">
        <v>9.2278173503951996E-2</v>
      </c>
      <c r="AN982" s="11">
        <v>0.114558503231642</v>
      </c>
      <c r="AO982" s="11">
        <v>9.3899854068953695E-2</v>
      </c>
      <c r="AP982" s="11">
        <v>0.13344232320711899</v>
      </c>
      <c r="AQ982" s="11"/>
      <c r="AR982" s="11">
        <v>7.8834316446211194E-2</v>
      </c>
      <c r="AS982" s="11">
        <v>7.1674142432600493E-2</v>
      </c>
      <c r="AT982" s="11">
        <v>0.14494160925347899</v>
      </c>
      <c r="AU982" s="11"/>
      <c r="AV982" s="11">
        <v>6.7142104368291503E-2</v>
      </c>
      <c r="AW982" s="11">
        <v>8.6982261836265298E-2</v>
      </c>
      <c r="AX982" s="11">
        <v>6.8851197283682705E-2</v>
      </c>
      <c r="AY982" s="11">
        <v>6.6323778802386102E-2</v>
      </c>
      <c r="AZ982" s="11">
        <v>0.15689777866141499</v>
      </c>
      <c r="BA982" s="11"/>
      <c r="BB982" s="11">
        <v>6.1927166601361203E-2</v>
      </c>
      <c r="BC982" s="11">
        <v>7.9629892891164594E-2</v>
      </c>
      <c r="BD982" s="11">
        <v>6.60365910848979E-2</v>
      </c>
      <c r="BE982" s="11"/>
      <c r="BF982" s="11">
        <v>8.4016734602748902E-2</v>
      </c>
      <c r="BG982" s="11">
        <v>9.3139082462047801E-2</v>
      </c>
      <c r="BH982" s="11">
        <v>8.9452612420241995E-2</v>
      </c>
      <c r="BI982" s="11">
        <v>8.1881286945472406E-2</v>
      </c>
      <c r="BJ982" s="11">
        <v>9.4437807287978195E-2</v>
      </c>
      <c r="BK982" s="11">
        <v>8.5280195380280102E-2</v>
      </c>
    </row>
    <row r="983" spans="2:63" x14ac:dyDescent="0.35">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row>
    <row r="984" spans="2:63" x14ac:dyDescent="0.35">
      <c r="B984" s="2" t="s">
        <v>398</v>
      </c>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row>
    <row r="985" spans="2:63" x14ac:dyDescent="0.35">
      <c r="B985" s="20" t="s">
        <v>67</v>
      </c>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row>
    <row r="986" spans="2:63" x14ac:dyDescent="0.35">
      <c r="B986" t="s">
        <v>381</v>
      </c>
      <c r="C986" s="11">
        <v>6.2310204702544898E-2</v>
      </c>
      <c r="D986" s="11">
        <v>6.94085017015037E-2</v>
      </c>
      <c r="E986" s="11">
        <v>5.5569878795900203E-2</v>
      </c>
      <c r="F986" s="11"/>
      <c r="G986" s="11">
        <v>0.10979792286333601</v>
      </c>
      <c r="H986" s="11">
        <v>9.1594566453287202E-2</v>
      </c>
      <c r="I986" s="11">
        <v>5.5122084160391403E-2</v>
      </c>
      <c r="J986" s="11">
        <v>4.9037878250811399E-2</v>
      </c>
      <c r="K986" s="11">
        <v>4.3141950900431103E-2</v>
      </c>
      <c r="L986" s="11">
        <v>3.5663019652061902E-2</v>
      </c>
      <c r="M986" s="11"/>
      <c r="N986" s="11">
        <v>8.8944432007914104E-2</v>
      </c>
      <c r="O986" s="11">
        <v>6.6624001073847694E-2</v>
      </c>
      <c r="P986" s="11">
        <v>5.1896006067927797E-2</v>
      </c>
      <c r="Q986" s="11">
        <v>5.1129120292068703E-2</v>
      </c>
      <c r="R986" s="11">
        <v>4.7673897828302302E-2</v>
      </c>
      <c r="S986" s="11">
        <v>8.2680886038174195E-2</v>
      </c>
      <c r="T986" s="11">
        <v>3.8322236368143303E-2</v>
      </c>
      <c r="U986" s="11">
        <v>5.6635360780939399E-2</v>
      </c>
      <c r="V986" s="11">
        <v>5.77115347634609E-2</v>
      </c>
      <c r="W986" s="11">
        <v>4.9016229702196198E-2</v>
      </c>
      <c r="X986" s="11">
        <v>7.4027725792899707E-2</v>
      </c>
      <c r="Y986" s="11"/>
      <c r="Z986" s="11">
        <v>4.9419422594852797E-2</v>
      </c>
      <c r="AA986" s="11">
        <v>4.6553907719952298E-2</v>
      </c>
      <c r="AB986" s="11">
        <v>8.7603525690622297E-2</v>
      </c>
      <c r="AC986" s="11">
        <v>7.1834599531863899E-2</v>
      </c>
      <c r="AD986" s="11"/>
      <c r="AE986" s="11">
        <v>5.4549754393913102E-2</v>
      </c>
      <c r="AF986" s="11">
        <v>6.8777489408642006E-2</v>
      </c>
      <c r="AG986" s="11">
        <v>5.5256842609805699E-2</v>
      </c>
      <c r="AH986" s="11">
        <v>7.2075576127205304E-2</v>
      </c>
      <c r="AI986" s="11">
        <v>9.4771740724574893E-2</v>
      </c>
      <c r="AJ986" s="11"/>
      <c r="AK986" s="11">
        <v>5.3994583573261298E-2</v>
      </c>
      <c r="AL986" s="11">
        <v>5.8353434831750803E-2</v>
      </c>
      <c r="AM986" s="11">
        <v>6.6921628842269806E-2</v>
      </c>
      <c r="AN986" s="11">
        <v>9.23762056636631E-2</v>
      </c>
      <c r="AO986" s="11">
        <v>5.83147626699239E-2</v>
      </c>
      <c r="AP986" s="11">
        <v>9.6328340888602607E-2</v>
      </c>
      <c r="AQ986" s="11"/>
      <c r="AR986" s="11">
        <v>5.4642007977544697E-2</v>
      </c>
      <c r="AS986" s="11">
        <v>6.6287366370743506E-2</v>
      </c>
      <c r="AT986" s="11">
        <v>7.1245263605723294E-2</v>
      </c>
      <c r="AU986" s="11"/>
      <c r="AV986" s="11">
        <v>6.2301734219280799E-2</v>
      </c>
      <c r="AW986" s="11">
        <v>6.7519318684785806E-2</v>
      </c>
      <c r="AX986" s="11">
        <v>6.4282180918037196E-2</v>
      </c>
      <c r="AY986" s="11">
        <v>4.4966199745273903E-2</v>
      </c>
      <c r="AZ986" s="11">
        <v>5.7464518907212603E-2</v>
      </c>
      <c r="BA986" s="11"/>
      <c r="BB986" s="11">
        <v>5.5803868280802103E-2</v>
      </c>
      <c r="BC986" s="11">
        <v>7.4084286236116195E-2</v>
      </c>
      <c r="BD986" s="11">
        <v>8.2128165456024096E-2</v>
      </c>
      <c r="BE986" s="11"/>
      <c r="BF986" s="11">
        <v>7.9473794004626799E-2</v>
      </c>
      <c r="BG986" s="11">
        <v>5.3807841858496797E-2</v>
      </c>
      <c r="BH986" s="11">
        <v>8.4782134763912304E-2</v>
      </c>
      <c r="BI986" s="11">
        <v>4.7319331245438301E-2</v>
      </c>
      <c r="BJ986" s="11">
        <v>5.37946353000852E-2</v>
      </c>
      <c r="BK986" s="11">
        <v>6.22720830948034E-2</v>
      </c>
    </row>
    <row r="987" spans="2:63" x14ac:dyDescent="0.35">
      <c r="B987" t="s">
        <v>382</v>
      </c>
      <c r="C987" s="11">
        <v>3.88243395339984E-2</v>
      </c>
      <c r="D987" s="11">
        <v>3.5133122884677598E-2</v>
      </c>
      <c r="E987" s="11">
        <v>4.29164723308329E-2</v>
      </c>
      <c r="F987" s="11"/>
      <c r="G987" s="11">
        <v>8.5977176471880107E-2</v>
      </c>
      <c r="H987" s="11">
        <v>6.6740628383599995E-2</v>
      </c>
      <c r="I987" s="11">
        <v>4.7697714903678898E-2</v>
      </c>
      <c r="J987" s="11">
        <v>1.7240363319345399E-2</v>
      </c>
      <c r="K987" s="11">
        <v>8.6844974898179893E-3</v>
      </c>
      <c r="L987" s="11">
        <v>1.4622078239319301E-2</v>
      </c>
      <c r="M987" s="11"/>
      <c r="N987" s="11">
        <v>7.3688790510120006E-2</v>
      </c>
      <c r="O987" s="11">
        <v>3.8272333524127101E-2</v>
      </c>
      <c r="P987" s="11">
        <v>3.1481526997027699E-2</v>
      </c>
      <c r="Q987" s="11">
        <v>3.8815191064763797E-2</v>
      </c>
      <c r="R987" s="11">
        <v>2.3298437905120001E-2</v>
      </c>
      <c r="S987" s="11">
        <v>5.42279599151613E-2</v>
      </c>
      <c r="T987" s="11">
        <v>2.5404770203038499E-2</v>
      </c>
      <c r="U987" s="11">
        <v>3.1927499330150898E-2</v>
      </c>
      <c r="V987" s="11">
        <v>3.0308744367097101E-2</v>
      </c>
      <c r="W987" s="11">
        <v>2.90417786007767E-2</v>
      </c>
      <c r="X987" s="11">
        <v>1.16448684563873E-2</v>
      </c>
      <c r="Y987" s="11"/>
      <c r="Z987" s="11">
        <v>2.7360878561808102E-2</v>
      </c>
      <c r="AA987" s="11">
        <v>3.2879292450040398E-2</v>
      </c>
      <c r="AB987" s="11">
        <v>5.7307105985887702E-2</v>
      </c>
      <c r="AC987" s="11">
        <v>4.20429667661677E-2</v>
      </c>
      <c r="AD987" s="11"/>
      <c r="AE987" s="11">
        <v>4.1931260573048301E-2</v>
      </c>
      <c r="AF987" s="11">
        <v>3.5305847835972598E-2</v>
      </c>
      <c r="AG987" s="11">
        <v>3.5441868753560798E-2</v>
      </c>
      <c r="AH987" s="11">
        <v>4.7032752600913899E-2</v>
      </c>
      <c r="AI987" s="11">
        <v>6.7978397302640797E-2</v>
      </c>
      <c r="AJ987" s="11"/>
      <c r="AK987" s="11">
        <v>2.9993850359284001E-2</v>
      </c>
      <c r="AL987" s="11">
        <v>4.0312996838089601E-2</v>
      </c>
      <c r="AM987" s="11">
        <v>6.7002120927307604E-2</v>
      </c>
      <c r="AN987" s="11">
        <v>3.8963007915328099E-2</v>
      </c>
      <c r="AO987" s="11">
        <v>3.9561121439991201E-2</v>
      </c>
      <c r="AP987" s="11">
        <v>4.3267358396496598E-2</v>
      </c>
      <c r="AQ987" s="11"/>
      <c r="AR987" s="11">
        <v>3.1405012121344798E-2</v>
      </c>
      <c r="AS987" s="11">
        <v>4.3886748673100502E-2</v>
      </c>
      <c r="AT987" s="11">
        <v>3.7332117571255097E-2</v>
      </c>
      <c r="AU987" s="11"/>
      <c r="AV987" s="11">
        <v>2.4661892974972802E-2</v>
      </c>
      <c r="AW987" s="11">
        <v>6.1979843996663501E-2</v>
      </c>
      <c r="AX987" s="11">
        <v>4.1095166537216302E-2</v>
      </c>
      <c r="AY987" s="11">
        <v>7.7389005105958794E-2</v>
      </c>
      <c r="AZ987" s="11">
        <v>2.8048411089858599E-2</v>
      </c>
      <c r="BA987" s="11"/>
      <c r="BB987" s="11">
        <v>2.9440710107088399E-2</v>
      </c>
      <c r="BC987" s="11">
        <v>5.3735432869855299E-2</v>
      </c>
      <c r="BD987" s="11">
        <v>4.6595249546747299E-2</v>
      </c>
      <c r="BE987" s="11"/>
      <c r="BF987" s="11">
        <v>5.5750083808354001E-2</v>
      </c>
      <c r="BG987" s="11">
        <v>3.6572802373617097E-2</v>
      </c>
      <c r="BH987" s="11">
        <v>4.0249165539106499E-2</v>
      </c>
      <c r="BI987" s="11">
        <v>3.4247309512550603E-2</v>
      </c>
      <c r="BJ987" s="11">
        <v>2.2095060132556601E-2</v>
      </c>
      <c r="BK987" s="11">
        <v>3.9091766906183503E-2</v>
      </c>
    </row>
    <row r="988" spans="2:63" x14ac:dyDescent="0.35">
      <c r="B988" t="s">
        <v>383</v>
      </c>
      <c r="C988" s="11">
        <v>0.26846129773490501</v>
      </c>
      <c r="D988" s="11">
        <v>0.25444236264986703</v>
      </c>
      <c r="E988" s="11">
        <v>0.28397068143596199</v>
      </c>
      <c r="F988" s="11"/>
      <c r="G988" s="11">
        <v>0.17819888353293201</v>
      </c>
      <c r="H988" s="11">
        <v>0.210099602304609</v>
      </c>
      <c r="I988" s="11">
        <v>0.19986261590410301</v>
      </c>
      <c r="J988" s="11">
        <v>0.27996337969007801</v>
      </c>
      <c r="K988" s="11">
        <v>0.358235093540751</v>
      </c>
      <c r="L988" s="11">
        <v>0.36345549976521202</v>
      </c>
      <c r="M988" s="11"/>
      <c r="N988" s="11">
        <v>0.234794663777533</v>
      </c>
      <c r="O988" s="11">
        <v>0.26097479019763697</v>
      </c>
      <c r="P988" s="11">
        <v>0.26836551005319298</v>
      </c>
      <c r="Q988" s="11">
        <v>0.293245909563778</v>
      </c>
      <c r="R988" s="11">
        <v>0.29775807045867297</v>
      </c>
      <c r="S988" s="11">
        <v>0.24887600912862401</v>
      </c>
      <c r="T988" s="11">
        <v>0.31174451230584599</v>
      </c>
      <c r="U988" s="11">
        <v>0.24284842605229701</v>
      </c>
      <c r="V988" s="11">
        <v>0.26416253621908198</v>
      </c>
      <c r="W988" s="11">
        <v>0.27284835211463498</v>
      </c>
      <c r="X988" s="11">
        <v>0.28487077625725599</v>
      </c>
      <c r="Y988" s="11"/>
      <c r="Z988" s="11">
        <v>0.31221028373061899</v>
      </c>
      <c r="AA988" s="11">
        <v>0.285976543355066</v>
      </c>
      <c r="AB988" s="11">
        <v>0.22190531685446299</v>
      </c>
      <c r="AC988" s="11">
        <v>0.24502214690254201</v>
      </c>
      <c r="AD988" s="11"/>
      <c r="AE988" s="11">
        <v>0.272521105763668</v>
      </c>
      <c r="AF988" s="11">
        <v>0.26881174316442902</v>
      </c>
      <c r="AG988" s="11">
        <v>0.27401242094580502</v>
      </c>
      <c r="AH988" s="11">
        <v>0.26930388012825401</v>
      </c>
      <c r="AI988" s="11">
        <v>0.244052442030217</v>
      </c>
      <c r="AJ988" s="11"/>
      <c r="AK988" s="11">
        <v>0.33203730034875401</v>
      </c>
      <c r="AL988" s="11">
        <v>0.23785882591396701</v>
      </c>
      <c r="AM988" s="11">
        <v>0.20307927956408001</v>
      </c>
      <c r="AN988" s="11">
        <v>0.22814277091720001</v>
      </c>
      <c r="AO988" s="11">
        <v>0.257897208852368</v>
      </c>
      <c r="AP988" s="11">
        <v>0.16612081833567099</v>
      </c>
      <c r="AQ988" s="11"/>
      <c r="AR988" s="11">
        <v>0.31312578953244202</v>
      </c>
      <c r="AS988" s="11">
        <v>0.25192949440937201</v>
      </c>
      <c r="AT988" s="11">
        <v>0.237775432744745</v>
      </c>
      <c r="AU988" s="11"/>
      <c r="AV988" s="11">
        <v>0.32921467246787001</v>
      </c>
      <c r="AW988" s="11">
        <v>0.224120470364577</v>
      </c>
      <c r="AX988" s="11">
        <v>0.26312632435913003</v>
      </c>
      <c r="AY988" s="11">
        <v>0.32118816096736302</v>
      </c>
      <c r="AZ988" s="11">
        <v>0.217460777999267</v>
      </c>
      <c r="BA988" s="11"/>
      <c r="BB988" s="11">
        <v>0.32181437524511403</v>
      </c>
      <c r="BC988" s="11">
        <v>0.23333400045828701</v>
      </c>
      <c r="BD988" s="11">
        <v>0.25985600376479001</v>
      </c>
      <c r="BE988" s="11"/>
      <c r="BF988" s="11">
        <v>0.218871673610151</v>
      </c>
      <c r="BG988" s="11">
        <v>0.29241171251478099</v>
      </c>
      <c r="BH988" s="11">
        <v>0.22101339904582801</v>
      </c>
      <c r="BI988" s="11">
        <v>0.27410979907271299</v>
      </c>
      <c r="BJ988" s="11">
        <v>0.33599396936721998</v>
      </c>
      <c r="BK988" s="11">
        <v>0.28037526087939901</v>
      </c>
    </row>
    <row r="989" spans="2:63" x14ac:dyDescent="0.35">
      <c r="B989" t="s">
        <v>384</v>
      </c>
      <c r="C989" s="11">
        <v>7.6698080518920506E-2</v>
      </c>
      <c r="D989" s="11">
        <v>8.0795173960314798E-2</v>
      </c>
      <c r="E989" s="11">
        <v>7.2337753350266404E-2</v>
      </c>
      <c r="F989" s="11"/>
      <c r="G989" s="11">
        <v>0.13877509859446199</v>
      </c>
      <c r="H989" s="11">
        <v>0.115527556347265</v>
      </c>
      <c r="I989" s="11">
        <v>7.8770745789531402E-2</v>
      </c>
      <c r="J989" s="11">
        <v>6.0135308473877103E-2</v>
      </c>
      <c r="K989" s="11">
        <v>4.3944451610764698E-2</v>
      </c>
      <c r="L989" s="11">
        <v>3.6632991910732597E-2</v>
      </c>
      <c r="M989" s="11"/>
      <c r="N989" s="11">
        <v>0.113908094175563</v>
      </c>
      <c r="O989" s="11">
        <v>7.6512405004843603E-2</v>
      </c>
      <c r="P989" s="11">
        <v>6.19684454025436E-2</v>
      </c>
      <c r="Q989" s="11">
        <v>5.01286144595443E-2</v>
      </c>
      <c r="R989" s="11">
        <v>7.7192734572373897E-2</v>
      </c>
      <c r="S989" s="11">
        <v>0.111935997255615</v>
      </c>
      <c r="T989" s="11">
        <v>4.9683579844576997E-2</v>
      </c>
      <c r="U989" s="11">
        <v>0.10144122454431</v>
      </c>
      <c r="V989" s="11">
        <v>6.3682278339629098E-2</v>
      </c>
      <c r="W989" s="11">
        <v>5.8812704812285697E-2</v>
      </c>
      <c r="X989" s="11">
        <v>6.4321217524751007E-2</v>
      </c>
      <c r="Y989" s="11"/>
      <c r="Z989" s="11">
        <v>4.9168398051415603E-2</v>
      </c>
      <c r="AA989" s="11">
        <v>5.31143201394337E-2</v>
      </c>
      <c r="AB989" s="11">
        <v>0.11878002079201</v>
      </c>
      <c r="AC989" s="11">
        <v>9.1911897411949398E-2</v>
      </c>
      <c r="AD989" s="11"/>
      <c r="AE989" s="11">
        <v>8.4887732933770998E-2</v>
      </c>
      <c r="AF989" s="11">
        <v>8.2692253247162104E-2</v>
      </c>
      <c r="AG989" s="11">
        <v>5.7046604923668399E-2</v>
      </c>
      <c r="AH989" s="11">
        <v>8.6123633512935505E-2</v>
      </c>
      <c r="AI989" s="11">
        <v>6.13573676257353E-2</v>
      </c>
      <c r="AJ989" s="11"/>
      <c r="AK989" s="11">
        <v>5.4628375146813499E-2</v>
      </c>
      <c r="AL989" s="11">
        <v>8.5587584816616005E-2</v>
      </c>
      <c r="AM989" s="11">
        <v>0.112807614437079</v>
      </c>
      <c r="AN989" s="11">
        <v>0.1159289829727</v>
      </c>
      <c r="AO989" s="11">
        <v>7.7651375288339999E-2</v>
      </c>
      <c r="AP989" s="11">
        <v>5.9999143628709402E-2</v>
      </c>
      <c r="AQ989" s="11"/>
      <c r="AR989" s="11">
        <v>7.9988224787940404E-2</v>
      </c>
      <c r="AS989" s="11">
        <v>7.3032080579024994E-2</v>
      </c>
      <c r="AT989" s="11">
        <v>6.8958102036302399E-2</v>
      </c>
      <c r="AU989" s="11"/>
      <c r="AV989" s="11">
        <v>7.4401786388833296E-2</v>
      </c>
      <c r="AW989" s="11">
        <v>8.5747439605510595E-2</v>
      </c>
      <c r="AX989" s="11">
        <v>4.8598797292071901E-2</v>
      </c>
      <c r="AY989" s="11">
        <v>6.8695256502751698E-2</v>
      </c>
      <c r="AZ989" s="11">
        <v>7.1413473835280003E-2</v>
      </c>
      <c r="BA989" s="11"/>
      <c r="BB989" s="11">
        <v>8.7875397926795801E-2</v>
      </c>
      <c r="BC989" s="11">
        <v>8.7319548115235096E-2</v>
      </c>
      <c r="BD989" s="11">
        <v>6.1771249907554698E-2</v>
      </c>
      <c r="BE989" s="11"/>
      <c r="BF989" s="11">
        <v>0.11660931439099501</v>
      </c>
      <c r="BG989" s="11">
        <v>6.63025822659363E-2</v>
      </c>
      <c r="BH989" s="11">
        <v>9.8052258509344306E-2</v>
      </c>
      <c r="BI989" s="11">
        <v>6.1250011580084897E-2</v>
      </c>
      <c r="BJ989" s="11">
        <v>3.6572259661707199E-2</v>
      </c>
      <c r="BK989" s="11">
        <v>7.7911882276769803E-2</v>
      </c>
    </row>
    <row r="990" spans="2:63" x14ac:dyDescent="0.35">
      <c r="B990" t="s">
        <v>385</v>
      </c>
      <c r="C990" s="11">
        <v>0.42721294354188799</v>
      </c>
      <c r="D990" s="11">
        <v>0.44819765904350301</v>
      </c>
      <c r="E990" s="11">
        <v>0.404401334223908</v>
      </c>
      <c r="F990" s="11"/>
      <c r="G990" s="11">
        <v>0.37612005185883901</v>
      </c>
      <c r="H990" s="11">
        <v>0.39377208597327901</v>
      </c>
      <c r="I990" s="11">
        <v>0.47789054971887901</v>
      </c>
      <c r="J990" s="11">
        <v>0.43906754467905101</v>
      </c>
      <c r="K990" s="11">
        <v>0.42679275518378301</v>
      </c>
      <c r="L990" s="11">
        <v>0.43869198054241199</v>
      </c>
      <c r="M990" s="11"/>
      <c r="N990" s="11">
        <v>0.39741659948536801</v>
      </c>
      <c r="O990" s="11">
        <v>0.44351206349049099</v>
      </c>
      <c r="P990" s="11">
        <v>0.47112001638385997</v>
      </c>
      <c r="Q990" s="11">
        <v>0.42840653852955601</v>
      </c>
      <c r="R990" s="11">
        <v>0.41146530310266599</v>
      </c>
      <c r="S990" s="11">
        <v>0.37437893082865797</v>
      </c>
      <c r="T990" s="11">
        <v>0.441296072363285</v>
      </c>
      <c r="U990" s="11">
        <v>0.45887480389648</v>
      </c>
      <c r="V990" s="11">
        <v>0.430668886105047</v>
      </c>
      <c r="W990" s="11">
        <v>0.45459782078552702</v>
      </c>
      <c r="X990" s="11">
        <v>0.40841716912044101</v>
      </c>
      <c r="Y990" s="11"/>
      <c r="Z990" s="11">
        <v>0.470416886180405</v>
      </c>
      <c r="AA990" s="11">
        <v>0.45304678887196798</v>
      </c>
      <c r="AB990" s="11">
        <v>0.40831798370262801</v>
      </c>
      <c r="AC990" s="11">
        <v>0.36833706507304498</v>
      </c>
      <c r="AD990" s="11"/>
      <c r="AE990" s="11">
        <v>0.38446926764578698</v>
      </c>
      <c r="AF990" s="11">
        <v>0.42573594466963199</v>
      </c>
      <c r="AG990" s="11">
        <v>0.47263250390289402</v>
      </c>
      <c r="AH990" s="11">
        <v>0.44690408789354502</v>
      </c>
      <c r="AI990" s="11">
        <v>0.40570617177270402</v>
      </c>
      <c r="AJ990" s="11"/>
      <c r="AK990" s="11">
        <v>0.42217682764224201</v>
      </c>
      <c r="AL990" s="11">
        <v>0.45679794810569202</v>
      </c>
      <c r="AM990" s="11">
        <v>0.40883644529782598</v>
      </c>
      <c r="AN990" s="11">
        <v>0.361398625729625</v>
      </c>
      <c r="AO990" s="11">
        <v>0.44267186365362399</v>
      </c>
      <c r="AP990" s="11">
        <v>0.45130760677889498</v>
      </c>
      <c r="AQ990" s="11"/>
      <c r="AR990" s="11">
        <v>0.38216423145078399</v>
      </c>
      <c r="AS990" s="11">
        <v>0.48120770863705298</v>
      </c>
      <c r="AT990" s="11">
        <v>0.38044046641269202</v>
      </c>
      <c r="AU990" s="11"/>
      <c r="AV990" s="11">
        <v>0.39167072514325202</v>
      </c>
      <c r="AW990" s="11">
        <v>0.45499989252518802</v>
      </c>
      <c r="AX990" s="11">
        <v>0.49802180405333202</v>
      </c>
      <c r="AY990" s="11">
        <v>0.35778104658940901</v>
      </c>
      <c r="AZ990" s="11">
        <v>0.409994848657314</v>
      </c>
      <c r="BA990" s="11"/>
      <c r="BB990" s="11">
        <v>0.40459296458498201</v>
      </c>
      <c r="BC990" s="11">
        <v>0.45722081365917899</v>
      </c>
      <c r="BD990" s="11">
        <v>0.47757330702075501</v>
      </c>
      <c r="BE990" s="11"/>
      <c r="BF990" s="11">
        <v>0.40465238346187599</v>
      </c>
      <c r="BG990" s="11">
        <v>0.43162371721174603</v>
      </c>
      <c r="BH990" s="11">
        <v>0.44158989616587901</v>
      </c>
      <c r="BI990" s="11">
        <v>0.44813714879579702</v>
      </c>
      <c r="BJ990" s="11">
        <v>0.42530545721339502</v>
      </c>
      <c r="BK990" s="11">
        <v>0.38703717985441599</v>
      </c>
    </row>
    <row r="991" spans="2:63" x14ac:dyDescent="0.35">
      <c r="B991" t="s">
        <v>386</v>
      </c>
      <c r="C991" s="11">
        <v>2.5631092767600502E-2</v>
      </c>
      <c r="D991" s="11">
        <v>3.2068881243861702E-2</v>
      </c>
      <c r="E991" s="11">
        <v>1.96840647011217E-2</v>
      </c>
      <c r="F991" s="11"/>
      <c r="G991" s="11">
        <v>1.6299066279529002E-2</v>
      </c>
      <c r="H991" s="11">
        <v>1.3277940284310299E-2</v>
      </c>
      <c r="I991" s="11">
        <v>2.5394682009783402E-2</v>
      </c>
      <c r="J991" s="11">
        <v>2.8346383704869599E-2</v>
      </c>
      <c r="K991" s="11">
        <v>3.1748056303556399E-2</v>
      </c>
      <c r="L991" s="11">
        <v>3.5941706033878897E-2</v>
      </c>
      <c r="M991" s="11"/>
      <c r="N991" s="11">
        <v>2.2611757728182299E-2</v>
      </c>
      <c r="O991" s="11">
        <v>1.62689600221534E-2</v>
      </c>
      <c r="P991" s="11">
        <v>2.9183399722409201E-2</v>
      </c>
      <c r="Q991" s="11">
        <v>3.0500348329074899E-2</v>
      </c>
      <c r="R991" s="11">
        <v>2.7306759881499498E-2</v>
      </c>
      <c r="S991" s="11">
        <v>1.6724511225202701E-2</v>
      </c>
      <c r="T991" s="11">
        <v>2.03052627785535E-2</v>
      </c>
      <c r="U991" s="11">
        <v>2.85199201216398E-2</v>
      </c>
      <c r="V991" s="11">
        <v>3.32775004030504E-2</v>
      </c>
      <c r="W991" s="11">
        <v>3.08079267168621E-2</v>
      </c>
      <c r="X991" s="11">
        <v>3.7743221961476101E-2</v>
      </c>
      <c r="Y991" s="11"/>
      <c r="Z991" s="11">
        <v>2.18186230174892E-2</v>
      </c>
      <c r="AA991" s="11">
        <v>2.0265756625867101E-2</v>
      </c>
      <c r="AB991" s="11">
        <v>2.6115970918014399E-2</v>
      </c>
      <c r="AC991" s="11">
        <v>3.4441577980273398E-2</v>
      </c>
      <c r="AD991" s="11"/>
      <c r="AE991" s="11">
        <v>2.8149895465533401E-2</v>
      </c>
      <c r="AF991" s="11">
        <v>2.4296496955612201E-2</v>
      </c>
      <c r="AG991" s="11">
        <v>2.3519510695795401E-2</v>
      </c>
      <c r="AH991" s="11">
        <v>1.7274147194838101E-2</v>
      </c>
      <c r="AI991" s="11">
        <v>4.25703987890797E-2</v>
      </c>
      <c r="AJ991" s="11"/>
      <c r="AK991" s="11">
        <v>2.43191868381883E-2</v>
      </c>
      <c r="AL991" s="11">
        <v>2.89070423085513E-2</v>
      </c>
      <c r="AM991" s="11">
        <v>3.6553914923458899E-2</v>
      </c>
      <c r="AN991" s="11">
        <v>2.85436272230165E-2</v>
      </c>
      <c r="AO991" s="11">
        <v>2.2119671379422501E-2</v>
      </c>
      <c r="AP991" s="11">
        <v>9.3629605133784301E-3</v>
      </c>
      <c r="AQ991" s="11"/>
      <c r="AR991" s="11">
        <v>4.0972289478653501E-2</v>
      </c>
      <c r="AS991" s="11">
        <v>1.4087622127568301E-2</v>
      </c>
      <c r="AT991" s="11">
        <v>2.3131293960623599E-2</v>
      </c>
      <c r="AU991" s="11"/>
      <c r="AV991" s="11">
        <v>3.53590494055789E-2</v>
      </c>
      <c r="AW991" s="11">
        <v>1.4564055264411201E-2</v>
      </c>
      <c r="AX991" s="11">
        <v>1.77309690190465E-2</v>
      </c>
      <c r="AY991" s="11">
        <v>5.1409516146664898E-2</v>
      </c>
      <c r="AZ991" s="11">
        <v>2.4579761647885699E-2</v>
      </c>
      <c r="BA991" s="11"/>
      <c r="BB991" s="11">
        <v>2.8675971564559002E-2</v>
      </c>
      <c r="BC991" s="11">
        <v>1.1687151872906001E-2</v>
      </c>
      <c r="BD991" s="11">
        <v>1.4110230993832899E-2</v>
      </c>
      <c r="BE991" s="11"/>
      <c r="BF991" s="11">
        <v>3.0878005571253499E-2</v>
      </c>
      <c r="BG991" s="11">
        <v>1.9437027142835201E-2</v>
      </c>
      <c r="BH991" s="11">
        <v>1.6008974042866001E-2</v>
      </c>
      <c r="BI991" s="11">
        <v>2.68524534168307E-2</v>
      </c>
      <c r="BJ991" s="11">
        <v>2.7694376222281599E-2</v>
      </c>
      <c r="BK991" s="11">
        <v>4.0962709237289202E-2</v>
      </c>
    </row>
    <row r="992" spans="2:63" x14ac:dyDescent="0.35">
      <c r="B992" t="s">
        <v>104</v>
      </c>
      <c r="C992" s="11">
        <v>0.100862041200142</v>
      </c>
      <c r="D992" s="11">
        <v>7.9954298516272199E-2</v>
      </c>
      <c r="E992" s="11">
        <v>0.121119815162009</v>
      </c>
      <c r="F992" s="11"/>
      <c r="G992" s="11">
        <v>9.4831800399022101E-2</v>
      </c>
      <c r="H992" s="11">
        <v>0.10898762025365</v>
      </c>
      <c r="I992" s="11">
        <v>0.115261607513633</v>
      </c>
      <c r="J992" s="11">
        <v>0.126209141881968</v>
      </c>
      <c r="K992" s="11">
        <v>8.7453194970896195E-2</v>
      </c>
      <c r="L992" s="11">
        <v>7.4992723856382504E-2</v>
      </c>
      <c r="M992" s="11"/>
      <c r="N992" s="11">
        <v>6.8635662315318799E-2</v>
      </c>
      <c r="O992" s="11">
        <v>9.7835446686900807E-2</v>
      </c>
      <c r="P992" s="11">
        <v>8.59850953730385E-2</v>
      </c>
      <c r="Q992" s="11">
        <v>0.107774277761214</v>
      </c>
      <c r="R992" s="11">
        <v>0.115304796251364</v>
      </c>
      <c r="S992" s="11">
        <v>0.111175705608565</v>
      </c>
      <c r="T992" s="11">
        <v>0.11324356613655601</v>
      </c>
      <c r="U992" s="11">
        <v>7.9752765274183499E-2</v>
      </c>
      <c r="V992" s="11">
        <v>0.120188519802632</v>
      </c>
      <c r="W992" s="11">
        <v>0.104875187267717</v>
      </c>
      <c r="X992" s="11">
        <v>0.118975020886789</v>
      </c>
      <c r="Y992" s="11"/>
      <c r="Z992" s="11">
        <v>6.9605507863409993E-2</v>
      </c>
      <c r="AA992" s="11">
        <v>0.108163390837673</v>
      </c>
      <c r="AB992" s="11">
        <v>7.9970076056376002E-2</v>
      </c>
      <c r="AC992" s="11">
        <v>0.14640974633415799</v>
      </c>
      <c r="AD992" s="11"/>
      <c r="AE992" s="11">
        <v>0.13349098322427899</v>
      </c>
      <c r="AF992" s="11">
        <v>9.4380224718549593E-2</v>
      </c>
      <c r="AG992" s="11">
        <v>8.2090248168470395E-2</v>
      </c>
      <c r="AH992" s="11">
        <v>6.1285922542309003E-2</v>
      </c>
      <c r="AI992" s="11">
        <v>8.3563481755047894E-2</v>
      </c>
      <c r="AJ992" s="11"/>
      <c r="AK992" s="11">
        <v>8.2849876091457206E-2</v>
      </c>
      <c r="AL992" s="11">
        <v>9.2182167185333896E-2</v>
      </c>
      <c r="AM992" s="11">
        <v>0.104798996007979</v>
      </c>
      <c r="AN992" s="11">
        <v>0.13464677957846699</v>
      </c>
      <c r="AO992" s="11">
        <v>0.101783996716331</v>
      </c>
      <c r="AP992" s="11">
        <v>0.173613771458247</v>
      </c>
      <c r="AQ992" s="11"/>
      <c r="AR992" s="11">
        <v>9.7702444651290396E-2</v>
      </c>
      <c r="AS992" s="11">
        <v>6.9568979203137704E-2</v>
      </c>
      <c r="AT992" s="11">
        <v>0.18111732366865901</v>
      </c>
      <c r="AU992" s="11"/>
      <c r="AV992" s="11">
        <v>8.2390139400212101E-2</v>
      </c>
      <c r="AW992" s="11">
        <v>9.1068979558864296E-2</v>
      </c>
      <c r="AX992" s="11">
        <v>6.7144757821165205E-2</v>
      </c>
      <c r="AY992" s="11">
        <v>7.8570814942579198E-2</v>
      </c>
      <c r="AZ992" s="11">
        <v>0.19103820786318201</v>
      </c>
      <c r="BA992" s="11"/>
      <c r="BB992" s="11">
        <v>7.1796712290658704E-2</v>
      </c>
      <c r="BC992" s="11">
        <v>8.2618766788421394E-2</v>
      </c>
      <c r="BD992" s="11">
        <v>5.79657933102957E-2</v>
      </c>
      <c r="BE992" s="11"/>
      <c r="BF992" s="11">
        <v>9.3764745152743897E-2</v>
      </c>
      <c r="BG992" s="11">
        <v>9.9844316632587402E-2</v>
      </c>
      <c r="BH992" s="11">
        <v>9.8304171933063997E-2</v>
      </c>
      <c r="BI992" s="11">
        <v>0.108083946376585</v>
      </c>
      <c r="BJ992" s="11">
        <v>9.8544242102754101E-2</v>
      </c>
      <c r="BK992" s="11">
        <v>0.112349117751139</v>
      </c>
    </row>
    <row r="993" spans="2:63" x14ac:dyDescent="0.35">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c r="BK993" s="11"/>
    </row>
    <row r="994" spans="2:63" x14ac:dyDescent="0.35">
      <c r="B994" s="2" t="s">
        <v>410</v>
      </c>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c r="BG994" s="11"/>
      <c r="BH994" s="11"/>
      <c r="BI994" s="11"/>
      <c r="BJ994" s="11"/>
      <c r="BK994" s="11"/>
    </row>
    <row r="995" spans="2:63" x14ac:dyDescent="0.35">
      <c r="B995" s="20" t="s">
        <v>67</v>
      </c>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c r="BG995" s="11"/>
      <c r="BH995" s="11"/>
      <c r="BI995" s="11"/>
      <c r="BJ995" s="11"/>
      <c r="BK995" s="11"/>
    </row>
    <row r="996" spans="2:63" x14ac:dyDescent="0.35">
      <c r="B996" t="s">
        <v>399</v>
      </c>
      <c r="C996" s="11">
        <v>0.41449085855810902</v>
      </c>
      <c r="D996" s="11">
        <v>0.35657180800954102</v>
      </c>
      <c r="E996" s="11">
        <v>0.469353416137057</v>
      </c>
      <c r="F996" s="11"/>
      <c r="G996" s="11">
        <v>0.42946080825167299</v>
      </c>
      <c r="H996" s="11">
        <v>0.44437018569766701</v>
      </c>
      <c r="I996" s="11">
        <v>0.40324014024430599</v>
      </c>
      <c r="J996" s="11">
        <v>0.41717383426542198</v>
      </c>
      <c r="K996" s="11">
        <v>0.41121933167177599</v>
      </c>
      <c r="L996" s="11">
        <v>0.389030377561489</v>
      </c>
      <c r="M996" s="11"/>
      <c r="N996" s="11">
        <v>0.37584905563731302</v>
      </c>
      <c r="O996" s="11">
        <v>0.429865664163951</v>
      </c>
      <c r="P996" s="11">
        <v>0.43227035708742001</v>
      </c>
      <c r="Q996" s="11">
        <v>0.41211339755211601</v>
      </c>
      <c r="R996" s="11">
        <v>0.443747593677914</v>
      </c>
      <c r="S996" s="11">
        <v>0.39164891485529901</v>
      </c>
      <c r="T996" s="11">
        <v>0.44028186685631299</v>
      </c>
      <c r="U996" s="11">
        <v>0.47916734175031001</v>
      </c>
      <c r="V996" s="11">
        <v>0.41236730992713699</v>
      </c>
      <c r="W996" s="11">
        <v>0.38547534755997198</v>
      </c>
      <c r="X996" s="11">
        <v>0.42265988069617</v>
      </c>
      <c r="Y996" s="11"/>
      <c r="Z996" s="11">
        <v>0.387195722620577</v>
      </c>
      <c r="AA996" s="11">
        <v>0.437313729787562</v>
      </c>
      <c r="AB996" s="11">
        <v>0.42911184078172898</v>
      </c>
      <c r="AC996" s="11">
        <v>0.40923198196342098</v>
      </c>
      <c r="AD996" s="11"/>
      <c r="AE996" s="11">
        <v>0.38854724873568802</v>
      </c>
      <c r="AF996" s="11">
        <v>0.43117902205109998</v>
      </c>
      <c r="AG996" s="11">
        <v>0.430128260721032</v>
      </c>
      <c r="AH996" s="11">
        <v>0.40968650001451801</v>
      </c>
      <c r="AI996" s="11">
        <v>0.39746668349883701</v>
      </c>
      <c r="AJ996" s="11"/>
      <c r="AK996" s="11">
        <v>0.38484436539935402</v>
      </c>
      <c r="AL996" s="11">
        <v>0.40269729361567902</v>
      </c>
      <c r="AM996" s="11">
        <v>0.43010453085337003</v>
      </c>
      <c r="AN996" s="11">
        <v>0.439681090757645</v>
      </c>
      <c r="AO996" s="11">
        <v>0.47444515641045099</v>
      </c>
      <c r="AP996" s="11">
        <v>0.468826594963489</v>
      </c>
      <c r="AQ996" s="11"/>
      <c r="AR996" s="11">
        <v>0.40706951456765</v>
      </c>
      <c r="AS996" s="11">
        <v>0.419195942805764</v>
      </c>
      <c r="AT996" s="11">
        <v>0.41603942958076401</v>
      </c>
      <c r="AU996" s="11"/>
      <c r="AV996" s="11">
        <v>0.38221744235320498</v>
      </c>
      <c r="AW996" s="11">
        <v>0.430099442596107</v>
      </c>
      <c r="AX996" s="11">
        <v>0.432110405824079</v>
      </c>
      <c r="AY996" s="11">
        <v>0.40074827278441799</v>
      </c>
      <c r="AZ996" s="11">
        <v>0.43502586090298201</v>
      </c>
      <c r="BA996" s="11"/>
      <c r="BB996" s="11">
        <v>0.39309447391444502</v>
      </c>
      <c r="BC996" s="11">
        <v>0.42417851343023999</v>
      </c>
      <c r="BD996" s="11">
        <v>0.44891188510853602</v>
      </c>
      <c r="BE996" s="11"/>
      <c r="BF996" s="11">
        <v>0.377659926035253</v>
      </c>
      <c r="BG996" s="11">
        <v>0.42401952573238899</v>
      </c>
      <c r="BH996" s="11">
        <v>0.39070691890550102</v>
      </c>
      <c r="BI996" s="11">
        <v>0.43144540842374401</v>
      </c>
      <c r="BJ996" s="11">
        <v>0.45638459411785798</v>
      </c>
      <c r="BK996" s="11">
        <v>0.40528250732689203</v>
      </c>
    </row>
    <row r="997" spans="2:63" x14ac:dyDescent="0.35">
      <c r="B997" t="s">
        <v>400</v>
      </c>
      <c r="C997" s="11">
        <v>0.35658040799944801</v>
      </c>
      <c r="D997" s="11">
        <v>0.31654061886566098</v>
      </c>
      <c r="E997" s="11">
        <v>0.394492028487336</v>
      </c>
      <c r="F997" s="11"/>
      <c r="G997" s="11">
        <v>0.42161015418576098</v>
      </c>
      <c r="H997" s="11">
        <v>0.34209135943469599</v>
      </c>
      <c r="I997" s="11">
        <v>0.29974601814117402</v>
      </c>
      <c r="J997" s="11">
        <v>0.29037935955744998</v>
      </c>
      <c r="K997" s="11">
        <v>0.33149252167672499</v>
      </c>
      <c r="L997" s="11">
        <v>0.441348463944918</v>
      </c>
      <c r="M997" s="11"/>
      <c r="N997" s="11">
        <v>0.30451326236863202</v>
      </c>
      <c r="O997" s="11">
        <v>0.377283512314877</v>
      </c>
      <c r="P997" s="11">
        <v>0.406059076879693</v>
      </c>
      <c r="Q997" s="11">
        <v>0.360514232960714</v>
      </c>
      <c r="R997" s="11">
        <v>0.38740296817333197</v>
      </c>
      <c r="S997" s="11">
        <v>0.343931818644792</v>
      </c>
      <c r="T997" s="11">
        <v>0.364447371201018</v>
      </c>
      <c r="U997" s="11">
        <v>0.35150144959245599</v>
      </c>
      <c r="V997" s="11">
        <v>0.36039959722482301</v>
      </c>
      <c r="W997" s="11">
        <v>0.36466611939117599</v>
      </c>
      <c r="X997" s="11">
        <v>0.31059197286485102</v>
      </c>
      <c r="Y997" s="11"/>
      <c r="Z997" s="11">
        <v>0.37423565141631399</v>
      </c>
      <c r="AA997" s="11">
        <v>0.33611597661305098</v>
      </c>
      <c r="AB997" s="11">
        <v>0.40233438350554401</v>
      </c>
      <c r="AC997" s="11">
        <v>0.31911530395174798</v>
      </c>
      <c r="AD997" s="11"/>
      <c r="AE997" s="11">
        <v>0.36264629490101302</v>
      </c>
      <c r="AF997" s="11">
        <v>0.37413868047146798</v>
      </c>
      <c r="AG997" s="11">
        <v>0.35093759147695502</v>
      </c>
      <c r="AH997" s="11">
        <v>0.33482315553931602</v>
      </c>
      <c r="AI997" s="11">
        <v>0.243943895984256</v>
      </c>
      <c r="AJ997" s="11"/>
      <c r="AK997" s="11">
        <v>0.367633200290853</v>
      </c>
      <c r="AL997" s="11">
        <v>0.34934315351807599</v>
      </c>
      <c r="AM997" s="11">
        <v>0.381678527868416</v>
      </c>
      <c r="AN997" s="11">
        <v>0.34595445962577498</v>
      </c>
      <c r="AO997" s="11">
        <v>0.34273477128795499</v>
      </c>
      <c r="AP997" s="11">
        <v>0.33833028158676398</v>
      </c>
      <c r="AQ997" s="11"/>
      <c r="AR997" s="11">
        <v>0.34394429434240098</v>
      </c>
      <c r="AS997" s="11">
        <v>0.37455829470695501</v>
      </c>
      <c r="AT997" s="11">
        <v>0.30259594632807701</v>
      </c>
      <c r="AU997" s="11"/>
      <c r="AV997" s="11">
        <v>0.326713376333512</v>
      </c>
      <c r="AW997" s="11">
        <v>0.40560772365196901</v>
      </c>
      <c r="AX997" s="11">
        <v>0.376474993829505</v>
      </c>
      <c r="AY997" s="11">
        <v>0.21362839147420201</v>
      </c>
      <c r="AZ997" s="11">
        <v>0.31564029833949397</v>
      </c>
      <c r="BA997" s="11"/>
      <c r="BB997" s="11">
        <v>0.338596824198725</v>
      </c>
      <c r="BC997" s="11">
        <v>0.39221805699261503</v>
      </c>
      <c r="BD997" s="11">
        <v>0.37239608170829303</v>
      </c>
      <c r="BE997" s="11"/>
      <c r="BF997" s="11">
        <v>0.28531112774791201</v>
      </c>
      <c r="BG997" s="11">
        <v>0.34791059321641599</v>
      </c>
      <c r="BH997" s="11">
        <v>0.39479921680903202</v>
      </c>
      <c r="BI997" s="11">
        <v>0.38292348335055898</v>
      </c>
      <c r="BJ997" s="11">
        <v>0.40847768644807803</v>
      </c>
      <c r="BK997" s="11">
        <v>0.36657211198348</v>
      </c>
    </row>
    <row r="998" spans="2:63" x14ac:dyDescent="0.35">
      <c r="B998" t="s">
        <v>401</v>
      </c>
      <c r="C998" s="11">
        <v>0.324674999941377</v>
      </c>
      <c r="D998" s="11">
        <v>0.31469587425242501</v>
      </c>
      <c r="E998" s="11">
        <v>0.336137398520644</v>
      </c>
      <c r="F998" s="11"/>
      <c r="G998" s="11">
        <v>0.27637490848225699</v>
      </c>
      <c r="H998" s="11">
        <v>0.28900573053192702</v>
      </c>
      <c r="I998" s="11">
        <v>0.34055802039549998</v>
      </c>
      <c r="J998" s="11">
        <v>0.33550878802183798</v>
      </c>
      <c r="K998" s="11">
        <v>0.38936311460156697</v>
      </c>
      <c r="L998" s="11">
        <v>0.321318895132092</v>
      </c>
      <c r="M998" s="11"/>
      <c r="N998" s="11">
        <v>0.33214644917733099</v>
      </c>
      <c r="O998" s="11">
        <v>0.35571498936962398</v>
      </c>
      <c r="P998" s="11">
        <v>0.30798637672753998</v>
      </c>
      <c r="Q998" s="11">
        <v>0.32620257890122101</v>
      </c>
      <c r="R998" s="11">
        <v>0.32097705584693897</v>
      </c>
      <c r="S998" s="11">
        <v>0.32009479737105201</v>
      </c>
      <c r="T998" s="11">
        <v>0.29027238274738099</v>
      </c>
      <c r="U998" s="11">
        <v>0.33517468633303099</v>
      </c>
      <c r="V998" s="11">
        <v>0.31883992721781901</v>
      </c>
      <c r="W998" s="11">
        <v>0.31311002519526598</v>
      </c>
      <c r="X998" s="11">
        <v>0.340689079745501</v>
      </c>
      <c r="Y998" s="11"/>
      <c r="Z998" s="11">
        <v>0.34141485400878002</v>
      </c>
      <c r="AA998" s="11">
        <v>0.34141820067341</v>
      </c>
      <c r="AB998" s="11">
        <v>0.31183274176623199</v>
      </c>
      <c r="AC998" s="11">
        <v>0.29726999602696502</v>
      </c>
      <c r="AD998" s="11"/>
      <c r="AE998" s="11">
        <v>0.29910372203839503</v>
      </c>
      <c r="AF998" s="11">
        <v>0.31625908963875499</v>
      </c>
      <c r="AG998" s="11">
        <v>0.352080200166833</v>
      </c>
      <c r="AH998" s="11">
        <v>0.35402528637870001</v>
      </c>
      <c r="AI998" s="11">
        <v>0.28641511563064398</v>
      </c>
      <c r="AJ998" s="11"/>
      <c r="AK998" s="11">
        <v>0.351149977055836</v>
      </c>
      <c r="AL998" s="11">
        <v>0.32135360082655301</v>
      </c>
      <c r="AM998" s="11">
        <v>0.29509715741672599</v>
      </c>
      <c r="AN998" s="11">
        <v>0.24290249014422099</v>
      </c>
      <c r="AO998" s="11">
        <v>0.342356226810413</v>
      </c>
      <c r="AP998" s="11">
        <v>0.24957065346104901</v>
      </c>
      <c r="AQ998" s="11"/>
      <c r="AR998" s="11">
        <v>0.29676170040547301</v>
      </c>
      <c r="AS998" s="11">
        <v>0.36544598190984101</v>
      </c>
      <c r="AT998" s="11">
        <v>0.28491510566471001</v>
      </c>
      <c r="AU998" s="11"/>
      <c r="AV998" s="11">
        <v>0.32626189955224</v>
      </c>
      <c r="AW998" s="11">
        <v>0.328239226679235</v>
      </c>
      <c r="AX998" s="11">
        <v>0.36981617233653302</v>
      </c>
      <c r="AY998" s="11">
        <v>0.26637307398358101</v>
      </c>
      <c r="AZ998" s="11">
        <v>0.29436842698198101</v>
      </c>
      <c r="BA998" s="11"/>
      <c r="BB998" s="11">
        <v>0.337452937038489</v>
      </c>
      <c r="BC998" s="11">
        <v>0.33537744785594698</v>
      </c>
      <c r="BD998" s="11">
        <v>0.38319468826942998</v>
      </c>
      <c r="BE998" s="11"/>
      <c r="BF998" s="11">
        <v>0.31633146662285799</v>
      </c>
      <c r="BG998" s="11">
        <v>0.33997133599241502</v>
      </c>
      <c r="BH998" s="11">
        <v>0.327010989517516</v>
      </c>
      <c r="BI998" s="11">
        <v>0.30772563535243702</v>
      </c>
      <c r="BJ998" s="11">
        <v>0.340564144998389</v>
      </c>
      <c r="BK998" s="11">
        <v>0.31141411711009798</v>
      </c>
    </row>
    <row r="999" spans="2:63" x14ac:dyDescent="0.35">
      <c r="B999" t="s">
        <v>402</v>
      </c>
      <c r="C999" s="11">
        <v>0.29329552507418499</v>
      </c>
      <c r="D999" s="11">
        <v>0.28718378881595302</v>
      </c>
      <c r="E999" s="11">
        <v>0.29794545083761698</v>
      </c>
      <c r="F999" s="11"/>
      <c r="G999" s="11">
        <v>0.28476954620314199</v>
      </c>
      <c r="H999" s="11">
        <v>0.26102809414611999</v>
      </c>
      <c r="I999" s="11">
        <v>0.28757413706957402</v>
      </c>
      <c r="J999" s="11">
        <v>0.28420901534614501</v>
      </c>
      <c r="K999" s="11">
        <v>0.29115461016713901</v>
      </c>
      <c r="L999" s="11">
        <v>0.33900836166585702</v>
      </c>
      <c r="M999" s="11"/>
      <c r="N999" s="11">
        <v>0.30724928562626103</v>
      </c>
      <c r="O999" s="11">
        <v>0.27711995113822302</v>
      </c>
      <c r="P999" s="11">
        <v>0.30412690796673297</v>
      </c>
      <c r="Q999" s="11">
        <v>0.27131186440764998</v>
      </c>
      <c r="R999" s="11">
        <v>0.31184634127174998</v>
      </c>
      <c r="S999" s="11">
        <v>0.26513448980486298</v>
      </c>
      <c r="T999" s="11">
        <v>0.27800730758813402</v>
      </c>
      <c r="U999" s="11">
        <v>0.28701160304127599</v>
      </c>
      <c r="V999" s="11">
        <v>0.32285754879921502</v>
      </c>
      <c r="W999" s="11">
        <v>0.30537571471233399</v>
      </c>
      <c r="X999" s="11">
        <v>0.28604168595672602</v>
      </c>
      <c r="Y999" s="11"/>
      <c r="Z999" s="11">
        <v>0.30767280021422999</v>
      </c>
      <c r="AA999" s="11">
        <v>0.29895916028525199</v>
      </c>
      <c r="AB999" s="11">
        <v>0.27973118826998</v>
      </c>
      <c r="AC999" s="11">
        <v>0.28556617542215601</v>
      </c>
      <c r="AD999" s="11"/>
      <c r="AE999" s="11">
        <v>0.31615774586926498</v>
      </c>
      <c r="AF999" s="11">
        <v>0.26195780525736201</v>
      </c>
      <c r="AG999" s="11">
        <v>0.28691173009679699</v>
      </c>
      <c r="AH999" s="11">
        <v>0.31688091235504401</v>
      </c>
      <c r="AI999" s="11">
        <v>0.29160174872435701</v>
      </c>
      <c r="AJ999" s="11"/>
      <c r="AK999" s="11">
        <v>0.30578596190629598</v>
      </c>
      <c r="AL999" s="11">
        <v>0.30566893621293501</v>
      </c>
      <c r="AM999" s="11">
        <v>0.28161743024034902</v>
      </c>
      <c r="AN999" s="11">
        <v>0.25378234255842902</v>
      </c>
      <c r="AO999" s="11">
        <v>0.28851662579340198</v>
      </c>
      <c r="AP999" s="11">
        <v>0.247707140039268</v>
      </c>
      <c r="AQ999" s="11"/>
      <c r="AR999" s="11">
        <v>0.29314471821087401</v>
      </c>
      <c r="AS999" s="11">
        <v>0.32021771011314598</v>
      </c>
      <c r="AT999" s="11">
        <v>0.19889355388552599</v>
      </c>
      <c r="AU999" s="11"/>
      <c r="AV999" s="11">
        <v>0.30842928598694302</v>
      </c>
      <c r="AW999" s="11">
        <v>0.30085689083796402</v>
      </c>
      <c r="AX999" s="11">
        <v>0.32358775464050199</v>
      </c>
      <c r="AY999" s="11">
        <v>0.24194398038633499</v>
      </c>
      <c r="AZ999" s="11">
        <v>0.21538737397432001</v>
      </c>
      <c r="BA999" s="11"/>
      <c r="BB999" s="11">
        <v>0.31494672077300701</v>
      </c>
      <c r="BC999" s="11">
        <v>0.30590713051613799</v>
      </c>
      <c r="BD999" s="11">
        <v>0.33061246453349002</v>
      </c>
      <c r="BE999" s="11"/>
      <c r="BF999" s="11">
        <v>0.29306713716740801</v>
      </c>
      <c r="BG999" s="11">
        <v>0.31100720532576298</v>
      </c>
      <c r="BH999" s="11">
        <v>0.25264547269854198</v>
      </c>
      <c r="BI999" s="11">
        <v>0.27894232862124102</v>
      </c>
      <c r="BJ999" s="11">
        <v>0.306409443119317</v>
      </c>
      <c r="BK999" s="11">
        <v>0.31784279915069302</v>
      </c>
    </row>
    <row r="1000" spans="2:63" x14ac:dyDescent="0.35">
      <c r="B1000" t="s">
        <v>403</v>
      </c>
      <c r="C1000" s="11">
        <v>0.255087755289161</v>
      </c>
      <c r="D1000" s="11">
        <v>0.26890227548904599</v>
      </c>
      <c r="E1000" s="11">
        <v>0.24069660291228701</v>
      </c>
      <c r="F1000" s="11"/>
      <c r="G1000" s="11">
        <v>0.257160246188115</v>
      </c>
      <c r="H1000" s="11">
        <v>0.25302258347598999</v>
      </c>
      <c r="I1000" s="11">
        <v>0.26534920856996203</v>
      </c>
      <c r="J1000" s="11">
        <v>0.220339015494115</v>
      </c>
      <c r="K1000" s="11">
        <v>0.25895622194071</v>
      </c>
      <c r="L1000" s="11">
        <v>0.27270297931257398</v>
      </c>
      <c r="M1000" s="11"/>
      <c r="N1000" s="11">
        <v>0.28301936746559703</v>
      </c>
      <c r="O1000" s="11">
        <v>0.233528238503208</v>
      </c>
      <c r="P1000" s="11">
        <v>0.22842092686787599</v>
      </c>
      <c r="Q1000" s="11">
        <v>0.226166764518171</v>
      </c>
      <c r="R1000" s="11">
        <v>0.252160538251057</v>
      </c>
      <c r="S1000" s="11">
        <v>0.29170931290581797</v>
      </c>
      <c r="T1000" s="11">
        <v>0.24236433022741399</v>
      </c>
      <c r="U1000" s="11">
        <v>0.24150810854078</v>
      </c>
      <c r="V1000" s="11">
        <v>0.26337556114416599</v>
      </c>
      <c r="W1000" s="11">
        <v>0.28355707336168001</v>
      </c>
      <c r="X1000" s="11">
        <v>0.227448447504769</v>
      </c>
      <c r="Y1000" s="11"/>
      <c r="Z1000" s="11">
        <v>0.26669235601298003</v>
      </c>
      <c r="AA1000" s="11">
        <v>0.248342500150801</v>
      </c>
      <c r="AB1000" s="11">
        <v>0.274161603613851</v>
      </c>
      <c r="AC1000" s="11">
        <v>0.230622640675649</v>
      </c>
      <c r="AD1000" s="11"/>
      <c r="AE1000" s="11">
        <v>0.23795004106593601</v>
      </c>
      <c r="AF1000" s="11">
        <v>0.23864514258112099</v>
      </c>
      <c r="AG1000" s="11">
        <v>0.267714376322017</v>
      </c>
      <c r="AH1000" s="11">
        <v>0.30609191660319901</v>
      </c>
      <c r="AI1000" s="11">
        <v>0.28623238317351901</v>
      </c>
      <c r="AJ1000" s="11"/>
      <c r="AK1000" s="11">
        <v>0.27865324930728602</v>
      </c>
      <c r="AL1000" s="11">
        <v>0.233738270046039</v>
      </c>
      <c r="AM1000" s="11">
        <v>0.291809938863346</v>
      </c>
      <c r="AN1000" s="11">
        <v>0.245648425468148</v>
      </c>
      <c r="AO1000" s="11">
        <v>0.219823019257468</v>
      </c>
      <c r="AP1000" s="11">
        <v>0.28236638958953902</v>
      </c>
      <c r="AQ1000" s="11"/>
      <c r="AR1000" s="11">
        <v>0.229597604463357</v>
      </c>
      <c r="AS1000" s="11">
        <v>0.28263520939770798</v>
      </c>
      <c r="AT1000" s="11">
        <v>0.24103128832856199</v>
      </c>
      <c r="AU1000" s="11"/>
      <c r="AV1000" s="11">
        <v>0.24109716761490901</v>
      </c>
      <c r="AW1000" s="11">
        <v>0.27934848752289698</v>
      </c>
      <c r="AX1000" s="11">
        <v>0.277523896278695</v>
      </c>
      <c r="AY1000" s="11">
        <v>0.15761405759196401</v>
      </c>
      <c r="AZ1000" s="11">
        <v>0.247669516350744</v>
      </c>
      <c r="BA1000" s="11"/>
      <c r="BB1000" s="11">
        <v>0.23004447838689901</v>
      </c>
      <c r="BC1000" s="11">
        <v>0.28889306213745802</v>
      </c>
      <c r="BD1000" s="11">
        <v>0.27550959523288299</v>
      </c>
      <c r="BE1000" s="11"/>
      <c r="BF1000" s="11">
        <v>0.274110754582361</v>
      </c>
      <c r="BG1000" s="11">
        <v>0.26626014976193302</v>
      </c>
      <c r="BH1000" s="11">
        <v>0.24032085039967499</v>
      </c>
      <c r="BI1000" s="11">
        <v>0.235522412696091</v>
      </c>
      <c r="BJ1000" s="11">
        <v>0.24405496643723601</v>
      </c>
      <c r="BK1000" s="11">
        <v>0.260442339413747</v>
      </c>
    </row>
    <row r="1001" spans="2:63" x14ac:dyDescent="0.35">
      <c r="B1001" t="s">
        <v>404</v>
      </c>
      <c r="C1001" s="11">
        <v>0.23623405571171999</v>
      </c>
      <c r="D1001" s="11">
        <v>0.23390816211729001</v>
      </c>
      <c r="E1001" s="11">
        <v>0.23795291739886701</v>
      </c>
      <c r="F1001" s="11"/>
      <c r="G1001" s="11">
        <v>0.19153015633491</v>
      </c>
      <c r="H1001" s="11">
        <v>0.21141583927256899</v>
      </c>
      <c r="I1001" s="11">
        <v>0.22931703854247601</v>
      </c>
      <c r="J1001" s="11">
        <v>0.23880615575403699</v>
      </c>
      <c r="K1001" s="11">
        <v>0.25315249322026401</v>
      </c>
      <c r="L1001" s="11">
        <v>0.27903722570529599</v>
      </c>
      <c r="M1001" s="11"/>
      <c r="N1001" s="11">
        <v>0.21870305357391301</v>
      </c>
      <c r="O1001" s="11">
        <v>0.23720892748094399</v>
      </c>
      <c r="P1001" s="11">
        <v>0.249006890831907</v>
      </c>
      <c r="Q1001" s="11">
        <v>0.264537920806445</v>
      </c>
      <c r="R1001" s="11">
        <v>0.23395833687907899</v>
      </c>
      <c r="S1001" s="11">
        <v>0.22699648996029501</v>
      </c>
      <c r="T1001" s="11">
        <v>0.27524658159828103</v>
      </c>
      <c r="U1001" s="11">
        <v>0.189422451646727</v>
      </c>
      <c r="V1001" s="11">
        <v>0.20370263613148801</v>
      </c>
      <c r="W1001" s="11">
        <v>0.25552415959788899</v>
      </c>
      <c r="X1001" s="11">
        <v>0.24313004152241</v>
      </c>
      <c r="Y1001" s="11"/>
      <c r="Z1001" s="11">
        <v>0.26293530022429101</v>
      </c>
      <c r="AA1001" s="11">
        <v>0.24227571043606799</v>
      </c>
      <c r="AB1001" s="11">
        <v>0.19798920258616601</v>
      </c>
      <c r="AC1001" s="11">
        <v>0.234627356455088</v>
      </c>
      <c r="AD1001" s="11"/>
      <c r="AE1001" s="11">
        <v>0.23614367045925599</v>
      </c>
      <c r="AF1001" s="11">
        <v>0.22679225248434701</v>
      </c>
      <c r="AG1001" s="11">
        <v>0.25648942721915002</v>
      </c>
      <c r="AH1001" s="11">
        <v>0.225735059719644</v>
      </c>
      <c r="AI1001" s="11">
        <v>0.22901247320953499</v>
      </c>
      <c r="AJ1001" s="11"/>
      <c r="AK1001" s="11">
        <v>0.25930577659910498</v>
      </c>
      <c r="AL1001" s="11">
        <v>0.241256676448798</v>
      </c>
      <c r="AM1001" s="11">
        <v>0.193832628689079</v>
      </c>
      <c r="AN1001" s="11">
        <v>0.217546248109109</v>
      </c>
      <c r="AO1001" s="11">
        <v>0.22989777337154599</v>
      </c>
      <c r="AP1001" s="11">
        <v>0.18947385739386299</v>
      </c>
      <c r="AQ1001" s="11"/>
      <c r="AR1001" s="11">
        <v>0.23079950658589801</v>
      </c>
      <c r="AS1001" s="11">
        <v>0.25445145340388797</v>
      </c>
      <c r="AT1001" s="11">
        <v>0.21697353856555501</v>
      </c>
      <c r="AU1001" s="11"/>
      <c r="AV1001" s="11">
        <v>0.239049058426167</v>
      </c>
      <c r="AW1001" s="11">
        <v>0.23325818688570399</v>
      </c>
      <c r="AX1001" s="11">
        <v>0.27624476047658197</v>
      </c>
      <c r="AY1001" s="11">
        <v>0.24319451439683701</v>
      </c>
      <c r="AZ1001" s="11">
        <v>0.23507366934122501</v>
      </c>
      <c r="BA1001" s="11"/>
      <c r="BB1001" s="11">
        <v>0.23724094395293299</v>
      </c>
      <c r="BC1001" s="11">
        <v>0.241860633232584</v>
      </c>
      <c r="BD1001" s="11">
        <v>0.298584781863104</v>
      </c>
      <c r="BE1001" s="11"/>
      <c r="BF1001" s="11">
        <v>0.20140034091211501</v>
      </c>
      <c r="BG1001" s="11">
        <v>0.24227451134022299</v>
      </c>
      <c r="BH1001" s="11">
        <v>0.22215941842114401</v>
      </c>
      <c r="BI1001" s="11">
        <v>0.269537805356452</v>
      </c>
      <c r="BJ1001" s="11">
        <v>0.24425723364315</v>
      </c>
      <c r="BK1001" s="11">
        <v>0.227066455211277</v>
      </c>
    </row>
    <row r="1002" spans="2:63" x14ac:dyDescent="0.35">
      <c r="B1002" t="s">
        <v>405</v>
      </c>
      <c r="C1002" s="11">
        <v>0.21405123782740501</v>
      </c>
      <c r="D1002" s="11">
        <v>0.20714301994064599</v>
      </c>
      <c r="E1002" s="11">
        <v>0.22006607640384501</v>
      </c>
      <c r="F1002" s="11"/>
      <c r="G1002" s="11">
        <v>0.224219677051477</v>
      </c>
      <c r="H1002" s="11">
        <v>0.236400155698306</v>
      </c>
      <c r="I1002" s="11">
        <v>0.235429773294694</v>
      </c>
      <c r="J1002" s="11">
        <v>0.227619439851905</v>
      </c>
      <c r="K1002" s="11">
        <v>0.17468695321213301</v>
      </c>
      <c r="L1002" s="11">
        <v>0.18694792920618999</v>
      </c>
      <c r="M1002" s="11"/>
      <c r="N1002" s="11">
        <v>0.23374374437391501</v>
      </c>
      <c r="O1002" s="11">
        <v>0.191042978133528</v>
      </c>
      <c r="P1002" s="11">
        <v>0.20813463730954099</v>
      </c>
      <c r="Q1002" s="11">
        <v>0.19214572850286701</v>
      </c>
      <c r="R1002" s="11">
        <v>0.223398019709799</v>
      </c>
      <c r="S1002" s="11">
        <v>0.20358693208652301</v>
      </c>
      <c r="T1002" s="11">
        <v>0.234341938310169</v>
      </c>
      <c r="U1002" s="11">
        <v>0.20479935006012301</v>
      </c>
      <c r="V1002" s="11">
        <v>0.215571753417727</v>
      </c>
      <c r="W1002" s="11">
        <v>0.23415585269099501</v>
      </c>
      <c r="X1002" s="11">
        <v>0.208775738516424</v>
      </c>
      <c r="Y1002" s="11"/>
      <c r="Z1002" s="11">
        <v>0.19624246294443601</v>
      </c>
      <c r="AA1002" s="11">
        <v>0.22530644838267</v>
      </c>
      <c r="AB1002" s="11">
        <v>0.22167868797760501</v>
      </c>
      <c r="AC1002" s="11">
        <v>0.21512257945077601</v>
      </c>
      <c r="AD1002" s="11"/>
      <c r="AE1002" s="11">
        <v>0.20371957477845701</v>
      </c>
      <c r="AF1002" s="11">
        <v>0.22787933456022999</v>
      </c>
      <c r="AG1002" s="11">
        <v>0.214596682848262</v>
      </c>
      <c r="AH1002" s="11">
        <v>0.205435063282425</v>
      </c>
      <c r="AI1002" s="11">
        <v>0.17233499265128299</v>
      </c>
      <c r="AJ1002" s="11"/>
      <c r="AK1002" s="11">
        <v>0.18613669908705199</v>
      </c>
      <c r="AL1002" s="11">
        <v>0.22617981471822299</v>
      </c>
      <c r="AM1002" s="11">
        <v>0.239799981047954</v>
      </c>
      <c r="AN1002" s="11">
        <v>0.26710725701761501</v>
      </c>
      <c r="AO1002" s="11">
        <v>0.21508316100890901</v>
      </c>
      <c r="AP1002" s="11">
        <v>0.23677660168856801</v>
      </c>
      <c r="AQ1002" s="11"/>
      <c r="AR1002" s="11">
        <v>0.213888875679941</v>
      </c>
      <c r="AS1002" s="11">
        <v>0.204247815413339</v>
      </c>
      <c r="AT1002" s="11">
        <v>0.26463235783185401</v>
      </c>
      <c r="AU1002" s="11"/>
      <c r="AV1002" s="11">
        <v>0.21445985623545499</v>
      </c>
      <c r="AW1002" s="11">
        <v>0.221731207733953</v>
      </c>
      <c r="AX1002" s="11">
        <v>0.188507328339279</v>
      </c>
      <c r="AY1002" s="11">
        <v>0.25086072019768102</v>
      </c>
      <c r="AZ1002" s="11">
        <v>0.22719994866068199</v>
      </c>
      <c r="BA1002" s="11"/>
      <c r="BB1002" s="11">
        <v>0.204841392387031</v>
      </c>
      <c r="BC1002" s="11">
        <v>0.21727789355246799</v>
      </c>
      <c r="BD1002" s="11">
        <v>0.18850559483097201</v>
      </c>
      <c r="BE1002" s="11"/>
      <c r="BF1002" s="11">
        <v>0.23280848285040601</v>
      </c>
      <c r="BG1002" s="11">
        <v>0.19591416035949299</v>
      </c>
      <c r="BH1002" s="11">
        <v>0.22971755785659001</v>
      </c>
      <c r="BI1002" s="11">
        <v>0.23208097438834099</v>
      </c>
      <c r="BJ1002" s="11">
        <v>0.18423728310784501</v>
      </c>
      <c r="BK1002" s="11">
        <v>0.19681450623453201</v>
      </c>
    </row>
    <row r="1003" spans="2:63" x14ac:dyDescent="0.35">
      <c r="B1003" t="s">
        <v>406</v>
      </c>
      <c r="C1003" s="11">
        <v>0.198439803864596</v>
      </c>
      <c r="D1003" s="11">
        <v>0.201043842422332</v>
      </c>
      <c r="E1003" s="11">
        <v>0.19655219141975799</v>
      </c>
      <c r="F1003" s="11"/>
      <c r="G1003" s="11">
        <v>0.19534684535278399</v>
      </c>
      <c r="H1003" s="11">
        <v>0.21824368172946501</v>
      </c>
      <c r="I1003" s="11">
        <v>0.216432235060353</v>
      </c>
      <c r="J1003" s="11">
        <v>0.17480215133906099</v>
      </c>
      <c r="K1003" s="11">
        <v>0.17826106814002601</v>
      </c>
      <c r="L1003" s="11">
        <v>0.20253061100193301</v>
      </c>
      <c r="M1003" s="11"/>
      <c r="N1003" s="11">
        <v>0.235498362237793</v>
      </c>
      <c r="O1003" s="11">
        <v>0.19593207019575901</v>
      </c>
      <c r="P1003" s="11">
        <v>0.178267689883295</v>
      </c>
      <c r="Q1003" s="11">
        <v>0.23797397741356799</v>
      </c>
      <c r="R1003" s="11">
        <v>0.179626829626653</v>
      </c>
      <c r="S1003" s="11">
        <v>0.23014673246456799</v>
      </c>
      <c r="T1003" s="11">
        <v>0.204883951059396</v>
      </c>
      <c r="U1003" s="11">
        <v>0.20380897653236299</v>
      </c>
      <c r="V1003" s="11">
        <v>0.15702445196669401</v>
      </c>
      <c r="W1003" s="11">
        <v>0.16377837460339401</v>
      </c>
      <c r="X1003" s="11">
        <v>0.17020555895733999</v>
      </c>
      <c r="Y1003" s="11"/>
      <c r="Z1003" s="11">
        <v>0.209168898240367</v>
      </c>
      <c r="AA1003" s="11">
        <v>0.18982683906596201</v>
      </c>
      <c r="AB1003" s="11">
        <v>0.20710831736903099</v>
      </c>
      <c r="AC1003" s="11">
        <v>0.189537580800863</v>
      </c>
      <c r="AD1003" s="11"/>
      <c r="AE1003" s="11">
        <v>0.18226072246418901</v>
      </c>
      <c r="AF1003" s="11">
        <v>0.18106202552766401</v>
      </c>
      <c r="AG1003" s="11">
        <v>0.22660259864249299</v>
      </c>
      <c r="AH1003" s="11">
        <v>0.244092535507235</v>
      </c>
      <c r="AI1003" s="11">
        <v>0.17677809080583701</v>
      </c>
      <c r="AJ1003" s="11"/>
      <c r="AK1003" s="11">
        <v>0.19693307768638599</v>
      </c>
      <c r="AL1003" s="11">
        <v>0.18122032361362</v>
      </c>
      <c r="AM1003" s="11">
        <v>0.20400382000711501</v>
      </c>
      <c r="AN1003" s="11">
        <v>0.195549344935456</v>
      </c>
      <c r="AO1003" s="11">
        <v>0.22607836066256401</v>
      </c>
      <c r="AP1003" s="11">
        <v>0.19930126347274699</v>
      </c>
      <c r="AQ1003" s="11"/>
      <c r="AR1003" s="11">
        <v>0.174855207553192</v>
      </c>
      <c r="AS1003" s="11">
        <v>0.21014546566624501</v>
      </c>
      <c r="AT1003" s="11">
        <v>0.23799277035838201</v>
      </c>
      <c r="AU1003" s="11"/>
      <c r="AV1003" s="11">
        <v>0.182053481773087</v>
      </c>
      <c r="AW1003" s="11">
        <v>0.20768724945782299</v>
      </c>
      <c r="AX1003" s="11">
        <v>0.228646501175825</v>
      </c>
      <c r="AY1003" s="11">
        <v>0.113781054821364</v>
      </c>
      <c r="AZ1003" s="11">
        <v>0.21026808506866901</v>
      </c>
      <c r="BA1003" s="11"/>
      <c r="BB1003" s="11">
        <v>0.19445115113689099</v>
      </c>
      <c r="BC1003" s="11">
        <v>0.20875862741845899</v>
      </c>
      <c r="BD1003" s="11">
        <v>0.230853626889263</v>
      </c>
      <c r="BE1003" s="11"/>
      <c r="BF1003" s="11">
        <v>0.25704493606103102</v>
      </c>
      <c r="BG1003" s="11">
        <v>0.19086706858630301</v>
      </c>
      <c r="BH1003" s="11">
        <v>0.200989491604736</v>
      </c>
      <c r="BI1003" s="11">
        <v>0.17393022409391801</v>
      </c>
      <c r="BJ1003" s="11">
        <v>0.193984556937113</v>
      </c>
      <c r="BK1003" s="11">
        <v>0.115683533166293</v>
      </c>
    </row>
    <row r="1004" spans="2:63" x14ac:dyDescent="0.35">
      <c r="B1004" t="s">
        <v>407</v>
      </c>
      <c r="C1004" s="11">
        <v>0.16659841360759201</v>
      </c>
      <c r="D1004" s="11">
        <v>0.18209429424713799</v>
      </c>
      <c r="E1004" s="11">
        <v>0.151731714151632</v>
      </c>
      <c r="F1004" s="11"/>
      <c r="G1004" s="11">
        <v>0.15682041439341399</v>
      </c>
      <c r="H1004" s="11">
        <v>0.134695001222912</v>
      </c>
      <c r="I1004" s="11">
        <v>0.13445800342494801</v>
      </c>
      <c r="J1004" s="11">
        <v>0.17080910252471099</v>
      </c>
      <c r="K1004" s="11">
        <v>0.197632227573349</v>
      </c>
      <c r="L1004" s="11">
        <v>0.20116220778004201</v>
      </c>
      <c r="M1004" s="11"/>
      <c r="N1004" s="11">
        <v>0.15475763256772099</v>
      </c>
      <c r="O1004" s="11">
        <v>0.14218886648526399</v>
      </c>
      <c r="P1004" s="11">
        <v>0.190862084395263</v>
      </c>
      <c r="Q1004" s="11">
        <v>0.15113541423921201</v>
      </c>
      <c r="R1004" s="11">
        <v>0.18596830674020901</v>
      </c>
      <c r="S1004" s="11">
        <v>0.18520027580526999</v>
      </c>
      <c r="T1004" s="11">
        <v>0.146762454590358</v>
      </c>
      <c r="U1004" s="11">
        <v>0.10733067929129</v>
      </c>
      <c r="V1004" s="11">
        <v>0.19225094060178999</v>
      </c>
      <c r="W1004" s="11">
        <v>0.179535471139016</v>
      </c>
      <c r="X1004" s="11">
        <v>0.19117811766748499</v>
      </c>
      <c r="Y1004" s="11"/>
      <c r="Z1004" s="11">
        <v>0.17233877187930999</v>
      </c>
      <c r="AA1004" s="11">
        <v>0.146756921239903</v>
      </c>
      <c r="AB1004" s="11">
        <v>0.167970551885055</v>
      </c>
      <c r="AC1004" s="11">
        <v>0.17878645906622601</v>
      </c>
      <c r="AD1004" s="11"/>
      <c r="AE1004" s="11">
        <v>0.18455156759102101</v>
      </c>
      <c r="AF1004" s="11">
        <v>0.168682400648963</v>
      </c>
      <c r="AG1004" s="11">
        <v>0.15350459445036899</v>
      </c>
      <c r="AH1004" s="11">
        <v>0.139273687855758</v>
      </c>
      <c r="AI1004" s="11">
        <v>0.233349751726835</v>
      </c>
      <c r="AJ1004" s="11"/>
      <c r="AK1004" s="11">
        <v>0.185658502219577</v>
      </c>
      <c r="AL1004" s="11">
        <v>0.156559749742025</v>
      </c>
      <c r="AM1004" s="11">
        <v>0.13929289129716199</v>
      </c>
      <c r="AN1004" s="11">
        <v>0.20989137361672699</v>
      </c>
      <c r="AO1004" s="11">
        <v>0.14009609302509499</v>
      </c>
      <c r="AP1004" s="11">
        <v>0.164507383778351</v>
      </c>
      <c r="AQ1004" s="11"/>
      <c r="AR1004" s="11">
        <v>0.215110104819178</v>
      </c>
      <c r="AS1004" s="11">
        <v>0.127573491737032</v>
      </c>
      <c r="AT1004" s="11">
        <v>0.16151045729952701</v>
      </c>
      <c r="AU1004" s="11"/>
      <c r="AV1004" s="11">
        <v>0.21114042164764699</v>
      </c>
      <c r="AW1004" s="11">
        <v>0.13225585483347099</v>
      </c>
      <c r="AX1004" s="11">
        <v>0.13821918164258201</v>
      </c>
      <c r="AY1004" s="11">
        <v>0.21867650913821701</v>
      </c>
      <c r="AZ1004" s="11">
        <v>0.137900765597013</v>
      </c>
      <c r="BA1004" s="11"/>
      <c r="BB1004" s="11">
        <v>0.20731361973027801</v>
      </c>
      <c r="BC1004" s="11">
        <v>0.141439772045197</v>
      </c>
      <c r="BD1004" s="11">
        <v>0.117719800673101</v>
      </c>
      <c r="BE1004" s="11"/>
      <c r="BF1004" s="11">
        <v>0.164305520396895</v>
      </c>
      <c r="BG1004" s="11">
        <v>0.16475815716170999</v>
      </c>
      <c r="BH1004" s="11">
        <v>0.17308125444015099</v>
      </c>
      <c r="BI1004" s="11">
        <v>0.175248599939726</v>
      </c>
      <c r="BJ1004" s="11">
        <v>0.15076156055430301</v>
      </c>
      <c r="BK1004" s="11">
        <v>0.176952669323029</v>
      </c>
    </row>
    <row r="1005" spans="2:63" x14ac:dyDescent="0.35">
      <c r="B1005" t="s">
        <v>408</v>
      </c>
      <c r="C1005" s="11">
        <v>0.10437281291462799</v>
      </c>
      <c r="D1005" s="11">
        <v>0.111119866450195</v>
      </c>
      <c r="E1005" s="11">
        <v>9.8531813323043699E-2</v>
      </c>
      <c r="F1005" s="11"/>
      <c r="G1005" s="11">
        <v>0.137384421075644</v>
      </c>
      <c r="H1005" s="11">
        <v>0.12013639770385499</v>
      </c>
      <c r="I1005" s="11">
        <v>0.12810548284242701</v>
      </c>
      <c r="J1005" s="11">
        <v>0.105767674705062</v>
      </c>
      <c r="K1005" s="11">
        <v>7.4911116060050104E-2</v>
      </c>
      <c r="L1005" s="11">
        <v>6.8471531755329093E-2</v>
      </c>
      <c r="M1005" s="11"/>
      <c r="N1005" s="11">
        <v>0.12679424496163899</v>
      </c>
      <c r="O1005" s="11">
        <v>9.86246927298422E-2</v>
      </c>
      <c r="P1005" s="11">
        <v>0.122745998775959</v>
      </c>
      <c r="Q1005" s="11">
        <v>9.7407598249610206E-2</v>
      </c>
      <c r="R1005" s="11">
        <v>8.79757092643349E-2</v>
      </c>
      <c r="S1005" s="11">
        <v>9.8151463233015296E-2</v>
      </c>
      <c r="T1005" s="11">
        <v>0.12027659774435</v>
      </c>
      <c r="U1005" s="11">
        <v>0.12441837715811301</v>
      </c>
      <c r="V1005" s="11">
        <v>9.9188294696312199E-2</v>
      </c>
      <c r="W1005" s="11">
        <v>5.3294347144013501E-2</v>
      </c>
      <c r="X1005" s="11">
        <v>0.13574190909030601</v>
      </c>
      <c r="Y1005" s="11"/>
      <c r="Z1005" s="11">
        <v>9.4249158921242096E-2</v>
      </c>
      <c r="AA1005" s="11">
        <v>8.4891075622781698E-2</v>
      </c>
      <c r="AB1005" s="11">
        <v>0.12470285423251599</v>
      </c>
      <c r="AC1005" s="11">
        <v>0.11844560305113599</v>
      </c>
      <c r="AD1005" s="11"/>
      <c r="AE1005" s="11">
        <v>0.1155617847696</v>
      </c>
      <c r="AF1005" s="11">
        <v>0.11012192490212699</v>
      </c>
      <c r="AG1005" s="11">
        <v>8.98521193225124E-2</v>
      </c>
      <c r="AH1005" s="11">
        <v>9.9436119617725E-2</v>
      </c>
      <c r="AI1005" s="11">
        <v>0.133872186787376</v>
      </c>
      <c r="AJ1005" s="11"/>
      <c r="AK1005" s="11">
        <v>8.7877316339711506E-2</v>
      </c>
      <c r="AL1005" s="11">
        <v>0.104830980819001</v>
      </c>
      <c r="AM1005" s="11">
        <v>0.14243484135429599</v>
      </c>
      <c r="AN1005" s="11">
        <v>0.120814897194337</v>
      </c>
      <c r="AO1005" s="11">
        <v>0.105065405041686</v>
      </c>
      <c r="AP1005" s="11">
        <v>0.13282797412220801</v>
      </c>
      <c r="AQ1005" s="11"/>
      <c r="AR1005" s="11">
        <v>0.112804000528637</v>
      </c>
      <c r="AS1005" s="11">
        <v>9.6927493333798506E-2</v>
      </c>
      <c r="AT1005" s="11">
        <v>9.0464617666307701E-2</v>
      </c>
      <c r="AU1005" s="11"/>
      <c r="AV1005" s="11">
        <v>0.11049892102179699</v>
      </c>
      <c r="AW1005" s="11">
        <v>0.105346749309286</v>
      </c>
      <c r="AX1005" s="11">
        <v>9.9584712567126699E-2</v>
      </c>
      <c r="AY1005" s="11">
        <v>0.16046905639044601</v>
      </c>
      <c r="AZ1005" s="11">
        <v>8.1154687416491497E-2</v>
      </c>
      <c r="BA1005" s="11"/>
      <c r="BB1005" s="11">
        <v>0.12101585217647701</v>
      </c>
      <c r="BC1005" s="11">
        <v>0.116199470650132</v>
      </c>
      <c r="BD1005" s="11">
        <v>8.7979395569878105E-2</v>
      </c>
      <c r="BE1005" s="11"/>
      <c r="BF1005" s="11">
        <v>0.12030511149184001</v>
      </c>
      <c r="BG1005" s="11">
        <v>8.7803984307979602E-2</v>
      </c>
      <c r="BH1005" s="11">
        <v>0.11993006806688</v>
      </c>
      <c r="BI1005" s="11">
        <v>0.11192636109927399</v>
      </c>
      <c r="BJ1005" s="11">
        <v>8.76407519034961E-2</v>
      </c>
      <c r="BK1005" s="11">
        <v>9.3659846703011598E-2</v>
      </c>
    </row>
    <row r="1006" spans="2:63" x14ac:dyDescent="0.35">
      <c r="B1006" t="s">
        <v>409</v>
      </c>
      <c r="C1006" s="11">
        <v>4.5585519021284299E-2</v>
      </c>
      <c r="D1006" s="11">
        <v>6.2720493523256801E-2</v>
      </c>
      <c r="E1006" s="11">
        <v>2.9468205339528E-2</v>
      </c>
      <c r="F1006" s="11"/>
      <c r="G1006" s="11">
        <v>1.2557415551510199E-2</v>
      </c>
      <c r="H1006" s="11">
        <v>2.5234317174711501E-2</v>
      </c>
      <c r="I1006" s="11">
        <v>4.8188496694306901E-2</v>
      </c>
      <c r="J1006" s="11">
        <v>7.4708944347396403E-2</v>
      </c>
      <c r="K1006" s="11">
        <v>6.3631892336119794E-2</v>
      </c>
      <c r="L1006" s="11">
        <v>4.6681995901609999E-2</v>
      </c>
      <c r="M1006" s="11"/>
      <c r="N1006" s="11">
        <v>3.1500967634780698E-2</v>
      </c>
      <c r="O1006" s="11">
        <v>4.5893855213575703E-2</v>
      </c>
      <c r="P1006" s="11">
        <v>5.4125177373625703E-2</v>
      </c>
      <c r="Q1006" s="11">
        <v>6.8461714549046995E-2</v>
      </c>
      <c r="R1006" s="11">
        <v>1.8691446220842602E-2</v>
      </c>
      <c r="S1006" s="11">
        <v>4.0174058950427097E-2</v>
      </c>
      <c r="T1006" s="11">
        <v>4.9964456618241802E-2</v>
      </c>
      <c r="U1006" s="11">
        <v>4.6081374701299901E-2</v>
      </c>
      <c r="V1006" s="11">
        <v>5.2564908068338002E-2</v>
      </c>
      <c r="W1006" s="11">
        <v>5.0740886231625697E-2</v>
      </c>
      <c r="X1006" s="11">
        <v>4.4788240775533603E-2</v>
      </c>
      <c r="Y1006" s="11"/>
      <c r="Z1006" s="11">
        <v>3.6727460805288201E-2</v>
      </c>
      <c r="AA1006" s="11">
        <v>5.4530784530731499E-2</v>
      </c>
      <c r="AB1006" s="11">
        <v>3.9355008200860901E-2</v>
      </c>
      <c r="AC1006" s="11">
        <v>5.0494518973716797E-2</v>
      </c>
      <c r="AD1006" s="11"/>
      <c r="AE1006" s="11">
        <v>5.4191184289674899E-2</v>
      </c>
      <c r="AF1006" s="11">
        <v>4.6731404019656898E-2</v>
      </c>
      <c r="AG1006" s="11">
        <v>4.1564625542049198E-2</v>
      </c>
      <c r="AH1006" s="11">
        <v>2.3604865777744202E-2</v>
      </c>
      <c r="AI1006" s="11">
        <v>4.3304441281322097E-2</v>
      </c>
      <c r="AJ1006" s="11"/>
      <c r="AK1006" s="11">
        <v>4.1141614248735199E-2</v>
      </c>
      <c r="AL1006" s="11">
        <v>5.0439994673214902E-2</v>
      </c>
      <c r="AM1006" s="11">
        <v>5.2151784728689102E-2</v>
      </c>
      <c r="AN1006" s="11">
        <v>5.6936855548432502E-2</v>
      </c>
      <c r="AO1006" s="11">
        <v>3.96355633038094E-2</v>
      </c>
      <c r="AP1006" s="11">
        <v>5.2610682123479899E-2</v>
      </c>
      <c r="AQ1006" s="11"/>
      <c r="AR1006" s="11">
        <v>7.8228722626244196E-2</v>
      </c>
      <c r="AS1006" s="11">
        <v>1.86526948061474E-2</v>
      </c>
      <c r="AT1006" s="11">
        <v>5.3283107996090498E-2</v>
      </c>
      <c r="AU1006" s="11"/>
      <c r="AV1006" s="11">
        <v>6.5275596921660503E-2</v>
      </c>
      <c r="AW1006" s="11">
        <v>2.23912847478656E-2</v>
      </c>
      <c r="AX1006" s="11">
        <v>3.2214872087824302E-2</v>
      </c>
      <c r="AY1006" s="11">
        <v>9.3725273397698594E-2</v>
      </c>
      <c r="AZ1006" s="11">
        <v>6.8867508038905997E-2</v>
      </c>
      <c r="BA1006" s="11"/>
      <c r="BB1006" s="11">
        <v>6.03442163139764E-2</v>
      </c>
      <c r="BC1006" s="11">
        <v>2.1917354688339202E-2</v>
      </c>
      <c r="BD1006" s="11">
        <v>2.3580029971615998E-2</v>
      </c>
      <c r="BE1006" s="11"/>
      <c r="BF1006" s="11">
        <v>3.7460550756878298E-2</v>
      </c>
      <c r="BG1006" s="11">
        <v>4.7980860211129503E-2</v>
      </c>
      <c r="BH1006" s="11">
        <v>3.3836829419331499E-2</v>
      </c>
      <c r="BI1006" s="11">
        <v>4.29467866934874E-2</v>
      </c>
      <c r="BJ1006" s="11">
        <v>5.3558233464567603E-2</v>
      </c>
      <c r="BK1006" s="11">
        <v>8.3560272452218004E-2</v>
      </c>
    </row>
    <row r="1007" spans="2:63" x14ac:dyDescent="0.35">
      <c r="B1007" t="s">
        <v>182</v>
      </c>
      <c r="C1007" s="11">
        <v>3.7286225330559301E-2</v>
      </c>
      <c r="D1007" s="11">
        <v>3.5304649327671501E-2</v>
      </c>
      <c r="E1007" s="11">
        <v>3.9353865582472398E-2</v>
      </c>
      <c r="F1007" s="11"/>
      <c r="G1007" s="11">
        <v>5.6844211601706801E-2</v>
      </c>
      <c r="H1007" s="11">
        <v>5.14877167427941E-2</v>
      </c>
      <c r="I1007" s="11">
        <v>3.8429591720256402E-2</v>
      </c>
      <c r="J1007" s="11">
        <v>3.9666231007549201E-2</v>
      </c>
      <c r="K1007" s="11">
        <v>2.5865965243436002E-2</v>
      </c>
      <c r="L1007" s="11">
        <v>1.7209354233523402E-2</v>
      </c>
      <c r="M1007" s="11"/>
      <c r="N1007" s="11">
        <v>3.4247199896541201E-2</v>
      </c>
      <c r="O1007" s="11">
        <v>3.8777828272241403E-2</v>
      </c>
      <c r="P1007" s="11">
        <v>2.7374504475207801E-2</v>
      </c>
      <c r="Q1007" s="11">
        <v>2.7291463406192502E-2</v>
      </c>
      <c r="R1007" s="11">
        <v>5.1167337654058301E-2</v>
      </c>
      <c r="S1007" s="11">
        <v>5.2712265730564901E-2</v>
      </c>
      <c r="T1007" s="11">
        <v>4.6336066802280897E-2</v>
      </c>
      <c r="U1007" s="11">
        <v>3.5844144288363702E-2</v>
      </c>
      <c r="V1007" s="11">
        <v>3.72747093712089E-2</v>
      </c>
      <c r="W1007" s="11">
        <v>3.1167881236476298E-2</v>
      </c>
      <c r="X1007" s="11">
        <v>2.6267095014481299E-2</v>
      </c>
      <c r="Y1007" s="11"/>
      <c r="Z1007" s="11">
        <v>2.0722554232376601E-2</v>
      </c>
      <c r="AA1007" s="11">
        <v>3.9271202840705698E-2</v>
      </c>
      <c r="AB1007" s="11">
        <v>3.0052769556777999E-2</v>
      </c>
      <c r="AC1007" s="11">
        <v>5.94503155194233E-2</v>
      </c>
      <c r="AD1007" s="11"/>
      <c r="AE1007" s="11">
        <v>4.9851940585598699E-2</v>
      </c>
      <c r="AF1007" s="11">
        <v>3.8665725019585102E-2</v>
      </c>
      <c r="AG1007" s="11">
        <v>2.55073303727049E-2</v>
      </c>
      <c r="AH1007" s="11">
        <v>2.1217713015194099E-2</v>
      </c>
      <c r="AI1007" s="11">
        <v>6.0736712022505197E-2</v>
      </c>
      <c r="AJ1007" s="11"/>
      <c r="AK1007" s="11">
        <v>2.7640083199546701E-2</v>
      </c>
      <c r="AL1007" s="11">
        <v>3.7052990685279903E-2</v>
      </c>
      <c r="AM1007" s="11">
        <v>2.8707979697517101E-2</v>
      </c>
      <c r="AN1007" s="11">
        <v>4.2953101328158598E-2</v>
      </c>
      <c r="AO1007" s="11">
        <v>4.28868030982726E-2</v>
      </c>
      <c r="AP1007" s="11">
        <v>5.4596669341653199E-2</v>
      </c>
      <c r="AQ1007" s="11"/>
      <c r="AR1007" s="11">
        <v>2.6674754184208001E-2</v>
      </c>
      <c r="AS1007" s="11">
        <v>2.82950501204467E-2</v>
      </c>
      <c r="AT1007" s="11">
        <v>7.1882152637502306E-2</v>
      </c>
      <c r="AU1007" s="11"/>
      <c r="AV1007" s="11">
        <v>2.0325329673843501E-2</v>
      </c>
      <c r="AW1007" s="11">
        <v>3.6875375076059903E-2</v>
      </c>
      <c r="AX1007" s="11">
        <v>1.4324571074577699E-2</v>
      </c>
      <c r="AY1007" s="11">
        <v>4.1973254457995997E-2</v>
      </c>
      <c r="AZ1007" s="11">
        <v>7.4397671974425095E-2</v>
      </c>
      <c r="BA1007" s="11"/>
      <c r="BB1007" s="11">
        <v>1.7221918752837899E-2</v>
      </c>
      <c r="BC1007" s="11">
        <v>3.6905458321274599E-2</v>
      </c>
      <c r="BD1007" s="11">
        <v>6.0341623865806304E-3</v>
      </c>
      <c r="BE1007" s="11"/>
      <c r="BF1007" s="11">
        <v>4.9030809703290198E-2</v>
      </c>
      <c r="BG1007" s="11">
        <v>3.7592370306024601E-2</v>
      </c>
      <c r="BH1007" s="11">
        <v>3.7959053564110903E-2</v>
      </c>
      <c r="BI1007" s="11">
        <v>2.9973152619466498E-2</v>
      </c>
      <c r="BJ1007" s="11">
        <v>2.8988410681927999E-2</v>
      </c>
      <c r="BK1007" s="11">
        <v>3.7209343308451499E-2</v>
      </c>
    </row>
    <row r="1008" spans="2:63" x14ac:dyDescent="0.35">
      <c r="B1008" t="s">
        <v>98</v>
      </c>
      <c r="C1008" s="11">
        <v>5.2006373385561104E-3</v>
      </c>
      <c r="D1008" s="11">
        <v>7.2266098227908096E-3</v>
      </c>
      <c r="E1008" s="11">
        <v>2.9238502153563798E-3</v>
      </c>
      <c r="F1008" s="11"/>
      <c r="G1008" s="11">
        <v>8.1254106747702497E-3</v>
      </c>
      <c r="H1008" s="11">
        <v>5.3862075084119901E-3</v>
      </c>
      <c r="I1008" s="11">
        <v>2.28569906630314E-3</v>
      </c>
      <c r="J1008" s="11">
        <v>2.2002262841513799E-3</v>
      </c>
      <c r="K1008" s="11">
        <v>9.7993534787430905E-3</v>
      </c>
      <c r="L1008" s="11">
        <v>4.77608621705327E-3</v>
      </c>
      <c r="M1008" s="11"/>
      <c r="N1008" s="11">
        <v>1.24158901418848E-3</v>
      </c>
      <c r="O1008" s="11">
        <v>8.2279686119290998E-3</v>
      </c>
      <c r="P1008" s="11">
        <v>2.0872264023640598E-3</v>
      </c>
      <c r="Q1008" s="11">
        <v>5.3194601238883603E-3</v>
      </c>
      <c r="R1008" s="11">
        <v>2.2022405292643102E-3</v>
      </c>
      <c r="S1008" s="11">
        <v>1.9742735053020302E-3</v>
      </c>
      <c r="T1008" s="11">
        <v>6.5344939746392102E-3</v>
      </c>
      <c r="U1008" s="11">
        <v>3.73007209309281E-3</v>
      </c>
      <c r="V1008" s="11">
        <v>1.10184387792817E-2</v>
      </c>
      <c r="W1008" s="11">
        <v>7.7954241878961297E-3</v>
      </c>
      <c r="X1008" s="11">
        <v>4.7950681019889299E-3</v>
      </c>
      <c r="Y1008" s="11"/>
      <c r="Z1008" s="11">
        <v>7.0141001177057198E-3</v>
      </c>
      <c r="AA1008" s="11">
        <v>6.3594321319172002E-3</v>
      </c>
      <c r="AB1008" s="11">
        <v>4.7983989034075204E-3</v>
      </c>
      <c r="AC1008" s="11">
        <v>2.51725229234772E-3</v>
      </c>
      <c r="AD1008" s="11"/>
      <c r="AE1008" s="11">
        <v>1.22603964435008E-3</v>
      </c>
      <c r="AF1008" s="11">
        <v>7.8381312054610405E-3</v>
      </c>
      <c r="AG1008" s="11">
        <v>5.1766281113129102E-3</v>
      </c>
      <c r="AH1008" s="11">
        <v>2.9617841287480498E-3</v>
      </c>
      <c r="AI1008" s="11">
        <v>2.4035060058203501E-2</v>
      </c>
      <c r="AJ1008" s="11"/>
      <c r="AK1008" s="11">
        <v>7.10910930948974E-3</v>
      </c>
      <c r="AL1008" s="11">
        <v>7.9567223204887001E-4</v>
      </c>
      <c r="AM1008" s="11">
        <v>0</v>
      </c>
      <c r="AN1008" s="11">
        <v>5.4949004115538297E-3</v>
      </c>
      <c r="AO1008" s="11">
        <v>8.0200839673790405E-3</v>
      </c>
      <c r="AP1008" s="11">
        <v>9.1982376112181193E-3</v>
      </c>
      <c r="AQ1008" s="11"/>
      <c r="AR1008" s="11">
        <v>3.9982756483762502E-3</v>
      </c>
      <c r="AS1008" s="11">
        <v>4.2592861637055501E-3</v>
      </c>
      <c r="AT1008" s="11">
        <v>4.37376449529721E-3</v>
      </c>
      <c r="AU1008" s="11"/>
      <c r="AV1008" s="11">
        <v>4.4099782669692299E-3</v>
      </c>
      <c r="AW1008" s="11">
        <v>3.60036796341459E-3</v>
      </c>
      <c r="AX1008" s="11">
        <v>4.8989887712097401E-3</v>
      </c>
      <c r="AY1008" s="11">
        <v>2.0222743881299101E-2</v>
      </c>
      <c r="AZ1008" s="11">
        <v>8.8084566977151297E-3</v>
      </c>
      <c r="BA1008" s="11"/>
      <c r="BB1008" s="11">
        <v>2.6906286760445702E-3</v>
      </c>
      <c r="BC1008" s="11">
        <v>6.9210155877495998E-4</v>
      </c>
      <c r="BD1008" s="11">
        <v>1.1029394018775901E-2</v>
      </c>
      <c r="BE1008" s="11"/>
      <c r="BF1008" s="11">
        <v>1.67334442329115E-3</v>
      </c>
      <c r="BG1008" s="11">
        <v>6.0199192517515201E-3</v>
      </c>
      <c r="BH1008" s="11">
        <v>2.2604993538561202E-3</v>
      </c>
      <c r="BI1008" s="11">
        <v>4.2040560283917797E-3</v>
      </c>
      <c r="BJ1008" s="11">
        <v>8.4311617494996598E-3</v>
      </c>
      <c r="BK1008" s="11">
        <v>1.0989132627262799E-2</v>
      </c>
    </row>
    <row r="1009" spans="2:63" x14ac:dyDescent="0.35">
      <c r="C1009" s="11"/>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c r="BG1009" s="11"/>
      <c r="BH1009" s="11"/>
      <c r="BI1009" s="11"/>
      <c r="BJ1009" s="11"/>
      <c r="BK1009" s="11"/>
    </row>
    <row r="1010" spans="2:63" x14ac:dyDescent="0.35">
      <c r="B1010" s="2" t="s">
        <v>418</v>
      </c>
      <c r="C1010" s="11"/>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row>
    <row r="1011" spans="2:63" x14ac:dyDescent="0.35">
      <c r="B1011" s="20" t="s">
        <v>67</v>
      </c>
      <c r="C1011" s="11"/>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c r="BG1011" s="11"/>
      <c r="BH1011" s="11"/>
      <c r="BI1011" s="11"/>
      <c r="BJ1011" s="11"/>
      <c r="BK1011" s="11"/>
    </row>
    <row r="1012" spans="2:63" x14ac:dyDescent="0.35">
      <c r="B1012" t="s">
        <v>411</v>
      </c>
      <c r="C1012" s="11">
        <v>0.171185542652844</v>
      </c>
      <c r="D1012" s="11">
        <v>0.16345871214451499</v>
      </c>
      <c r="E1012" s="11">
        <v>0.17638119122927601</v>
      </c>
      <c r="F1012" s="11"/>
      <c r="G1012" s="11">
        <v>0.20682032204342199</v>
      </c>
      <c r="H1012" s="11">
        <v>0.214890105265411</v>
      </c>
      <c r="I1012" s="11">
        <v>0.175312642980571</v>
      </c>
      <c r="J1012" s="11">
        <v>0.14049588807618801</v>
      </c>
      <c r="K1012" s="11">
        <v>0.148092682132793</v>
      </c>
      <c r="L1012" s="11">
        <v>0.14839419959059999</v>
      </c>
      <c r="M1012" s="11"/>
      <c r="N1012" s="11">
        <v>0.193337974532787</v>
      </c>
      <c r="O1012" s="11">
        <v>0.16791191496787999</v>
      </c>
      <c r="P1012" s="11">
        <v>0.21988923584567199</v>
      </c>
      <c r="Q1012" s="11">
        <v>0.15656371699121799</v>
      </c>
      <c r="R1012" s="11">
        <v>0.13140804109585899</v>
      </c>
      <c r="S1012" s="11">
        <v>0.17297415999892901</v>
      </c>
      <c r="T1012" s="11">
        <v>0.178104641200349</v>
      </c>
      <c r="U1012" s="11">
        <v>0.168076402067561</v>
      </c>
      <c r="V1012" s="11">
        <v>0.20088349468523001</v>
      </c>
      <c r="W1012" s="11">
        <v>0.126593029729932</v>
      </c>
      <c r="X1012" s="11">
        <v>0.12508738701132299</v>
      </c>
      <c r="Y1012" s="11"/>
      <c r="Z1012" s="11">
        <v>0.14587678906080201</v>
      </c>
      <c r="AA1012" s="11">
        <v>0.156993987482583</v>
      </c>
      <c r="AB1012" s="11">
        <v>0.20658542890770701</v>
      </c>
      <c r="AC1012" s="11">
        <v>0.18255098876628301</v>
      </c>
      <c r="AD1012" s="11"/>
      <c r="AE1012" s="11">
        <v>0.18141381615457899</v>
      </c>
      <c r="AF1012" s="11">
        <v>0.17054746878375701</v>
      </c>
      <c r="AG1012" s="11">
        <v>0.16788510836599599</v>
      </c>
      <c r="AH1012" s="11">
        <v>0.15551017379725299</v>
      </c>
      <c r="AI1012" s="11">
        <v>0.22255737157288799</v>
      </c>
      <c r="AJ1012" s="11"/>
      <c r="AK1012" s="11">
        <v>0.16347829174056999</v>
      </c>
      <c r="AL1012" s="11">
        <v>0.165533988862551</v>
      </c>
      <c r="AM1012" s="11">
        <v>0.16077631815193</v>
      </c>
      <c r="AN1012" s="11">
        <v>0.16673642169685901</v>
      </c>
      <c r="AO1012" s="11">
        <v>0.190435157263566</v>
      </c>
      <c r="AP1012" s="11">
        <v>0.22042687093937699</v>
      </c>
      <c r="AQ1012" s="11"/>
      <c r="AR1012" s="11">
        <v>0.15027948996861401</v>
      </c>
      <c r="AS1012" s="11">
        <v>0.18069851382010901</v>
      </c>
      <c r="AT1012" s="11">
        <v>0.16877094832779699</v>
      </c>
      <c r="AU1012" s="11"/>
      <c r="AV1012" s="11">
        <v>0.14054315746916601</v>
      </c>
      <c r="AW1012" s="11">
        <v>0.207140769382444</v>
      </c>
      <c r="AX1012" s="11">
        <v>0.187994757653072</v>
      </c>
      <c r="AY1012" s="11">
        <v>0.17483999509408399</v>
      </c>
      <c r="AZ1012" s="11">
        <v>0.15302071179384699</v>
      </c>
      <c r="BA1012" s="11"/>
      <c r="BB1012" s="11">
        <v>0.13406566995894301</v>
      </c>
      <c r="BC1012" s="11">
        <v>0.21637733471201101</v>
      </c>
      <c r="BD1012" s="11">
        <v>0.14734986333300801</v>
      </c>
      <c r="BE1012" s="11"/>
      <c r="BF1012" s="11">
        <v>0.18770277999104701</v>
      </c>
      <c r="BG1012" s="11">
        <v>0.153907622526778</v>
      </c>
      <c r="BH1012" s="11">
        <v>0.181398224711909</v>
      </c>
      <c r="BI1012" s="11">
        <v>0.155344508828969</v>
      </c>
      <c r="BJ1012" s="11">
        <v>0.17449854938615</v>
      </c>
      <c r="BK1012" s="11">
        <v>0.22087428140079801</v>
      </c>
    </row>
    <row r="1013" spans="2:63" x14ac:dyDescent="0.35">
      <c r="B1013" t="s">
        <v>412</v>
      </c>
      <c r="C1013" s="11">
        <v>0.27126305422825903</v>
      </c>
      <c r="D1013" s="11">
        <v>0.25188602185148901</v>
      </c>
      <c r="E1013" s="11">
        <v>0.28954614660131101</v>
      </c>
      <c r="F1013" s="11"/>
      <c r="G1013" s="11">
        <v>0.29117552975351602</v>
      </c>
      <c r="H1013" s="11">
        <v>0.28290598255573701</v>
      </c>
      <c r="I1013" s="11">
        <v>0.25587272807788702</v>
      </c>
      <c r="J1013" s="11">
        <v>0.249693417576659</v>
      </c>
      <c r="K1013" s="11">
        <v>0.27950137662841501</v>
      </c>
      <c r="L1013" s="11">
        <v>0.27273358711980999</v>
      </c>
      <c r="M1013" s="11"/>
      <c r="N1013" s="11">
        <v>0.282667311560799</v>
      </c>
      <c r="O1013" s="11">
        <v>0.26249135197155399</v>
      </c>
      <c r="P1013" s="11">
        <v>0.26384723960198903</v>
      </c>
      <c r="Q1013" s="11">
        <v>0.25930195681333901</v>
      </c>
      <c r="R1013" s="11">
        <v>0.27538741561444102</v>
      </c>
      <c r="S1013" s="11">
        <v>0.268962047616711</v>
      </c>
      <c r="T1013" s="11">
        <v>0.28465161877578299</v>
      </c>
      <c r="U1013" s="11">
        <v>0.30974191346441199</v>
      </c>
      <c r="V1013" s="11">
        <v>0.24903710712471799</v>
      </c>
      <c r="W1013" s="11">
        <v>0.27897721116605501</v>
      </c>
      <c r="X1013" s="11">
        <v>0.27656069721235499</v>
      </c>
      <c r="Y1013" s="11"/>
      <c r="Z1013" s="11">
        <v>0.26821971150698298</v>
      </c>
      <c r="AA1013" s="11">
        <v>0.27972518671468599</v>
      </c>
      <c r="AB1013" s="11">
        <v>0.26598583156126498</v>
      </c>
      <c r="AC1013" s="11">
        <v>0.26672570984989402</v>
      </c>
      <c r="AD1013" s="11"/>
      <c r="AE1013" s="11">
        <v>0.28550117805851</v>
      </c>
      <c r="AF1013" s="11">
        <v>0.28559899749370699</v>
      </c>
      <c r="AG1013" s="11">
        <v>0.25791265340389802</v>
      </c>
      <c r="AH1013" s="11">
        <v>0.255808603399997</v>
      </c>
      <c r="AI1013" s="11">
        <v>0.22300506801699299</v>
      </c>
      <c r="AJ1013" s="11"/>
      <c r="AK1013" s="11">
        <v>0.26920314028324099</v>
      </c>
      <c r="AL1013" s="11">
        <v>0.27126915008987901</v>
      </c>
      <c r="AM1013" s="11">
        <v>0.294442462143443</v>
      </c>
      <c r="AN1013" s="11">
        <v>0.23420436031247399</v>
      </c>
      <c r="AO1013" s="11">
        <v>0.28818068409779002</v>
      </c>
      <c r="AP1013" s="11">
        <v>0.27979177129660898</v>
      </c>
      <c r="AQ1013" s="11"/>
      <c r="AR1013" s="11">
        <v>0.25961533576461898</v>
      </c>
      <c r="AS1013" s="11">
        <v>0.291711127275189</v>
      </c>
      <c r="AT1013" s="11">
        <v>0.22657691827078</v>
      </c>
      <c r="AU1013" s="11"/>
      <c r="AV1013" s="11">
        <v>0.26107936406184301</v>
      </c>
      <c r="AW1013" s="11">
        <v>0.29266580635258399</v>
      </c>
      <c r="AX1013" s="11">
        <v>0.25987588470197198</v>
      </c>
      <c r="AY1013" s="11">
        <v>0.145058461794494</v>
      </c>
      <c r="AZ1013" s="11">
        <v>0.25638240653218902</v>
      </c>
      <c r="BA1013" s="11"/>
      <c r="BB1013" s="11">
        <v>0.278191555476068</v>
      </c>
      <c r="BC1013" s="11">
        <v>0.28984415902810801</v>
      </c>
      <c r="BD1013" s="11">
        <v>0.26695293197526998</v>
      </c>
      <c r="BE1013" s="11"/>
      <c r="BF1013" s="11">
        <v>0.28752826247226099</v>
      </c>
      <c r="BG1013" s="11">
        <v>0.28338929238420502</v>
      </c>
      <c r="BH1013" s="11">
        <v>0.231413221031571</v>
      </c>
      <c r="BI1013" s="11">
        <v>0.288634775122247</v>
      </c>
      <c r="BJ1013" s="11">
        <v>0.24562970242180901</v>
      </c>
      <c r="BK1013" s="11">
        <v>0.239495020529327</v>
      </c>
    </row>
    <row r="1014" spans="2:63" x14ac:dyDescent="0.35">
      <c r="B1014" t="s">
        <v>413</v>
      </c>
      <c r="C1014" s="11">
        <v>0.26324283831546902</v>
      </c>
      <c r="D1014" s="11">
        <v>0.27632567066228397</v>
      </c>
      <c r="E1014" s="11">
        <v>0.25176568634075802</v>
      </c>
      <c r="F1014" s="11"/>
      <c r="G1014" s="11">
        <v>0.177551846929206</v>
      </c>
      <c r="H1014" s="11">
        <v>0.20708412703683499</v>
      </c>
      <c r="I1014" s="11">
        <v>0.28180351306573298</v>
      </c>
      <c r="J1014" s="11">
        <v>0.286895732634183</v>
      </c>
      <c r="K1014" s="11">
        <v>0.30092740437661097</v>
      </c>
      <c r="L1014" s="11">
        <v>0.30764910921128802</v>
      </c>
      <c r="M1014" s="11"/>
      <c r="N1014" s="11">
        <v>0.23124082845708299</v>
      </c>
      <c r="O1014" s="11">
        <v>0.29845550457009101</v>
      </c>
      <c r="P1014" s="11">
        <v>0.269462963228495</v>
      </c>
      <c r="Q1014" s="11">
        <v>0.22166078942516601</v>
      </c>
      <c r="R1014" s="11">
        <v>0.29071802529587698</v>
      </c>
      <c r="S1014" s="11">
        <v>0.24608843017736901</v>
      </c>
      <c r="T1014" s="11">
        <v>0.23838877415836701</v>
      </c>
      <c r="U1014" s="11">
        <v>0.25080116618412002</v>
      </c>
      <c r="V1014" s="11">
        <v>0.27141291810767898</v>
      </c>
      <c r="W1014" s="11">
        <v>0.28241294116504401</v>
      </c>
      <c r="X1014" s="11">
        <v>0.31602147916641299</v>
      </c>
      <c r="Y1014" s="11"/>
      <c r="Z1014" s="11">
        <v>0.32886750639602802</v>
      </c>
      <c r="AA1014" s="11">
        <v>0.26977125630144999</v>
      </c>
      <c r="AB1014" s="11">
        <v>0.22002710882320201</v>
      </c>
      <c r="AC1014" s="11">
        <v>0.22603688544283801</v>
      </c>
      <c r="AD1014" s="11"/>
      <c r="AE1014" s="11">
        <v>0.236139256206499</v>
      </c>
      <c r="AF1014" s="11">
        <v>0.23943010087472699</v>
      </c>
      <c r="AG1014" s="11">
        <v>0.30386541286075702</v>
      </c>
      <c r="AH1014" s="11">
        <v>0.299847078660675</v>
      </c>
      <c r="AI1014" s="11">
        <v>0.188817230105992</v>
      </c>
      <c r="AJ1014" s="11"/>
      <c r="AK1014" s="11">
        <v>0.28998368541110398</v>
      </c>
      <c r="AL1014" s="11">
        <v>0.28234120677318603</v>
      </c>
      <c r="AM1014" s="11">
        <v>0.222398263488749</v>
      </c>
      <c r="AN1014" s="11">
        <v>0.25330546075237698</v>
      </c>
      <c r="AO1014" s="11">
        <v>0.22898512305517299</v>
      </c>
      <c r="AP1014" s="11">
        <v>0.15326145767959601</v>
      </c>
      <c r="AQ1014" s="11"/>
      <c r="AR1014" s="11">
        <v>0.27804315003687502</v>
      </c>
      <c r="AS1014" s="11">
        <v>0.27440386714626902</v>
      </c>
      <c r="AT1014" s="11">
        <v>0.24308831905464101</v>
      </c>
      <c r="AU1014" s="11"/>
      <c r="AV1014" s="11">
        <v>0.28906929823809402</v>
      </c>
      <c r="AW1014" s="11">
        <v>0.239689296419936</v>
      </c>
      <c r="AX1014" s="11">
        <v>0.293238164947694</v>
      </c>
      <c r="AY1014" s="11">
        <v>0.253316416675057</v>
      </c>
      <c r="AZ1014" s="11">
        <v>0.234286741303602</v>
      </c>
      <c r="BA1014" s="11"/>
      <c r="BB1014" s="11">
        <v>0.290818505566667</v>
      </c>
      <c r="BC1014" s="11">
        <v>0.22517114468399299</v>
      </c>
      <c r="BD1014" s="11">
        <v>0.32915445897658901</v>
      </c>
      <c r="BE1014" s="11"/>
      <c r="BF1014" s="11">
        <v>0.21715319134612601</v>
      </c>
      <c r="BG1014" s="11">
        <v>0.27608754772810901</v>
      </c>
      <c r="BH1014" s="11">
        <v>0.25678975787670699</v>
      </c>
      <c r="BI1014" s="11">
        <v>0.28423691667620699</v>
      </c>
      <c r="BJ1014" s="11">
        <v>0.28259713777359302</v>
      </c>
      <c r="BK1014" s="11">
        <v>0.27369605522999402</v>
      </c>
    </row>
    <row r="1015" spans="2:63" x14ac:dyDescent="0.35">
      <c r="B1015" t="s">
        <v>414</v>
      </c>
      <c r="C1015" s="11">
        <v>0.14979709498218999</v>
      </c>
      <c r="D1015" s="11">
        <v>0.14285906429911099</v>
      </c>
      <c r="E1015" s="11">
        <v>0.158091492258294</v>
      </c>
      <c r="F1015" s="11"/>
      <c r="G1015" s="11">
        <v>0.15237239063107899</v>
      </c>
      <c r="H1015" s="11">
        <v>0.18717005590748101</v>
      </c>
      <c r="I1015" s="11">
        <v>0.18246411837291801</v>
      </c>
      <c r="J1015" s="11">
        <v>0.16096698447032801</v>
      </c>
      <c r="K1015" s="11">
        <v>0.11037383246803301</v>
      </c>
      <c r="L1015" s="11">
        <v>0.108351355344458</v>
      </c>
      <c r="M1015" s="11"/>
      <c r="N1015" s="11">
        <v>0.14427173626635201</v>
      </c>
      <c r="O1015" s="11">
        <v>0.136927043481508</v>
      </c>
      <c r="P1015" s="11">
        <v>0.120897312400973</v>
      </c>
      <c r="Q1015" s="11">
        <v>0.210747481200006</v>
      </c>
      <c r="R1015" s="11">
        <v>0.13055725447194499</v>
      </c>
      <c r="S1015" s="11">
        <v>0.16465692242725</v>
      </c>
      <c r="T1015" s="11">
        <v>0.157722327523177</v>
      </c>
      <c r="U1015" s="11">
        <v>0.167384662826494</v>
      </c>
      <c r="V1015" s="11">
        <v>0.14564735507929299</v>
      </c>
      <c r="W1015" s="11">
        <v>0.13487744925616499</v>
      </c>
      <c r="X1015" s="11">
        <v>0.144528833738574</v>
      </c>
      <c r="Y1015" s="11"/>
      <c r="Z1015" s="11">
        <v>0.109779864263469</v>
      </c>
      <c r="AA1015" s="11">
        <v>0.14133608379812401</v>
      </c>
      <c r="AB1015" s="11">
        <v>0.16166948072739101</v>
      </c>
      <c r="AC1015" s="11">
        <v>0.190742571789245</v>
      </c>
      <c r="AD1015" s="11"/>
      <c r="AE1015" s="11">
        <v>0.15474206245271899</v>
      </c>
      <c r="AF1015" s="11">
        <v>0.160696500596299</v>
      </c>
      <c r="AG1015" s="11">
        <v>0.13147021478175999</v>
      </c>
      <c r="AH1015" s="11">
        <v>0.13361565013704599</v>
      </c>
      <c r="AI1015" s="11">
        <v>0.17697586352652001</v>
      </c>
      <c r="AJ1015" s="11"/>
      <c r="AK1015" s="11">
        <v>0.11954487037761601</v>
      </c>
      <c r="AL1015" s="11">
        <v>0.15502385347561401</v>
      </c>
      <c r="AM1015" s="11">
        <v>0.18184132130710001</v>
      </c>
      <c r="AN1015" s="11">
        <v>0.22043942696525301</v>
      </c>
      <c r="AO1015" s="11">
        <v>0.15785785871007599</v>
      </c>
      <c r="AP1015" s="11">
        <v>0.13052575987884901</v>
      </c>
      <c r="AQ1015" s="11"/>
      <c r="AR1015" s="11">
        <v>0.163097513487584</v>
      </c>
      <c r="AS1015" s="11">
        <v>0.116803992342498</v>
      </c>
      <c r="AT1015" s="11">
        <v>0.22037058328663101</v>
      </c>
      <c r="AU1015" s="11"/>
      <c r="AV1015" s="11">
        <v>0.15987363132017501</v>
      </c>
      <c r="AW1015" s="11">
        <v>0.135220799165749</v>
      </c>
      <c r="AX1015" s="11">
        <v>9.9091758184332399E-2</v>
      </c>
      <c r="AY1015" s="11">
        <v>0.13952674501630899</v>
      </c>
      <c r="AZ1015" s="11">
        <v>0.22304009174973799</v>
      </c>
      <c r="BA1015" s="11"/>
      <c r="BB1015" s="11">
        <v>0.144666789320608</v>
      </c>
      <c r="BC1015" s="11">
        <v>0.143393929908748</v>
      </c>
      <c r="BD1015" s="11">
        <v>0.107089580258796</v>
      </c>
      <c r="BE1015" s="11"/>
      <c r="BF1015" s="11">
        <v>0.169425452290765</v>
      </c>
      <c r="BG1015" s="11">
        <v>0.14615568422837699</v>
      </c>
      <c r="BH1015" s="11">
        <v>0.161512888778435</v>
      </c>
      <c r="BI1015" s="11">
        <v>0.13171427112269801</v>
      </c>
      <c r="BJ1015" s="11">
        <v>0.14544411538326299</v>
      </c>
      <c r="BK1015" s="11">
        <v>0.132339273113389</v>
      </c>
    </row>
    <row r="1016" spans="2:63" x14ac:dyDescent="0.35">
      <c r="B1016" t="s">
        <v>415</v>
      </c>
      <c r="C1016" s="11">
        <v>9.3627196899332896E-2</v>
      </c>
      <c r="D1016" s="11">
        <v>0.102605103328109</v>
      </c>
      <c r="E1016" s="11">
        <v>8.5681907123141998E-2</v>
      </c>
      <c r="F1016" s="11"/>
      <c r="G1016" s="11">
        <v>0.117737477677234</v>
      </c>
      <c r="H1016" s="11">
        <v>6.6073706657283501E-2</v>
      </c>
      <c r="I1016" s="11">
        <v>6.6640317985640504E-2</v>
      </c>
      <c r="J1016" s="11">
        <v>0.11475673463707201</v>
      </c>
      <c r="K1016" s="11">
        <v>9.7654897848745495E-2</v>
      </c>
      <c r="L1016" s="11">
        <v>0.101865337924524</v>
      </c>
      <c r="M1016" s="11"/>
      <c r="N1016" s="11">
        <v>9.6266522673404797E-2</v>
      </c>
      <c r="O1016" s="11">
        <v>8.5531283550304496E-2</v>
      </c>
      <c r="P1016" s="11">
        <v>8.6538530641835906E-2</v>
      </c>
      <c r="Q1016" s="11">
        <v>0.106353370224275</v>
      </c>
      <c r="R1016" s="11">
        <v>0.11380001931151</v>
      </c>
      <c r="S1016" s="11">
        <v>0.10158105403352501</v>
      </c>
      <c r="T1016" s="11">
        <v>9.6516321134786504E-2</v>
      </c>
      <c r="U1016" s="11">
        <v>7.0502825670466701E-2</v>
      </c>
      <c r="V1016" s="11">
        <v>7.2724387685934894E-2</v>
      </c>
      <c r="W1016" s="11">
        <v>0.117970297673002</v>
      </c>
      <c r="X1016" s="11">
        <v>6.9083210624166003E-2</v>
      </c>
      <c r="Y1016" s="11"/>
      <c r="Z1016" s="11">
        <v>9.0257641162981406E-2</v>
      </c>
      <c r="AA1016" s="11">
        <v>0.102725117604276</v>
      </c>
      <c r="AB1016" s="11">
        <v>9.3213689181892406E-2</v>
      </c>
      <c r="AC1016" s="11">
        <v>8.9350980025708293E-2</v>
      </c>
      <c r="AD1016" s="11"/>
      <c r="AE1016" s="11">
        <v>9.2542252636658995E-2</v>
      </c>
      <c r="AF1016" s="11">
        <v>0.10211770776269399</v>
      </c>
      <c r="AG1016" s="11">
        <v>8.7308059552125505E-2</v>
      </c>
      <c r="AH1016" s="11">
        <v>9.2306120937552194E-2</v>
      </c>
      <c r="AI1016" s="11">
        <v>0.101144389237979</v>
      </c>
      <c r="AJ1016" s="11"/>
      <c r="AK1016" s="11">
        <v>0.10318279607827401</v>
      </c>
      <c r="AL1016" s="11">
        <v>8.2186862911889494E-2</v>
      </c>
      <c r="AM1016" s="11">
        <v>9.4352312207550804E-2</v>
      </c>
      <c r="AN1016" s="11">
        <v>7.8000269886664794E-2</v>
      </c>
      <c r="AO1016" s="11">
        <v>9.0686235528305403E-2</v>
      </c>
      <c r="AP1016" s="11">
        <v>0.128723517590449</v>
      </c>
      <c r="AQ1016" s="11"/>
      <c r="AR1016" s="11">
        <v>9.3426373593702303E-2</v>
      </c>
      <c r="AS1016" s="11">
        <v>9.3421000708112004E-2</v>
      </c>
      <c r="AT1016" s="11">
        <v>9.3950355190760296E-2</v>
      </c>
      <c r="AU1016" s="11"/>
      <c r="AV1016" s="11">
        <v>9.5504121870553196E-2</v>
      </c>
      <c r="AW1016" s="11">
        <v>8.5543312396292204E-2</v>
      </c>
      <c r="AX1016" s="11">
        <v>0.11487166205465101</v>
      </c>
      <c r="AY1016" s="11">
        <v>0.16699882658040499</v>
      </c>
      <c r="AZ1016" s="11">
        <v>7.7993953861270698E-2</v>
      </c>
      <c r="BA1016" s="11"/>
      <c r="BB1016" s="11">
        <v>9.6270702747900005E-2</v>
      </c>
      <c r="BC1016" s="11">
        <v>8.6495966742468497E-2</v>
      </c>
      <c r="BD1016" s="11">
        <v>8.7367011169037806E-2</v>
      </c>
      <c r="BE1016" s="11"/>
      <c r="BF1016" s="11">
        <v>7.9833718678612595E-2</v>
      </c>
      <c r="BG1016" s="11">
        <v>9.8290383700818107E-2</v>
      </c>
      <c r="BH1016" s="11">
        <v>0.11321607176967</v>
      </c>
      <c r="BI1016" s="11">
        <v>8.2535780993674604E-2</v>
      </c>
      <c r="BJ1016" s="11">
        <v>0.107527359299166</v>
      </c>
      <c r="BK1016" s="11">
        <v>8.8635436061989495E-2</v>
      </c>
    </row>
    <row r="1017" spans="2:63" x14ac:dyDescent="0.35">
      <c r="B1017" t="s">
        <v>416</v>
      </c>
      <c r="C1017" s="11">
        <v>3.9505246277000597E-2</v>
      </c>
      <c r="D1017" s="11">
        <v>4.7913362735508898E-2</v>
      </c>
      <c r="E1017" s="11">
        <v>3.0847994136933801E-2</v>
      </c>
      <c r="F1017" s="11"/>
      <c r="G1017" s="11">
        <v>4.8878657844436103E-2</v>
      </c>
      <c r="H1017" s="11">
        <v>2.8955950179578201E-2</v>
      </c>
      <c r="I1017" s="11">
        <v>2.8022122107907398E-2</v>
      </c>
      <c r="J1017" s="11">
        <v>3.1135716737673201E-2</v>
      </c>
      <c r="K1017" s="11">
        <v>5.46950891018117E-2</v>
      </c>
      <c r="L1017" s="11">
        <v>4.7695045240690397E-2</v>
      </c>
      <c r="M1017" s="11"/>
      <c r="N1017" s="11">
        <v>4.25574677576116E-2</v>
      </c>
      <c r="O1017" s="11">
        <v>3.8899484647731498E-2</v>
      </c>
      <c r="P1017" s="11">
        <v>2.6231031543106902E-2</v>
      </c>
      <c r="Q1017" s="11">
        <v>3.35307479811408E-2</v>
      </c>
      <c r="R1017" s="11">
        <v>4.4943353473050597E-2</v>
      </c>
      <c r="S1017" s="11">
        <v>3.5350680576585997E-2</v>
      </c>
      <c r="T1017" s="11">
        <v>3.9464872924294701E-2</v>
      </c>
      <c r="U1017" s="11">
        <v>3.3493029786946703E-2</v>
      </c>
      <c r="V1017" s="11">
        <v>4.6503052818813402E-2</v>
      </c>
      <c r="W1017" s="11">
        <v>4.1336239482001602E-2</v>
      </c>
      <c r="X1017" s="11">
        <v>5.0598816006273702E-2</v>
      </c>
      <c r="Y1017" s="11"/>
      <c r="Z1017" s="11">
        <v>4.7661358194798699E-2</v>
      </c>
      <c r="AA1017" s="11">
        <v>3.8194872153215903E-2</v>
      </c>
      <c r="AB1017" s="11">
        <v>3.7753613734146901E-2</v>
      </c>
      <c r="AC1017" s="11">
        <v>3.3586276516076499E-2</v>
      </c>
      <c r="AD1017" s="11"/>
      <c r="AE1017" s="11">
        <v>3.5728636396355699E-2</v>
      </c>
      <c r="AF1017" s="11">
        <v>3.3015098904242597E-2</v>
      </c>
      <c r="AG1017" s="11">
        <v>3.8932396145955998E-2</v>
      </c>
      <c r="AH1017" s="11">
        <v>5.6643316798205903E-2</v>
      </c>
      <c r="AI1017" s="11">
        <v>6.6318698134529105E-2</v>
      </c>
      <c r="AJ1017" s="11"/>
      <c r="AK1017" s="11">
        <v>4.2596230179100199E-2</v>
      </c>
      <c r="AL1017" s="11">
        <v>3.3626216476449498E-2</v>
      </c>
      <c r="AM1017" s="11">
        <v>3.7321445555485E-2</v>
      </c>
      <c r="AN1017" s="11">
        <v>4.3780743736225598E-2</v>
      </c>
      <c r="AO1017" s="11">
        <v>3.6386906929831597E-2</v>
      </c>
      <c r="AP1017" s="11">
        <v>5.5292996827870602E-2</v>
      </c>
      <c r="AQ1017" s="11"/>
      <c r="AR1017" s="11">
        <v>4.0995524971223801E-2</v>
      </c>
      <c r="AS1017" s="11">
        <v>3.4854518965652302E-2</v>
      </c>
      <c r="AT1017" s="11">
        <v>3.6449772350064302E-2</v>
      </c>
      <c r="AU1017" s="11"/>
      <c r="AV1017" s="11">
        <v>3.9651868089094398E-2</v>
      </c>
      <c r="AW1017" s="11">
        <v>3.3647324232093899E-2</v>
      </c>
      <c r="AX1017" s="11">
        <v>3.9188460647456701E-2</v>
      </c>
      <c r="AY1017" s="11">
        <v>9.96724826318309E-2</v>
      </c>
      <c r="AZ1017" s="11">
        <v>4.5136761647194802E-2</v>
      </c>
      <c r="BA1017" s="11"/>
      <c r="BB1017" s="11">
        <v>4.4706361404592901E-2</v>
      </c>
      <c r="BC1017" s="11">
        <v>3.2279238178118397E-2</v>
      </c>
      <c r="BD1017" s="11">
        <v>4.6266685988267199E-2</v>
      </c>
      <c r="BE1017" s="11"/>
      <c r="BF1017" s="11">
        <v>4.8628973731489902E-2</v>
      </c>
      <c r="BG1017" s="11">
        <v>3.3506856964843797E-2</v>
      </c>
      <c r="BH1017" s="11">
        <v>4.3081053005538703E-2</v>
      </c>
      <c r="BI1017" s="11">
        <v>4.5420280117992699E-2</v>
      </c>
      <c r="BJ1017" s="11">
        <v>2.6741708431899599E-2</v>
      </c>
      <c r="BK1017" s="11">
        <v>3.4049988613032801E-2</v>
      </c>
    </row>
    <row r="1018" spans="2:63" x14ac:dyDescent="0.35">
      <c r="B1018" t="s">
        <v>417</v>
      </c>
      <c r="C1018" s="11">
        <v>1.1379026644904601E-2</v>
      </c>
      <c r="D1018" s="11">
        <v>1.49520649789822E-2</v>
      </c>
      <c r="E1018" s="11">
        <v>7.6855823102848697E-3</v>
      </c>
      <c r="F1018" s="11"/>
      <c r="G1018" s="11">
        <v>5.4637751211071596E-3</v>
      </c>
      <c r="H1018" s="11">
        <v>1.2920072397672899E-2</v>
      </c>
      <c r="I1018" s="11">
        <v>9.8845574093438908E-3</v>
      </c>
      <c r="J1018" s="11">
        <v>1.6055525867898102E-2</v>
      </c>
      <c r="K1018" s="11">
        <v>8.7547174435910393E-3</v>
      </c>
      <c r="L1018" s="11">
        <v>1.33113655686299E-2</v>
      </c>
      <c r="M1018" s="11"/>
      <c r="N1018" s="11">
        <v>9.6581587519624194E-3</v>
      </c>
      <c r="O1018" s="11">
        <v>9.7834168109303E-3</v>
      </c>
      <c r="P1018" s="11">
        <v>1.3133686737928399E-2</v>
      </c>
      <c r="Q1018" s="11">
        <v>1.18419373648558E-2</v>
      </c>
      <c r="R1018" s="11">
        <v>1.3185890737317201E-2</v>
      </c>
      <c r="S1018" s="11">
        <v>1.03867051696293E-2</v>
      </c>
      <c r="T1018" s="11">
        <v>5.1514442832431302E-3</v>
      </c>
      <c r="U1018" s="11">
        <v>0</v>
      </c>
      <c r="V1018" s="11">
        <v>1.37916844983315E-2</v>
      </c>
      <c r="W1018" s="11">
        <v>1.7832831527800099E-2</v>
      </c>
      <c r="X1018" s="11">
        <v>1.81195762408955E-2</v>
      </c>
      <c r="Y1018" s="11"/>
      <c r="Z1018" s="11">
        <v>9.3371294149376793E-3</v>
      </c>
      <c r="AA1018" s="11">
        <v>1.12534959456641E-2</v>
      </c>
      <c r="AB1018" s="11">
        <v>1.47648470643951E-2</v>
      </c>
      <c r="AC1018" s="11">
        <v>1.1006587609955199E-2</v>
      </c>
      <c r="AD1018" s="11"/>
      <c r="AE1018" s="11">
        <v>1.39327980946787E-2</v>
      </c>
      <c r="AF1018" s="11">
        <v>8.5941255845727402E-3</v>
      </c>
      <c r="AG1018" s="11">
        <v>1.26261548895078E-2</v>
      </c>
      <c r="AH1018" s="11">
        <v>6.2690562692706304E-3</v>
      </c>
      <c r="AI1018" s="11">
        <v>2.11813794050997E-2</v>
      </c>
      <c r="AJ1018" s="11"/>
      <c r="AK1018" s="11">
        <v>1.20109859300943E-2</v>
      </c>
      <c r="AL1018" s="11">
        <v>1.00187214104306E-2</v>
      </c>
      <c r="AM1018" s="11">
        <v>8.8678771457427405E-3</v>
      </c>
      <c r="AN1018" s="11">
        <v>3.5333166501469401E-3</v>
      </c>
      <c r="AO1018" s="11">
        <v>7.4680344152569704E-3</v>
      </c>
      <c r="AP1018" s="11">
        <v>3.1977625787249102E-2</v>
      </c>
      <c r="AQ1018" s="11"/>
      <c r="AR1018" s="11">
        <v>1.45426121773823E-2</v>
      </c>
      <c r="AS1018" s="11">
        <v>8.1069797421716595E-3</v>
      </c>
      <c r="AT1018" s="11">
        <v>1.0793103519327199E-2</v>
      </c>
      <c r="AU1018" s="11"/>
      <c r="AV1018" s="11">
        <v>1.4278558951075E-2</v>
      </c>
      <c r="AW1018" s="11">
        <v>6.0926920509013797E-3</v>
      </c>
      <c r="AX1018" s="11">
        <v>5.7393118108217296E-3</v>
      </c>
      <c r="AY1018" s="11">
        <v>2.0587072207821501E-2</v>
      </c>
      <c r="AZ1018" s="11">
        <v>1.0139333112158E-2</v>
      </c>
      <c r="BA1018" s="11"/>
      <c r="BB1018" s="11">
        <v>1.12804155252217E-2</v>
      </c>
      <c r="BC1018" s="11">
        <v>6.4382267465528603E-3</v>
      </c>
      <c r="BD1018" s="11">
        <v>1.58194682990309E-2</v>
      </c>
      <c r="BE1018" s="11"/>
      <c r="BF1018" s="11">
        <v>9.72762148969873E-3</v>
      </c>
      <c r="BG1018" s="11">
        <v>8.6626124668700202E-3</v>
      </c>
      <c r="BH1018" s="11">
        <v>1.25887828261683E-2</v>
      </c>
      <c r="BI1018" s="11">
        <v>1.21134671382111E-2</v>
      </c>
      <c r="BJ1018" s="11">
        <v>1.7561427304120102E-2</v>
      </c>
      <c r="BK1018" s="11">
        <v>1.09099450514699E-2</v>
      </c>
    </row>
    <row r="1019" spans="2:63" x14ac:dyDescent="0.35">
      <c r="B1019" t="s">
        <v>104</v>
      </c>
      <c r="C1019" s="11">
        <v>0</v>
      </c>
      <c r="D1019" s="11">
        <v>0</v>
      </c>
      <c r="E1019" s="11">
        <v>0</v>
      </c>
      <c r="F1019" s="11"/>
      <c r="G1019" s="11">
        <v>0</v>
      </c>
      <c r="H1019" s="11">
        <v>0</v>
      </c>
      <c r="I1019" s="11">
        <v>0</v>
      </c>
      <c r="J1019" s="11">
        <v>0</v>
      </c>
      <c r="K1019" s="11">
        <v>0</v>
      </c>
      <c r="L1019" s="11">
        <v>0</v>
      </c>
      <c r="M1019" s="11"/>
      <c r="N1019" s="11">
        <v>0</v>
      </c>
      <c r="O1019" s="11">
        <v>0</v>
      </c>
      <c r="P1019" s="11">
        <v>0</v>
      </c>
      <c r="Q1019" s="11">
        <v>0</v>
      </c>
      <c r="R1019" s="11">
        <v>0</v>
      </c>
      <c r="S1019" s="11">
        <v>0</v>
      </c>
      <c r="T1019" s="11">
        <v>0</v>
      </c>
      <c r="U1019" s="11">
        <v>0</v>
      </c>
      <c r="V1019" s="11">
        <v>0</v>
      </c>
      <c r="W1019" s="11">
        <v>0</v>
      </c>
      <c r="X1019" s="11">
        <v>0</v>
      </c>
      <c r="Y1019" s="11"/>
      <c r="Z1019" s="11">
        <v>0</v>
      </c>
      <c r="AA1019" s="11">
        <v>0</v>
      </c>
      <c r="AB1019" s="11">
        <v>0</v>
      </c>
      <c r="AC1019" s="11">
        <v>0</v>
      </c>
      <c r="AD1019" s="11"/>
      <c r="AE1019" s="11">
        <v>0</v>
      </c>
      <c r="AF1019" s="11">
        <v>0</v>
      </c>
      <c r="AG1019" s="11">
        <v>0</v>
      </c>
      <c r="AH1019" s="11">
        <v>0</v>
      </c>
      <c r="AI1019" s="11">
        <v>0</v>
      </c>
      <c r="AJ1019" s="11"/>
      <c r="AK1019" s="11">
        <v>0</v>
      </c>
      <c r="AL1019" s="11">
        <v>0</v>
      </c>
      <c r="AM1019" s="11">
        <v>0</v>
      </c>
      <c r="AN1019" s="11">
        <v>0</v>
      </c>
      <c r="AO1019" s="11">
        <v>0</v>
      </c>
      <c r="AP1019" s="11">
        <v>0</v>
      </c>
      <c r="AQ1019" s="11"/>
      <c r="AR1019" s="11">
        <v>0</v>
      </c>
      <c r="AS1019" s="11">
        <v>0</v>
      </c>
      <c r="AT1019" s="11">
        <v>0</v>
      </c>
      <c r="AU1019" s="11"/>
      <c r="AV1019" s="11">
        <v>0</v>
      </c>
      <c r="AW1019" s="11">
        <v>0</v>
      </c>
      <c r="AX1019" s="11">
        <v>0</v>
      </c>
      <c r="AY1019" s="11">
        <v>0</v>
      </c>
      <c r="AZ1019" s="11">
        <v>0</v>
      </c>
      <c r="BA1019" s="11"/>
      <c r="BB1019" s="11">
        <v>0</v>
      </c>
      <c r="BC1019" s="11">
        <v>0</v>
      </c>
      <c r="BD1019" s="11">
        <v>0</v>
      </c>
      <c r="BE1019" s="11"/>
      <c r="BF1019" s="11">
        <v>0</v>
      </c>
      <c r="BG1019" s="11">
        <v>0</v>
      </c>
      <c r="BH1019" s="11">
        <v>0</v>
      </c>
      <c r="BI1019" s="11">
        <v>0</v>
      </c>
      <c r="BJ1019" s="11">
        <v>0</v>
      </c>
      <c r="BK1019" s="11">
        <v>0</v>
      </c>
    </row>
    <row r="1020" spans="2:63" x14ac:dyDescent="0.35">
      <c r="C1020" s="11"/>
      <c r="D1020" s="11"/>
      <c r="E1020" s="11"/>
      <c r="F1020" s="11"/>
      <c r="G1020" s="11"/>
      <c r="H1020" s="11"/>
      <c r="I1020" s="11"/>
      <c r="J1020" s="11"/>
      <c r="K1020" s="11"/>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c r="BK1020" s="11"/>
    </row>
    <row r="1021" spans="2:63" x14ac:dyDescent="0.35">
      <c r="B1021" s="2" t="s">
        <v>421</v>
      </c>
      <c r="C1021" s="11"/>
      <c r="D1021" s="11"/>
      <c r="E1021" s="11"/>
      <c r="F1021" s="11"/>
      <c r="G1021" s="11"/>
      <c r="H1021" s="11"/>
      <c r="I1021" s="11"/>
      <c r="J1021" s="11"/>
      <c r="K1021" s="11"/>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c r="BG1021" s="11"/>
      <c r="BH1021" s="11"/>
      <c r="BI1021" s="11"/>
      <c r="BJ1021" s="11"/>
      <c r="BK1021" s="11"/>
    </row>
    <row r="1022" spans="2:63" x14ac:dyDescent="0.35">
      <c r="B1022" s="20" t="s">
        <v>67</v>
      </c>
      <c r="C1022" s="11"/>
      <c r="D1022" s="11"/>
      <c r="E1022" s="11"/>
      <c r="F1022" s="11"/>
      <c r="G1022" s="11"/>
      <c r="H1022" s="11"/>
      <c r="I1022" s="11"/>
      <c r="J1022" s="11"/>
      <c r="K1022" s="11"/>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c r="BG1022" s="11"/>
      <c r="BH1022" s="11"/>
      <c r="BI1022" s="11"/>
      <c r="BJ1022" s="11"/>
      <c r="BK1022" s="11"/>
    </row>
    <row r="1023" spans="2:63" x14ac:dyDescent="0.35">
      <c r="B1023" t="s">
        <v>253</v>
      </c>
      <c r="C1023" s="11">
        <v>6.1958169959904899E-2</v>
      </c>
      <c r="D1023" s="11">
        <v>9.3718520437085201E-2</v>
      </c>
      <c r="E1023" s="11">
        <v>3.0828462711968301E-2</v>
      </c>
      <c r="F1023" s="11"/>
      <c r="G1023" s="11">
        <v>8.52707845994361E-2</v>
      </c>
      <c r="H1023" s="11">
        <v>0.126024322247346</v>
      </c>
      <c r="I1023" s="11">
        <v>8.8250678447209505E-2</v>
      </c>
      <c r="J1023" s="11">
        <v>3.0649128457076999E-2</v>
      </c>
      <c r="K1023" s="11">
        <v>2.4299391581818E-2</v>
      </c>
      <c r="L1023" s="11">
        <v>2.3148056757294502E-2</v>
      </c>
      <c r="M1023" s="11"/>
      <c r="N1023" s="11">
        <v>0.123261435866655</v>
      </c>
      <c r="O1023" s="11">
        <v>3.4807208645366301E-2</v>
      </c>
      <c r="P1023" s="11">
        <v>3.8867696479952897E-2</v>
      </c>
      <c r="Q1023" s="11">
        <v>3.0609064887067099E-2</v>
      </c>
      <c r="R1023" s="11">
        <v>4.4734706583270098E-2</v>
      </c>
      <c r="S1023" s="11">
        <v>7.06564865293169E-2</v>
      </c>
      <c r="T1023" s="11">
        <v>5.1709372375909203E-2</v>
      </c>
      <c r="U1023" s="11">
        <v>8.1689613266199501E-2</v>
      </c>
      <c r="V1023" s="11">
        <v>5.8950562860077299E-2</v>
      </c>
      <c r="W1023" s="11">
        <v>6.7176729655901005E-2</v>
      </c>
      <c r="X1023" s="11">
        <v>6.0387214547407198E-2</v>
      </c>
      <c r="Y1023" s="11"/>
      <c r="Z1023" s="11">
        <v>5.3241135741361398E-2</v>
      </c>
      <c r="AA1023" s="11">
        <v>3.9609646103168701E-2</v>
      </c>
      <c r="AB1023" s="11">
        <v>8.5164474088475398E-2</v>
      </c>
      <c r="AC1023" s="11">
        <v>7.4777936406408105E-2</v>
      </c>
      <c r="AD1023" s="11"/>
      <c r="AE1023" s="11">
        <v>6.5646722566681803E-2</v>
      </c>
      <c r="AF1023" s="11">
        <v>4.7291372820003098E-2</v>
      </c>
      <c r="AG1023" s="11">
        <v>4.7909299759176099E-2</v>
      </c>
      <c r="AH1023" s="11">
        <v>0.11308010021871299</v>
      </c>
      <c r="AI1023" s="11">
        <v>0.17211358224624501</v>
      </c>
      <c r="AJ1023" s="11"/>
      <c r="AK1023" s="11">
        <v>6.5283624876295798E-2</v>
      </c>
      <c r="AL1023" s="11">
        <v>5.75365206066022E-2</v>
      </c>
      <c r="AM1023" s="11">
        <v>7.6792802998377402E-2</v>
      </c>
      <c r="AN1023" s="11">
        <v>5.7877698169080401E-2</v>
      </c>
      <c r="AO1023" s="11">
        <v>6.0314751196992901E-2</v>
      </c>
      <c r="AP1023" s="11">
        <v>5.4447997407723402E-2</v>
      </c>
      <c r="AQ1023" s="11"/>
      <c r="AR1023" s="11">
        <v>5.2640500761916197E-2</v>
      </c>
      <c r="AS1023" s="11">
        <v>7.4209523498517796E-2</v>
      </c>
      <c r="AT1023" s="11">
        <v>4.8255455659265797E-2</v>
      </c>
      <c r="AU1023" s="11"/>
      <c r="AV1023" s="11">
        <v>6.1422599693311902E-2</v>
      </c>
      <c r="AW1023" s="11">
        <v>7.6425661583043106E-2</v>
      </c>
      <c r="AX1023" s="11">
        <v>6.3219734975524605E-2</v>
      </c>
      <c r="AY1023" s="11">
        <v>0.18985736617402801</v>
      </c>
      <c r="AZ1023" s="11">
        <v>3.0469893529721001E-2</v>
      </c>
      <c r="BA1023" s="11"/>
      <c r="BB1023" s="11">
        <v>6.4740715431661697E-2</v>
      </c>
      <c r="BC1023" s="11">
        <v>7.6048826811757494E-2</v>
      </c>
      <c r="BD1023" s="11">
        <v>7.09859939457365E-2</v>
      </c>
      <c r="BE1023" s="11"/>
      <c r="BF1023" s="11">
        <v>0.13048945454570701</v>
      </c>
      <c r="BG1023" s="11">
        <v>3.8581194027305803E-2</v>
      </c>
      <c r="BH1023" s="11">
        <v>6.8118174849520499E-2</v>
      </c>
      <c r="BI1023" s="11">
        <v>4.8023865826836903E-2</v>
      </c>
      <c r="BJ1023" s="11">
        <v>2.6706818993887799E-2</v>
      </c>
      <c r="BK1023" s="11">
        <v>3.6239875856998498E-2</v>
      </c>
    </row>
    <row r="1024" spans="2:63" x14ac:dyDescent="0.35">
      <c r="B1024" t="s">
        <v>419</v>
      </c>
      <c r="C1024" s="11">
        <v>0.21258649900284601</v>
      </c>
      <c r="D1024" s="11">
        <v>0.232087646669355</v>
      </c>
      <c r="E1024" s="11">
        <v>0.19472996272597401</v>
      </c>
      <c r="F1024" s="11"/>
      <c r="G1024" s="11">
        <v>0.31782694259801902</v>
      </c>
      <c r="H1024" s="11">
        <v>0.26089081146890503</v>
      </c>
      <c r="I1024" s="11">
        <v>0.207813340542743</v>
      </c>
      <c r="J1024" s="11">
        <v>0.189100328728671</v>
      </c>
      <c r="K1024" s="11">
        <v>0.14786902578418701</v>
      </c>
      <c r="L1024" s="11">
        <v>0.16821643928114199</v>
      </c>
      <c r="M1024" s="11"/>
      <c r="N1024" s="11">
        <v>0.249265345539676</v>
      </c>
      <c r="O1024" s="11">
        <v>0.225066497964139</v>
      </c>
      <c r="P1024" s="11">
        <v>0.197405595017666</v>
      </c>
      <c r="Q1024" s="11">
        <v>0.19762867303540299</v>
      </c>
      <c r="R1024" s="11">
        <v>0.20121366377358199</v>
      </c>
      <c r="S1024" s="11">
        <v>0.242149566738147</v>
      </c>
      <c r="T1024" s="11">
        <v>0.19648340540495901</v>
      </c>
      <c r="U1024" s="11">
        <v>0.19747345583747999</v>
      </c>
      <c r="V1024" s="11">
        <v>0.18842710912342001</v>
      </c>
      <c r="W1024" s="11">
        <v>0.195236569895513</v>
      </c>
      <c r="X1024" s="11">
        <v>0.213474732496782</v>
      </c>
      <c r="Y1024" s="11"/>
      <c r="Z1024" s="11">
        <v>0.22773609353650201</v>
      </c>
      <c r="AA1024" s="11">
        <v>0.18736058099737499</v>
      </c>
      <c r="AB1024" s="11">
        <v>0.22959028100003601</v>
      </c>
      <c r="AC1024" s="11">
        <v>0.211621014640584</v>
      </c>
      <c r="AD1024" s="11"/>
      <c r="AE1024" s="11">
        <v>0.18842925635531399</v>
      </c>
      <c r="AF1024" s="11">
        <v>0.214401291065938</v>
      </c>
      <c r="AG1024" s="11">
        <v>0.21945726535139701</v>
      </c>
      <c r="AH1024" s="11">
        <v>0.25778542073812899</v>
      </c>
      <c r="AI1024" s="11">
        <v>0.17954205020990499</v>
      </c>
      <c r="AJ1024" s="11"/>
      <c r="AK1024" s="11">
        <v>0.20439758594645699</v>
      </c>
      <c r="AL1024" s="11">
        <v>0.227983313006039</v>
      </c>
      <c r="AM1024" s="11">
        <v>0.218871454516048</v>
      </c>
      <c r="AN1024" s="11">
        <v>0.200449898577852</v>
      </c>
      <c r="AO1024" s="11">
        <v>0.19930834400338901</v>
      </c>
      <c r="AP1024" s="11">
        <v>0.237098616669769</v>
      </c>
      <c r="AQ1024" s="11"/>
      <c r="AR1024" s="11">
        <v>0.213310255752404</v>
      </c>
      <c r="AS1024" s="11">
        <v>0.216607629186752</v>
      </c>
      <c r="AT1024" s="11">
        <v>0.18762841924552001</v>
      </c>
      <c r="AU1024" s="11"/>
      <c r="AV1024" s="11">
        <v>0.239415203728256</v>
      </c>
      <c r="AW1024" s="11">
        <v>0.220756688735357</v>
      </c>
      <c r="AX1024" s="11">
        <v>0.199006223230107</v>
      </c>
      <c r="AY1024" s="11">
        <v>0.13870310749894099</v>
      </c>
      <c r="AZ1024" s="11">
        <v>0.14275294691652801</v>
      </c>
      <c r="BA1024" s="11"/>
      <c r="BB1024" s="11">
        <v>0.28040336237237301</v>
      </c>
      <c r="BC1024" s="11">
        <v>0.213498484332966</v>
      </c>
      <c r="BD1024" s="11">
        <v>0.21896326610429301</v>
      </c>
      <c r="BE1024" s="11"/>
      <c r="BF1024" s="11">
        <v>0.25375293239274799</v>
      </c>
      <c r="BG1024" s="11">
        <v>0.210837461638993</v>
      </c>
      <c r="BH1024" s="11">
        <v>0.250414387877542</v>
      </c>
      <c r="BI1024" s="11">
        <v>0.18236532558754301</v>
      </c>
      <c r="BJ1024" s="11">
        <v>0.182572671253172</v>
      </c>
      <c r="BK1024" s="11">
        <v>0.16502207235952801</v>
      </c>
    </row>
    <row r="1025" spans="2:63" x14ac:dyDescent="0.35">
      <c r="B1025" t="s">
        <v>255</v>
      </c>
      <c r="C1025" s="11">
        <v>0.28476627221676598</v>
      </c>
      <c r="D1025" s="11">
        <v>0.25224691800777899</v>
      </c>
      <c r="E1025" s="11">
        <v>0.31784794931203098</v>
      </c>
      <c r="F1025" s="11"/>
      <c r="G1025" s="11">
        <v>0.233350663430338</v>
      </c>
      <c r="H1025" s="11">
        <v>0.26103959658742798</v>
      </c>
      <c r="I1025" s="11">
        <v>0.28341959389706001</v>
      </c>
      <c r="J1025" s="11">
        <v>0.30366386962824699</v>
      </c>
      <c r="K1025" s="11">
        <v>0.338800392886216</v>
      </c>
      <c r="L1025" s="11">
        <v>0.28838172163100201</v>
      </c>
      <c r="M1025" s="11"/>
      <c r="N1025" s="11">
        <v>0.27217284590871599</v>
      </c>
      <c r="O1025" s="11">
        <v>0.28251034940244002</v>
      </c>
      <c r="P1025" s="11">
        <v>0.31539600584223598</v>
      </c>
      <c r="Q1025" s="11">
        <v>0.26468316552931398</v>
      </c>
      <c r="R1025" s="11">
        <v>0.363927179982175</v>
      </c>
      <c r="S1025" s="11">
        <v>0.24560550469937101</v>
      </c>
      <c r="T1025" s="11">
        <v>0.25948097919063401</v>
      </c>
      <c r="U1025" s="11">
        <v>0.27402484626399398</v>
      </c>
      <c r="V1025" s="11">
        <v>0.33002503918126902</v>
      </c>
      <c r="W1025" s="11">
        <v>0.26162850498498003</v>
      </c>
      <c r="X1025" s="11">
        <v>0.26404358849327197</v>
      </c>
      <c r="Y1025" s="11"/>
      <c r="Z1025" s="11">
        <v>0.25304531742019398</v>
      </c>
      <c r="AA1025" s="11">
        <v>0.27210956914109802</v>
      </c>
      <c r="AB1025" s="11">
        <v>0.30067738533532101</v>
      </c>
      <c r="AC1025" s="11">
        <v>0.31238124235482501</v>
      </c>
      <c r="AD1025" s="11"/>
      <c r="AE1025" s="11">
        <v>0.33886425484462801</v>
      </c>
      <c r="AF1025" s="11">
        <v>0.28849173770928699</v>
      </c>
      <c r="AG1025" s="11">
        <v>0.246056714922637</v>
      </c>
      <c r="AH1025" s="11">
        <v>0.24531408149755601</v>
      </c>
      <c r="AI1025" s="11">
        <v>0.23941213311923401</v>
      </c>
      <c r="AJ1025" s="11"/>
      <c r="AK1025" s="11">
        <v>0.27519874151839302</v>
      </c>
      <c r="AL1025" s="11">
        <v>0.294329906185267</v>
      </c>
      <c r="AM1025" s="11">
        <v>0.32408138604692899</v>
      </c>
      <c r="AN1025" s="11">
        <v>0.31280840521512698</v>
      </c>
      <c r="AO1025" s="11">
        <v>0.27466461261913999</v>
      </c>
      <c r="AP1025" s="11">
        <v>0.20386906445533601</v>
      </c>
      <c r="AQ1025" s="11"/>
      <c r="AR1025" s="11">
        <v>0.29536870297296902</v>
      </c>
      <c r="AS1025" s="11">
        <v>0.26617971499705601</v>
      </c>
      <c r="AT1025" s="11">
        <v>0.33350041252178902</v>
      </c>
      <c r="AU1025" s="11"/>
      <c r="AV1025" s="11">
        <v>0.29260113223905598</v>
      </c>
      <c r="AW1025" s="11">
        <v>0.25615021434968599</v>
      </c>
      <c r="AX1025" s="11">
        <v>0.26787410825764502</v>
      </c>
      <c r="AY1025" s="11">
        <v>0.28852374854427199</v>
      </c>
      <c r="AZ1025" s="11">
        <v>0.33072951972750703</v>
      </c>
      <c r="BA1025" s="11"/>
      <c r="BB1025" s="11">
        <v>0.27907064263763798</v>
      </c>
      <c r="BC1025" s="11">
        <v>0.26219042798394998</v>
      </c>
      <c r="BD1025" s="11">
        <v>0.28948293159531802</v>
      </c>
      <c r="BE1025" s="11"/>
      <c r="BF1025" s="11">
        <v>0.26325224925180202</v>
      </c>
      <c r="BG1025" s="11">
        <v>0.281928607064373</v>
      </c>
      <c r="BH1025" s="11">
        <v>0.27003230589835597</v>
      </c>
      <c r="BI1025" s="11">
        <v>0.29908964396829202</v>
      </c>
      <c r="BJ1025" s="11">
        <v>0.298269568130277</v>
      </c>
      <c r="BK1025" s="11">
        <v>0.32040533421299799</v>
      </c>
    </row>
    <row r="1026" spans="2:63" x14ac:dyDescent="0.35">
      <c r="B1026" t="s">
        <v>420</v>
      </c>
      <c r="C1026" s="11">
        <v>0.25449395910205802</v>
      </c>
      <c r="D1026" s="11">
        <v>0.23256165531761</v>
      </c>
      <c r="E1026" s="11">
        <v>0.277015379202106</v>
      </c>
      <c r="F1026" s="11"/>
      <c r="G1026" s="11">
        <v>0.23094954733864201</v>
      </c>
      <c r="H1026" s="11">
        <v>0.20211494400839</v>
      </c>
      <c r="I1026" s="11">
        <v>0.23600342397089999</v>
      </c>
      <c r="J1026" s="11">
        <v>0.26326053886997403</v>
      </c>
      <c r="K1026" s="11">
        <v>0.28726989150987298</v>
      </c>
      <c r="L1026" s="11">
        <v>0.29918536912819499</v>
      </c>
      <c r="M1026" s="11"/>
      <c r="N1026" s="11">
        <v>0.19254679426923799</v>
      </c>
      <c r="O1026" s="11">
        <v>0.29607525999420897</v>
      </c>
      <c r="P1026" s="11">
        <v>0.27820433390292598</v>
      </c>
      <c r="Q1026" s="11">
        <v>0.237570116437128</v>
      </c>
      <c r="R1026" s="11">
        <v>0.22887742711846901</v>
      </c>
      <c r="S1026" s="11">
        <v>0.26862293021490902</v>
      </c>
      <c r="T1026" s="11">
        <v>0.28858087758408602</v>
      </c>
      <c r="U1026" s="11">
        <v>0.21793386379313401</v>
      </c>
      <c r="V1026" s="11">
        <v>0.24348458776279999</v>
      </c>
      <c r="W1026" s="11">
        <v>0.29373191808292298</v>
      </c>
      <c r="X1026" s="11">
        <v>0.25133017548596398</v>
      </c>
      <c r="Y1026" s="11"/>
      <c r="Z1026" s="11">
        <v>0.27696106041852803</v>
      </c>
      <c r="AA1026" s="11">
        <v>0.29687672031263301</v>
      </c>
      <c r="AB1026" s="11">
        <v>0.228931830827618</v>
      </c>
      <c r="AC1026" s="11">
        <v>0.212105292856863</v>
      </c>
      <c r="AD1026" s="11"/>
      <c r="AE1026" s="11">
        <v>0.22946330519634001</v>
      </c>
      <c r="AF1026" s="11">
        <v>0.26522053265472001</v>
      </c>
      <c r="AG1026" s="11">
        <v>0.286852529780668</v>
      </c>
      <c r="AH1026" s="11">
        <v>0.22713788869337001</v>
      </c>
      <c r="AI1026" s="11">
        <v>0.24330891419585099</v>
      </c>
      <c r="AJ1026" s="11"/>
      <c r="AK1026" s="11">
        <v>0.25971168444069997</v>
      </c>
      <c r="AL1026" s="11">
        <v>0.25557259485363898</v>
      </c>
      <c r="AM1026" s="11">
        <v>0.23223322496326501</v>
      </c>
      <c r="AN1026" s="11">
        <v>0.21362468131253601</v>
      </c>
      <c r="AO1026" s="11">
        <v>0.278370724379781</v>
      </c>
      <c r="AP1026" s="11">
        <v>0.27968048399727702</v>
      </c>
      <c r="AQ1026" s="11"/>
      <c r="AR1026" s="11">
        <v>0.24691968597087499</v>
      </c>
      <c r="AS1026" s="11">
        <v>0.26808429776847298</v>
      </c>
      <c r="AT1026" s="11">
        <v>0.22114692718050399</v>
      </c>
      <c r="AU1026" s="11"/>
      <c r="AV1026" s="11">
        <v>0.236696195826508</v>
      </c>
      <c r="AW1026" s="11">
        <v>0.25963369072876002</v>
      </c>
      <c r="AX1026" s="11">
        <v>0.29976465499029098</v>
      </c>
      <c r="AY1026" s="11">
        <v>0.219906556643895</v>
      </c>
      <c r="AZ1026" s="11">
        <v>0.27198156130884299</v>
      </c>
      <c r="BA1026" s="11"/>
      <c r="BB1026" s="11">
        <v>0.22670375474923599</v>
      </c>
      <c r="BC1026" s="11">
        <v>0.27495647302308202</v>
      </c>
      <c r="BD1026" s="11">
        <v>0.275277136951871</v>
      </c>
      <c r="BE1026" s="11"/>
      <c r="BF1026" s="11">
        <v>0.20686270097923501</v>
      </c>
      <c r="BG1026" s="11">
        <v>0.28280588010288599</v>
      </c>
      <c r="BH1026" s="11">
        <v>0.22916892132632399</v>
      </c>
      <c r="BI1026" s="11">
        <v>0.276618602160706</v>
      </c>
      <c r="BJ1026" s="11">
        <v>0.26637009862572297</v>
      </c>
      <c r="BK1026" s="11">
        <v>0.25450986427456701</v>
      </c>
    </row>
    <row r="1027" spans="2:63" x14ac:dyDescent="0.35">
      <c r="B1027" t="s">
        <v>257</v>
      </c>
      <c r="C1027" s="11">
        <v>0.12401028250622</v>
      </c>
      <c r="D1027" s="11">
        <v>0.14801818298858699</v>
      </c>
      <c r="E1027" s="11">
        <v>9.8870764301019001E-2</v>
      </c>
      <c r="F1027" s="11"/>
      <c r="G1027" s="11">
        <v>8.3424834106113205E-2</v>
      </c>
      <c r="H1027" s="11">
        <v>9.5680473067526597E-2</v>
      </c>
      <c r="I1027" s="11">
        <v>0.10808381996097401</v>
      </c>
      <c r="J1027" s="11">
        <v>0.13555751309797101</v>
      </c>
      <c r="K1027" s="11">
        <v>0.15170676973972799</v>
      </c>
      <c r="L1027" s="11">
        <v>0.159649234367229</v>
      </c>
      <c r="M1027" s="11"/>
      <c r="N1027" s="11">
        <v>0.108735414221819</v>
      </c>
      <c r="O1027" s="11">
        <v>0.114043502032038</v>
      </c>
      <c r="P1027" s="11">
        <v>0.12522941072015401</v>
      </c>
      <c r="Q1027" s="11">
        <v>0.19833552772510701</v>
      </c>
      <c r="R1027" s="11">
        <v>0.102688491885135</v>
      </c>
      <c r="S1027" s="11">
        <v>8.0494657374877404E-2</v>
      </c>
      <c r="T1027" s="11">
        <v>0.11521218940507801</v>
      </c>
      <c r="U1027" s="11">
        <v>0.17666976056112199</v>
      </c>
      <c r="V1027" s="11">
        <v>0.12553901950683</v>
      </c>
      <c r="W1027" s="11">
        <v>0.115946036785209</v>
      </c>
      <c r="X1027" s="11">
        <v>0.14815644185469601</v>
      </c>
      <c r="Y1027" s="11"/>
      <c r="Z1027" s="11">
        <v>0.133360585363549</v>
      </c>
      <c r="AA1027" s="11">
        <v>0.13468144086918199</v>
      </c>
      <c r="AB1027" s="11">
        <v>0.108594107178447</v>
      </c>
      <c r="AC1027" s="11">
        <v>0.112536012601108</v>
      </c>
      <c r="AD1027" s="11"/>
      <c r="AE1027" s="11">
        <v>0.110938741251107</v>
      </c>
      <c r="AF1027" s="11">
        <v>0.120016995551366</v>
      </c>
      <c r="AG1027" s="11">
        <v>0.14663858126944601</v>
      </c>
      <c r="AH1027" s="11">
        <v>0.111769087418083</v>
      </c>
      <c r="AI1027" s="11">
        <v>0.109971757946826</v>
      </c>
      <c r="AJ1027" s="11"/>
      <c r="AK1027" s="11">
        <v>0.14454503829354101</v>
      </c>
      <c r="AL1027" s="11">
        <v>0.11196058387429</v>
      </c>
      <c r="AM1027" s="11">
        <v>9.0836555960592494E-2</v>
      </c>
      <c r="AN1027" s="11">
        <v>0.13408248671248699</v>
      </c>
      <c r="AO1027" s="11">
        <v>0.123029338366329</v>
      </c>
      <c r="AP1027" s="11">
        <v>7.9075852157714496E-2</v>
      </c>
      <c r="AQ1027" s="11"/>
      <c r="AR1027" s="11">
        <v>0.135742489157746</v>
      </c>
      <c r="AS1027" s="11">
        <v>0.12669605704133399</v>
      </c>
      <c r="AT1027" s="11">
        <v>0.100307911727523</v>
      </c>
      <c r="AU1027" s="11"/>
      <c r="AV1027" s="11">
        <v>0.12045740451277701</v>
      </c>
      <c r="AW1027" s="11">
        <v>0.12950241229544199</v>
      </c>
      <c r="AX1027" s="11">
        <v>0.13547234619909801</v>
      </c>
      <c r="AY1027" s="11">
        <v>0.120780663642671</v>
      </c>
      <c r="AZ1027" s="11">
        <v>0.11860858557476101</v>
      </c>
      <c r="BA1027" s="11"/>
      <c r="BB1027" s="11">
        <v>0.104277593370156</v>
      </c>
      <c r="BC1027" s="11">
        <v>0.12244568257748099</v>
      </c>
      <c r="BD1027" s="11">
        <v>0.11360838654481401</v>
      </c>
      <c r="BE1027" s="11"/>
      <c r="BF1027" s="11">
        <v>0.105541805162831</v>
      </c>
      <c r="BG1027" s="11">
        <v>0.114752343602415</v>
      </c>
      <c r="BH1027" s="11">
        <v>0.119747179858902</v>
      </c>
      <c r="BI1027" s="11">
        <v>0.13159810228507901</v>
      </c>
      <c r="BJ1027" s="11">
        <v>0.14961113361203801</v>
      </c>
      <c r="BK1027" s="11">
        <v>0.15405468999817301</v>
      </c>
    </row>
    <row r="1028" spans="2:63" x14ac:dyDescent="0.35">
      <c r="B1028" t="s">
        <v>84</v>
      </c>
      <c r="C1028" s="11">
        <v>6.2184817212204598E-2</v>
      </c>
      <c r="D1028" s="11">
        <v>4.1367076579583398E-2</v>
      </c>
      <c r="E1028" s="11">
        <v>8.0707481746901399E-2</v>
      </c>
      <c r="F1028" s="11"/>
      <c r="G1028" s="11">
        <v>4.9177227927451501E-2</v>
      </c>
      <c r="H1028" s="11">
        <v>5.4249852620403903E-2</v>
      </c>
      <c r="I1028" s="11">
        <v>7.6429143181112894E-2</v>
      </c>
      <c r="J1028" s="11">
        <v>7.7768621218060899E-2</v>
      </c>
      <c r="K1028" s="11">
        <v>5.0054528498178097E-2</v>
      </c>
      <c r="L1028" s="11">
        <v>6.1419178835136597E-2</v>
      </c>
      <c r="M1028" s="11"/>
      <c r="N1028" s="11">
        <v>5.4018164193894602E-2</v>
      </c>
      <c r="O1028" s="11">
        <v>4.7497181961807702E-2</v>
      </c>
      <c r="P1028" s="11">
        <v>4.4896958037065497E-2</v>
      </c>
      <c r="Q1028" s="11">
        <v>7.1173452385980898E-2</v>
      </c>
      <c r="R1028" s="11">
        <v>5.8558530657368803E-2</v>
      </c>
      <c r="S1028" s="11">
        <v>9.24708544433782E-2</v>
      </c>
      <c r="T1028" s="11">
        <v>8.8533176039333805E-2</v>
      </c>
      <c r="U1028" s="11">
        <v>5.2208460278069697E-2</v>
      </c>
      <c r="V1028" s="11">
        <v>5.3573681565603701E-2</v>
      </c>
      <c r="W1028" s="11">
        <v>6.6280240595474299E-2</v>
      </c>
      <c r="X1028" s="11">
        <v>6.2607847121878807E-2</v>
      </c>
      <c r="Y1028" s="11"/>
      <c r="Z1028" s="11">
        <v>5.5655807519866402E-2</v>
      </c>
      <c r="AA1028" s="11">
        <v>6.9362042576543798E-2</v>
      </c>
      <c r="AB1028" s="11">
        <v>4.70419215701018E-2</v>
      </c>
      <c r="AC1028" s="11">
        <v>7.6578501140211294E-2</v>
      </c>
      <c r="AD1028" s="11"/>
      <c r="AE1028" s="11">
        <v>6.6657719785928701E-2</v>
      </c>
      <c r="AF1028" s="11">
        <v>6.4578070198686804E-2</v>
      </c>
      <c r="AG1028" s="11">
        <v>5.30856089166769E-2</v>
      </c>
      <c r="AH1028" s="11">
        <v>4.4913421434149101E-2</v>
      </c>
      <c r="AI1028" s="11">
        <v>5.5651562281939002E-2</v>
      </c>
      <c r="AJ1028" s="11"/>
      <c r="AK1028" s="11">
        <v>5.0863324924613498E-2</v>
      </c>
      <c r="AL1028" s="11">
        <v>5.26170814741624E-2</v>
      </c>
      <c r="AM1028" s="11">
        <v>5.7184575514787402E-2</v>
      </c>
      <c r="AN1028" s="11">
        <v>8.1156830012918305E-2</v>
      </c>
      <c r="AO1028" s="11">
        <v>6.4312229434368803E-2</v>
      </c>
      <c r="AP1028" s="11">
        <v>0.145827985312181</v>
      </c>
      <c r="AQ1028" s="11"/>
      <c r="AR1028" s="11">
        <v>5.6018365384089899E-2</v>
      </c>
      <c r="AS1028" s="11">
        <v>4.8222777507867097E-2</v>
      </c>
      <c r="AT1028" s="11">
        <v>0.10916087366539801</v>
      </c>
      <c r="AU1028" s="11"/>
      <c r="AV1028" s="11">
        <v>4.9407464000090301E-2</v>
      </c>
      <c r="AW1028" s="11">
        <v>5.75313323077122E-2</v>
      </c>
      <c r="AX1028" s="11">
        <v>3.46629323473336E-2</v>
      </c>
      <c r="AY1028" s="11">
        <v>4.2228557496193898E-2</v>
      </c>
      <c r="AZ1028" s="11">
        <v>0.10545749294263899</v>
      </c>
      <c r="BA1028" s="11"/>
      <c r="BB1028" s="11">
        <v>4.4803931438935497E-2</v>
      </c>
      <c r="BC1028" s="11">
        <v>5.0860105270763498E-2</v>
      </c>
      <c r="BD1028" s="11">
        <v>3.1682284857967598E-2</v>
      </c>
      <c r="BE1028" s="11"/>
      <c r="BF1028" s="11">
        <v>4.0100857667677299E-2</v>
      </c>
      <c r="BG1028" s="11">
        <v>7.1094513564027295E-2</v>
      </c>
      <c r="BH1028" s="11">
        <v>6.2519030189355604E-2</v>
      </c>
      <c r="BI1028" s="11">
        <v>6.2304460171543397E-2</v>
      </c>
      <c r="BJ1028" s="11">
        <v>7.6469709384902801E-2</v>
      </c>
      <c r="BK1028" s="11">
        <v>6.9768163297734498E-2</v>
      </c>
    </row>
    <row r="1029" spans="2:63" x14ac:dyDescent="0.35">
      <c r="B1029" t="s">
        <v>258</v>
      </c>
      <c r="C1029" s="11">
        <v>0.27454466896275098</v>
      </c>
      <c r="D1029" s="11">
        <v>0.325806167106441</v>
      </c>
      <c r="E1029" s="11">
        <v>0.225558425437942</v>
      </c>
      <c r="F1029" s="11"/>
      <c r="G1029" s="11">
        <v>0.40309772719745501</v>
      </c>
      <c r="H1029" s="11">
        <v>0.38691513371625103</v>
      </c>
      <c r="I1029" s="11">
        <v>0.29606401898995199</v>
      </c>
      <c r="J1029" s="11">
        <v>0.21974945718574801</v>
      </c>
      <c r="K1029" s="11">
        <v>0.17216841736600499</v>
      </c>
      <c r="L1029" s="11">
        <v>0.191364496038436</v>
      </c>
      <c r="M1029" s="11"/>
      <c r="N1029" s="11">
        <v>0.372526781406332</v>
      </c>
      <c r="O1029" s="11">
        <v>0.25987370660950498</v>
      </c>
      <c r="P1029" s="11">
        <v>0.236273291497619</v>
      </c>
      <c r="Q1029" s="11">
        <v>0.22823773792247001</v>
      </c>
      <c r="R1029" s="11">
        <v>0.24594837035685199</v>
      </c>
      <c r="S1029" s="11">
        <v>0.31280605326746402</v>
      </c>
      <c r="T1029" s="11">
        <v>0.24819277778086801</v>
      </c>
      <c r="U1029" s="11">
        <v>0.279163069103679</v>
      </c>
      <c r="V1029" s="11">
        <v>0.247377671983497</v>
      </c>
      <c r="W1029" s="11">
        <v>0.26241329955141401</v>
      </c>
      <c r="X1029" s="11">
        <v>0.27386194704418898</v>
      </c>
      <c r="Y1029" s="11"/>
      <c r="Z1029" s="11">
        <v>0.280977229277864</v>
      </c>
      <c r="AA1029" s="11">
        <v>0.22697022710054399</v>
      </c>
      <c r="AB1029" s="11">
        <v>0.31475475508851197</v>
      </c>
      <c r="AC1029" s="11">
        <v>0.28639895104699198</v>
      </c>
      <c r="AD1029" s="11"/>
      <c r="AE1029" s="11">
        <v>0.25407597892199602</v>
      </c>
      <c r="AF1029" s="11">
        <v>0.26169266388594098</v>
      </c>
      <c r="AG1029" s="11">
        <v>0.267366565110573</v>
      </c>
      <c r="AH1029" s="11">
        <v>0.370865520956842</v>
      </c>
      <c r="AI1029" s="11">
        <v>0.35165563245615</v>
      </c>
      <c r="AJ1029" s="11"/>
      <c r="AK1029" s="11">
        <v>0.26968121082275198</v>
      </c>
      <c r="AL1029" s="11">
        <v>0.28551983361264099</v>
      </c>
      <c r="AM1029" s="11">
        <v>0.29566425751442499</v>
      </c>
      <c r="AN1029" s="11">
        <v>0.25832759674693201</v>
      </c>
      <c r="AO1029" s="11">
        <v>0.25962309520038201</v>
      </c>
      <c r="AP1029" s="11">
        <v>0.29154661407749199</v>
      </c>
      <c r="AQ1029" s="11"/>
      <c r="AR1029" s="11">
        <v>0.26595075651431999</v>
      </c>
      <c r="AS1029" s="11">
        <v>0.29081715268526998</v>
      </c>
      <c r="AT1029" s="11">
        <v>0.23588387490478499</v>
      </c>
      <c r="AU1029" s="11"/>
      <c r="AV1029" s="11">
        <v>0.30083780342156802</v>
      </c>
      <c r="AW1029" s="11">
        <v>0.29718235031840001</v>
      </c>
      <c r="AX1029" s="11">
        <v>0.26222595820563199</v>
      </c>
      <c r="AY1029" s="11">
        <v>0.32856047367296898</v>
      </c>
      <c r="AZ1029" s="11">
        <v>0.173222840446249</v>
      </c>
      <c r="BA1029" s="11"/>
      <c r="BB1029" s="11">
        <v>0.345144077804035</v>
      </c>
      <c r="BC1029" s="11">
        <v>0.28954731114472398</v>
      </c>
      <c r="BD1029" s="11">
        <v>0.28994926005003002</v>
      </c>
      <c r="BE1029" s="11"/>
      <c r="BF1029" s="11">
        <v>0.38424238693845503</v>
      </c>
      <c r="BG1029" s="11">
        <v>0.24941865566629901</v>
      </c>
      <c r="BH1029" s="11">
        <v>0.31853256272706298</v>
      </c>
      <c r="BI1029" s="11">
        <v>0.23038919141438</v>
      </c>
      <c r="BJ1029" s="11">
        <v>0.20927949024706</v>
      </c>
      <c r="BK1029" s="11">
        <v>0.20126194821652699</v>
      </c>
    </row>
    <row r="1030" spans="2:63" x14ac:dyDescent="0.35">
      <c r="B1030" t="s">
        <v>259</v>
      </c>
      <c r="C1030" s="11">
        <v>0.378504241608278</v>
      </c>
      <c r="D1030" s="11">
        <v>0.38057983830619702</v>
      </c>
      <c r="E1030" s="11">
        <v>0.37588614350312499</v>
      </c>
      <c r="F1030" s="11"/>
      <c r="G1030" s="11">
        <v>0.31437438144475499</v>
      </c>
      <c r="H1030" s="11">
        <v>0.297795417075917</v>
      </c>
      <c r="I1030" s="11">
        <v>0.34408724393187401</v>
      </c>
      <c r="J1030" s="11">
        <v>0.39881805196794401</v>
      </c>
      <c r="K1030" s="11">
        <v>0.438976661249602</v>
      </c>
      <c r="L1030" s="11">
        <v>0.45883460349542499</v>
      </c>
      <c r="M1030" s="11"/>
      <c r="N1030" s="11">
        <v>0.30128220849105702</v>
      </c>
      <c r="O1030" s="11">
        <v>0.41011876202624697</v>
      </c>
      <c r="P1030" s="11">
        <v>0.40343374462308002</v>
      </c>
      <c r="Q1030" s="11">
        <v>0.43590564416223498</v>
      </c>
      <c r="R1030" s="11">
        <v>0.33156591900360399</v>
      </c>
      <c r="S1030" s="11">
        <v>0.349117587589787</v>
      </c>
      <c r="T1030" s="11">
        <v>0.40379306698916401</v>
      </c>
      <c r="U1030" s="11">
        <v>0.394603624354256</v>
      </c>
      <c r="V1030" s="11">
        <v>0.36902360726963002</v>
      </c>
      <c r="W1030" s="11">
        <v>0.40967795486813102</v>
      </c>
      <c r="X1030" s="11">
        <v>0.39948661734065999</v>
      </c>
      <c r="Y1030" s="11"/>
      <c r="Z1030" s="11">
        <v>0.41032164578207603</v>
      </c>
      <c r="AA1030" s="11">
        <v>0.431558161181815</v>
      </c>
      <c r="AB1030" s="11">
        <v>0.33752593800606601</v>
      </c>
      <c r="AC1030" s="11">
        <v>0.32464130545797198</v>
      </c>
      <c r="AD1030" s="11"/>
      <c r="AE1030" s="11">
        <v>0.34040204644744798</v>
      </c>
      <c r="AF1030" s="11">
        <v>0.38523752820608598</v>
      </c>
      <c r="AG1030" s="11">
        <v>0.43349111105011301</v>
      </c>
      <c r="AH1030" s="11">
        <v>0.33890697611145298</v>
      </c>
      <c r="AI1030" s="11">
        <v>0.353280672142677</v>
      </c>
      <c r="AJ1030" s="11"/>
      <c r="AK1030" s="11">
        <v>0.40425672273424101</v>
      </c>
      <c r="AL1030" s="11">
        <v>0.36753317872792901</v>
      </c>
      <c r="AM1030" s="11">
        <v>0.32306978092385802</v>
      </c>
      <c r="AN1030" s="11">
        <v>0.34770716802502299</v>
      </c>
      <c r="AO1030" s="11">
        <v>0.40140006274611001</v>
      </c>
      <c r="AP1030" s="11">
        <v>0.35875633615499197</v>
      </c>
      <c r="AQ1030" s="11"/>
      <c r="AR1030" s="11">
        <v>0.38266217512862</v>
      </c>
      <c r="AS1030" s="11">
        <v>0.394780354809807</v>
      </c>
      <c r="AT1030" s="11">
        <v>0.32145483890802801</v>
      </c>
      <c r="AU1030" s="11"/>
      <c r="AV1030" s="11">
        <v>0.357153600339286</v>
      </c>
      <c r="AW1030" s="11">
        <v>0.38913610302420198</v>
      </c>
      <c r="AX1030" s="11">
        <v>0.43523700118938902</v>
      </c>
      <c r="AY1030" s="11">
        <v>0.34068722028656601</v>
      </c>
      <c r="AZ1030" s="11">
        <v>0.39059014688360399</v>
      </c>
      <c r="BA1030" s="11"/>
      <c r="BB1030" s="11">
        <v>0.330981348119392</v>
      </c>
      <c r="BC1030" s="11">
        <v>0.39740215560056302</v>
      </c>
      <c r="BD1030" s="11">
        <v>0.38888552349668498</v>
      </c>
      <c r="BE1030" s="11"/>
      <c r="BF1030" s="11">
        <v>0.312404506142066</v>
      </c>
      <c r="BG1030" s="11">
        <v>0.39755822370530097</v>
      </c>
      <c r="BH1030" s="11">
        <v>0.34891610118522598</v>
      </c>
      <c r="BI1030" s="11">
        <v>0.40821670444578501</v>
      </c>
      <c r="BJ1030" s="11">
        <v>0.41598123223776001</v>
      </c>
      <c r="BK1030" s="11">
        <v>0.40856455427274002</v>
      </c>
    </row>
    <row r="1031" spans="2:63" x14ac:dyDescent="0.35">
      <c r="B1031" t="s">
        <v>192</v>
      </c>
      <c r="C1031" s="11">
        <f>IF(C1023&gt;0, IFERROR(C1029-C1030, ""), "")</f>
        <v>-0.10395957264552702</v>
      </c>
      <c r="D1031" s="11">
        <f t="shared" ref="D1031:BI1031" si="0">IF(D1023&gt;0, IFERROR(D1029-D1030, ""), "")</f>
        <v>-5.4773671199756013E-2</v>
      </c>
      <c r="E1031" s="11">
        <f t="shared" si="0"/>
        <v>-0.150327718065183</v>
      </c>
      <c r="F1031" s="11" t="str">
        <f t="shared" si="0"/>
        <v/>
      </c>
      <c r="G1031" s="11">
        <f t="shared" si="0"/>
        <v>8.8723345752700022E-2</v>
      </c>
      <c r="H1031" s="11">
        <f t="shared" si="0"/>
        <v>8.9119716640334024E-2</v>
      </c>
      <c r="I1031" s="11">
        <f t="shared" si="0"/>
        <v>-4.8023224941922016E-2</v>
      </c>
      <c r="J1031" s="11">
        <f t="shared" si="0"/>
        <v>-0.179068594782196</v>
      </c>
      <c r="K1031" s="11">
        <f t="shared" si="0"/>
        <v>-0.26680824388359703</v>
      </c>
      <c r="L1031" s="11">
        <f t="shared" si="0"/>
        <v>-0.26747010745698896</v>
      </c>
      <c r="M1031" s="11" t="str">
        <f t="shared" si="0"/>
        <v/>
      </c>
      <c r="N1031" s="11">
        <f t="shared" si="0"/>
        <v>7.1244572915274973E-2</v>
      </c>
      <c r="O1031" s="11">
        <f t="shared" si="0"/>
        <v>-0.15024505541674199</v>
      </c>
      <c r="P1031" s="11">
        <f t="shared" si="0"/>
        <v>-0.16716045312546102</v>
      </c>
      <c r="Q1031" s="11">
        <f t="shared" si="0"/>
        <v>-0.20766790623976497</v>
      </c>
      <c r="R1031" s="11">
        <f t="shared" si="0"/>
        <v>-8.5617548646752001E-2</v>
      </c>
      <c r="S1031" s="11">
        <f t="shared" si="0"/>
        <v>-3.631153432232298E-2</v>
      </c>
      <c r="T1031" s="11">
        <f t="shared" si="0"/>
        <v>-0.15560028920829599</v>
      </c>
      <c r="U1031" s="11">
        <f t="shared" si="0"/>
        <v>-0.115440555250577</v>
      </c>
      <c r="V1031" s="11">
        <f t="shared" si="0"/>
        <v>-0.12164593528613302</v>
      </c>
      <c r="W1031" s="11">
        <f t="shared" si="0"/>
        <v>-0.14726465531671701</v>
      </c>
      <c r="X1031" s="11">
        <f t="shared" si="0"/>
        <v>-0.12562467029647101</v>
      </c>
      <c r="Y1031" s="11" t="str">
        <f t="shared" si="0"/>
        <v/>
      </c>
      <c r="Z1031" s="11">
        <f t="shared" si="0"/>
        <v>-0.12934441650421202</v>
      </c>
      <c r="AA1031" s="11">
        <f t="shared" si="0"/>
        <v>-0.20458793408127102</v>
      </c>
      <c r="AB1031" s="11">
        <f t="shared" si="0"/>
        <v>-2.2771182917554034E-2</v>
      </c>
      <c r="AC1031" s="11">
        <f t="shared" si="0"/>
        <v>-3.8242354410980006E-2</v>
      </c>
      <c r="AD1031" s="11" t="str">
        <f t="shared" si="0"/>
        <v/>
      </c>
      <c r="AE1031" s="11">
        <f t="shared" si="0"/>
        <v>-8.6326067525451966E-2</v>
      </c>
      <c r="AF1031" s="11">
        <f t="shared" si="0"/>
        <v>-0.123544864320145</v>
      </c>
      <c r="AG1031" s="11">
        <f t="shared" si="0"/>
        <v>-0.16612454593954001</v>
      </c>
      <c r="AH1031" s="11">
        <f t="shared" si="0"/>
        <v>3.1958544845389014E-2</v>
      </c>
      <c r="AI1031" s="11">
        <f t="shared" si="0"/>
        <v>-1.6250396865269967E-3</v>
      </c>
      <c r="AJ1031" s="11" t="str">
        <f t="shared" si="0"/>
        <v/>
      </c>
      <c r="AK1031" s="11">
        <f t="shared" si="0"/>
        <v>-0.13457551191148903</v>
      </c>
      <c r="AL1031" s="11">
        <f t="shared" si="0"/>
        <v>-8.2013345115288017E-2</v>
      </c>
      <c r="AM1031" s="11">
        <f t="shared" si="0"/>
        <v>-2.740552340943303E-2</v>
      </c>
      <c r="AN1031" s="11">
        <f t="shared" si="0"/>
        <v>-8.9379571278090986E-2</v>
      </c>
      <c r="AO1031" s="11">
        <f t="shared" si="0"/>
        <v>-0.14177696754572799</v>
      </c>
      <c r="AP1031" s="11">
        <f t="shared" si="0"/>
        <v>-6.7209722077499978E-2</v>
      </c>
      <c r="AQ1031" s="11" t="str">
        <f t="shared" si="0"/>
        <v/>
      </c>
      <c r="AR1031" s="11">
        <f t="shared" si="0"/>
        <v>-0.11671141861430001</v>
      </c>
      <c r="AS1031" s="11">
        <f t="shared" si="0"/>
        <v>-0.10396320212453702</v>
      </c>
      <c r="AT1031" s="11">
        <f t="shared" si="0"/>
        <v>-8.5570964003243016E-2</v>
      </c>
      <c r="AU1031" s="11" t="str">
        <f t="shared" si="0"/>
        <v/>
      </c>
      <c r="AV1031" s="11">
        <f t="shared" si="0"/>
        <v>-5.6315796917717986E-2</v>
      </c>
      <c r="AW1031" s="11">
        <f t="shared" si="0"/>
        <v>-9.1953752705801972E-2</v>
      </c>
      <c r="AX1031" s="11">
        <f t="shared" si="0"/>
        <v>-0.17301104298375702</v>
      </c>
      <c r="AY1031" s="11">
        <f t="shared" si="0"/>
        <v>-1.2126746613597028E-2</v>
      </c>
      <c r="AZ1031" s="11">
        <f t="shared" si="0"/>
        <v>-0.217367306437355</v>
      </c>
      <c r="BA1031" s="11" t="str">
        <f t="shared" si="0"/>
        <v/>
      </c>
      <c r="BB1031" s="11">
        <f t="shared" si="0"/>
        <v>1.4162729684642994E-2</v>
      </c>
      <c r="BC1031" s="11">
        <f t="shared" si="0"/>
        <v>-0.10785484445583904</v>
      </c>
      <c r="BD1031" s="11">
        <f t="shared" si="0"/>
        <v>-9.893626344665496E-2</v>
      </c>
      <c r="BE1031" s="11" t="str">
        <f t="shared" si="0"/>
        <v/>
      </c>
      <c r="BF1031" s="11">
        <f t="shared" si="0"/>
        <v>7.1837880796389031E-2</v>
      </c>
      <c r="BG1031" s="11">
        <f t="shared" si="0"/>
        <v>-0.14813956803900197</v>
      </c>
      <c r="BH1031" s="11">
        <f t="shared" si="0"/>
        <v>-3.0383538458162995E-2</v>
      </c>
      <c r="BI1031" s="11">
        <f t="shared" si="0"/>
        <v>-0.17782751303140501</v>
      </c>
      <c r="BJ1031" s="11">
        <v>0.41598123223776001</v>
      </c>
      <c r="BK1031" s="11">
        <v>0.40856455427274002</v>
      </c>
    </row>
    <row r="1032" spans="2:63" x14ac:dyDescent="0.35">
      <c r="C1032" s="11"/>
      <c r="D1032" s="11"/>
      <c r="E1032" s="11"/>
      <c r="F1032" s="11"/>
      <c r="G1032" s="11"/>
      <c r="H1032" s="11"/>
      <c r="I1032" s="11"/>
      <c r="J1032" s="11"/>
      <c r="K1032" s="11"/>
      <c r="L1032" s="11"/>
      <c r="M1032" s="11"/>
      <c r="N1032" s="11"/>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1032" s="11"/>
      <c r="AN1032" s="11"/>
      <c r="AO1032" s="11"/>
      <c r="AP1032" s="11"/>
      <c r="AQ1032" s="11"/>
      <c r="AR1032" s="11"/>
      <c r="AS1032" s="11"/>
      <c r="AT1032" s="11"/>
      <c r="AU1032" s="11"/>
      <c r="AV1032" s="11"/>
      <c r="AW1032" s="11"/>
      <c r="AX1032" s="11"/>
      <c r="AY1032" s="11"/>
      <c r="AZ1032" s="11"/>
      <c r="BA1032" s="11"/>
      <c r="BB1032" s="11"/>
      <c r="BC1032" s="11"/>
      <c r="BD1032" s="11"/>
      <c r="BE1032" s="11"/>
      <c r="BF1032" s="11"/>
      <c r="BG1032" s="11"/>
      <c r="BH1032" s="11"/>
      <c r="BI1032" s="11"/>
      <c r="BJ1032" s="11"/>
      <c r="BK1032" s="11"/>
    </row>
    <row r="1033" spans="2:63" x14ac:dyDescent="0.35">
      <c r="C1033" s="11"/>
      <c r="D1033" s="11"/>
      <c r="E1033" s="11"/>
      <c r="F1033" s="11"/>
      <c r="G1033" s="11"/>
      <c r="H1033" s="11"/>
      <c r="I1033" s="11"/>
      <c r="J1033" s="11"/>
      <c r="K1033" s="11"/>
      <c r="L1033" s="11"/>
      <c r="M1033" s="11"/>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1033" s="11"/>
      <c r="AN1033" s="11"/>
      <c r="AO1033" s="11"/>
      <c r="AP1033" s="11"/>
      <c r="AQ1033" s="11"/>
      <c r="AR1033" s="11"/>
      <c r="AS1033" s="11"/>
      <c r="AT1033" s="11"/>
      <c r="AU1033" s="11"/>
      <c r="AV1033" s="11"/>
      <c r="AW1033" s="11"/>
      <c r="AX1033" s="11"/>
      <c r="AY1033" s="11"/>
      <c r="AZ1033" s="11"/>
      <c r="BA1033" s="11"/>
      <c r="BB1033" s="11"/>
      <c r="BC1033" s="11"/>
      <c r="BD1033" s="11"/>
      <c r="BE1033" s="11"/>
      <c r="BF1033" s="11"/>
      <c r="BG1033" s="11"/>
      <c r="BH1033" s="11"/>
      <c r="BI1033" s="11"/>
      <c r="BJ1033" s="11"/>
      <c r="BK1033" s="11"/>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BK21"/>
  <sheetViews>
    <sheetView showGridLines="0" workbookViewId="0">
      <pane xSplit="2" topLeftCell="C1" activePane="topRight" state="frozen"/>
      <selection activeCell="B15" sqref="B15"/>
      <selection pane="topRight" activeCell="G19" sqref="G19"/>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229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4073</v>
      </c>
      <c r="D7" s="6">
        <v>1897</v>
      </c>
      <c r="E7" s="6">
        <v>2149</v>
      </c>
      <c r="F7" s="6"/>
      <c r="G7" s="6">
        <v>446</v>
      </c>
      <c r="H7" s="6">
        <v>662</v>
      </c>
      <c r="I7" s="6">
        <v>754</v>
      </c>
      <c r="J7" s="6">
        <v>778</v>
      </c>
      <c r="K7" s="6">
        <v>668</v>
      </c>
      <c r="L7" s="6">
        <v>765</v>
      </c>
      <c r="M7" s="6"/>
      <c r="N7" s="6">
        <v>568</v>
      </c>
      <c r="O7" s="6">
        <v>558</v>
      </c>
      <c r="P7" s="6">
        <v>353</v>
      </c>
      <c r="Q7" s="6">
        <v>375</v>
      </c>
      <c r="R7" s="6">
        <v>301</v>
      </c>
      <c r="S7" s="6">
        <v>381</v>
      </c>
      <c r="T7" s="6">
        <v>348</v>
      </c>
      <c r="U7" s="6">
        <v>176</v>
      </c>
      <c r="V7" s="6">
        <v>463</v>
      </c>
      <c r="W7" s="6">
        <v>341</v>
      </c>
      <c r="X7" s="6">
        <v>209</v>
      </c>
      <c r="Y7" s="6"/>
      <c r="Z7" s="6">
        <v>1313</v>
      </c>
      <c r="AA7" s="6">
        <v>1193</v>
      </c>
      <c r="AB7" s="6">
        <v>610</v>
      </c>
      <c r="AC7" s="6">
        <v>932</v>
      </c>
      <c r="AD7" s="6"/>
      <c r="AE7" s="6">
        <v>920</v>
      </c>
      <c r="AF7" s="6">
        <v>1209</v>
      </c>
      <c r="AG7" s="6">
        <v>1174</v>
      </c>
      <c r="AH7" s="6">
        <v>526</v>
      </c>
      <c r="AI7" s="6">
        <v>101</v>
      </c>
      <c r="AJ7" s="6"/>
      <c r="AK7" s="6">
        <v>1478</v>
      </c>
      <c r="AL7" s="6">
        <v>1100</v>
      </c>
      <c r="AM7" s="6">
        <v>327</v>
      </c>
      <c r="AN7" s="6">
        <v>329</v>
      </c>
      <c r="AO7" s="6">
        <v>648</v>
      </c>
      <c r="AP7" s="6">
        <v>121</v>
      </c>
      <c r="AQ7" s="6"/>
      <c r="AR7" s="6">
        <v>1580</v>
      </c>
      <c r="AS7" s="6">
        <v>1763</v>
      </c>
      <c r="AT7" s="6">
        <v>481</v>
      </c>
      <c r="AU7" s="6"/>
      <c r="AV7" s="6">
        <v>1543</v>
      </c>
      <c r="AW7" s="6">
        <v>1136</v>
      </c>
      <c r="AX7" s="6">
        <v>337</v>
      </c>
      <c r="AY7" s="6">
        <v>64</v>
      </c>
      <c r="AZ7" s="6">
        <v>449</v>
      </c>
      <c r="BA7" s="6"/>
      <c r="BB7" s="6">
        <v>1237</v>
      </c>
      <c r="BC7" s="6">
        <v>1070</v>
      </c>
      <c r="BD7" s="6">
        <v>277</v>
      </c>
      <c r="BE7" s="6"/>
      <c r="BF7" s="6">
        <v>820</v>
      </c>
      <c r="BG7" s="6">
        <v>1134</v>
      </c>
      <c r="BH7" s="6">
        <v>515</v>
      </c>
      <c r="BI7" s="6">
        <v>843</v>
      </c>
      <c r="BJ7" s="6">
        <v>535</v>
      </c>
      <c r="BK7" s="6">
        <v>223</v>
      </c>
    </row>
    <row r="8" spans="2:63" ht="30" customHeight="1" x14ac:dyDescent="0.35">
      <c r="B8" s="7" t="s">
        <v>9</v>
      </c>
      <c r="C8" s="7">
        <v>4060</v>
      </c>
      <c r="D8" s="7">
        <v>1973</v>
      </c>
      <c r="E8" s="7">
        <v>2060</v>
      </c>
      <c r="F8" s="7"/>
      <c r="G8" s="7">
        <v>547</v>
      </c>
      <c r="H8" s="7">
        <v>667</v>
      </c>
      <c r="I8" s="7">
        <v>692</v>
      </c>
      <c r="J8" s="7">
        <v>703</v>
      </c>
      <c r="K8" s="7">
        <v>586</v>
      </c>
      <c r="L8" s="7">
        <v>865</v>
      </c>
      <c r="M8" s="7"/>
      <c r="N8" s="7">
        <v>566</v>
      </c>
      <c r="O8" s="7">
        <v>551</v>
      </c>
      <c r="P8" s="7">
        <v>343</v>
      </c>
      <c r="Q8" s="7">
        <v>372</v>
      </c>
      <c r="R8" s="7">
        <v>290</v>
      </c>
      <c r="S8" s="7">
        <v>381</v>
      </c>
      <c r="T8" s="7">
        <v>342</v>
      </c>
      <c r="U8" s="7">
        <v>171</v>
      </c>
      <c r="V8" s="7">
        <v>465</v>
      </c>
      <c r="W8" s="7">
        <v>374</v>
      </c>
      <c r="X8" s="7">
        <v>205</v>
      </c>
      <c r="Y8" s="7"/>
      <c r="Z8" s="7">
        <v>1088</v>
      </c>
      <c r="AA8" s="7">
        <v>1065</v>
      </c>
      <c r="AB8" s="7">
        <v>881</v>
      </c>
      <c r="AC8" s="7">
        <v>1000</v>
      </c>
      <c r="AD8" s="7"/>
      <c r="AE8" s="7">
        <v>981</v>
      </c>
      <c r="AF8" s="7">
        <v>1263</v>
      </c>
      <c r="AG8" s="7">
        <v>1096</v>
      </c>
      <c r="AH8" s="7">
        <v>476</v>
      </c>
      <c r="AI8" s="7">
        <v>87</v>
      </c>
      <c r="AJ8" s="7"/>
      <c r="AK8" s="7">
        <v>1486</v>
      </c>
      <c r="AL8" s="7">
        <v>1029</v>
      </c>
      <c r="AM8" s="7">
        <v>353</v>
      </c>
      <c r="AN8" s="7">
        <v>345</v>
      </c>
      <c r="AO8" s="7">
        <v>645</v>
      </c>
      <c r="AP8" s="7">
        <v>128</v>
      </c>
      <c r="AQ8" s="7"/>
      <c r="AR8" s="7">
        <v>1605</v>
      </c>
      <c r="AS8" s="7">
        <v>1694</v>
      </c>
      <c r="AT8" s="7">
        <v>490</v>
      </c>
      <c r="AU8" s="7"/>
      <c r="AV8" s="7">
        <v>1548</v>
      </c>
      <c r="AW8" s="7">
        <v>1123</v>
      </c>
      <c r="AX8" s="7">
        <v>310</v>
      </c>
      <c r="AY8" s="7">
        <v>69</v>
      </c>
      <c r="AZ8" s="7">
        <v>464</v>
      </c>
      <c r="BA8" s="7"/>
      <c r="BB8" s="7">
        <v>1247</v>
      </c>
      <c r="BC8" s="7">
        <v>1056</v>
      </c>
      <c r="BD8" s="7">
        <v>265</v>
      </c>
      <c r="BE8" s="7"/>
      <c r="BF8" s="7">
        <v>810</v>
      </c>
      <c r="BG8" s="7">
        <v>1102</v>
      </c>
      <c r="BH8" s="7">
        <v>533</v>
      </c>
      <c r="BI8" s="7">
        <v>851</v>
      </c>
      <c r="BJ8" s="7">
        <v>535</v>
      </c>
      <c r="BK8" s="7">
        <v>226</v>
      </c>
    </row>
    <row r="9" spans="2:63" x14ac:dyDescent="0.35">
      <c r="B9" s="14" t="s">
        <v>219</v>
      </c>
      <c r="C9" s="11">
        <v>9.1181839139829801E-2</v>
      </c>
      <c r="D9" s="11">
        <v>0.13547640048488199</v>
      </c>
      <c r="E9" s="11">
        <v>4.9942025893577401E-2</v>
      </c>
      <c r="F9" s="11"/>
      <c r="G9" s="11">
        <v>0.168712583738894</v>
      </c>
      <c r="H9" s="11">
        <v>0.146165049184489</v>
      </c>
      <c r="I9" s="11">
        <v>9.0948266929579094E-2</v>
      </c>
      <c r="J9" s="11">
        <v>4.3688760340930999E-2</v>
      </c>
      <c r="K9" s="11">
        <v>5.4369801294981999E-2</v>
      </c>
      <c r="L9" s="11">
        <v>6.3478275560917799E-2</v>
      </c>
      <c r="M9" s="11"/>
      <c r="N9" s="11">
        <v>0.15040647883675701</v>
      </c>
      <c r="O9" s="11">
        <v>9.90185591330736E-2</v>
      </c>
      <c r="P9" s="11">
        <v>4.9612380377079802E-2</v>
      </c>
      <c r="Q9" s="11">
        <v>7.0431421592234297E-2</v>
      </c>
      <c r="R9" s="11">
        <v>5.2203946421682301E-2</v>
      </c>
      <c r="S9" s="11">
        <v>0.10185975640992</v>
      </c>
      <c r="T9" s="11">
        <v>8.5969176873644401E-2</v>
      </c>
      <c r="U9" s="11">
        <v>9.9944585325396101E-2</v>
      </c>
      <c r="V9" s="11">
        <v>8.8412833454290504E-2</v>
      </c>
      <c r="W9" s="11">
        <v>7.0181092524783398E-2</v>
      </c>
      <c r="X9" s="11">
        <v>9.5105881040339596E-2</v>
      </c>
      <c r="Y9" s="11"/>
      <c r="Z9" s="11">
        <v>0.108171387751905</v>
      </c>
      <c r="AA9" s="11">
        <v>5.40726579189547E-2</v>
      </c>
      <c r="AB9" s="11">
        <v>0.112990831231548</v>
      </c>
      <c r="AC9" s="11">
        <v>9.0712062596326401E-2</v>
      </c>
      <c r="AD9" s="11"/>
      <c r="AE9" s="11">
        <v>6.3961525093719093E-2</v>
      </c>
      <c r="AF9" s="11">
        <v>8.1156442829291894E-2</v>
      </c>
      <c r="AG9" s="11">
        <v>0.107335837089946</v>
      </c>
      <c r="AH9" s="11">
        <v>0.112144618512278</v>
      </c>
      <c r="AI9" s="11">
        <v>0.30427369301346302</v>
      </c>
      <c r="AJ9" s="11"/>
      <c r="AK9" s="11">
        <v>9.6256225895605299E-2</v>
      </c>
      <c r="AL9" s="11">
        <v>9.2426113703135804E-2</v>
      </c>
      <c r="AM9" s="11">
        <v>7.8704144851038396E-2</v>
      </c>
      <c r="AN9" s="11">
        <v>0.104199507086187</v>
      </c>
      <c r="AO9" s="11">
        <v>9.0203018478536304E-2</v>
      </c>
      <c r="AP9" s="11">
        <v>3.8608350394793302E-2</v>
      </c>
      <c r="AQ9" s="11"/>
      <c r="AR9" s="11">
        <v>8.5182635850458502E-2</v>
      </c>
      <c r="AS9" s="11">
        <v>0.114373997420104</v>
      </c>
      <c r="AT9" s="11">
        <v>5.26591013022117E-2</v>
      </c>
      <c r="AU9" s="11"/>
      <c r="AV9" s="11">
        <v>9.0014309159377595E-2</v>
      </c>
      <c r="AW9" s="11">
        <v>0.10896434380608</v>
      </c>
      <c r="AX9" s="11">
        <v>0.112884175295689</v>
      </c>
      <c r="AY9" s="11">
        <v>0.14916802190382999</v>
      </c>
      <c r="AZ9" s="11">
        <v>5.31192192180222E-2</v>
      </c>
      <c r="BA9" s="11"/>
      <c r="BB9" s="11">
        <v>8.6480520992235105E-2</v>
      </c>
      <c r="BC9" s="11">
        <v>9.4490395708043004E-2</v>
      </c>
      <c r="BD9" s="11">
        <v>0.128258025952455</v>
      </c>
      <c r="BE9" s="11"/>
      <c r="BF9" s="11">
        <v>0.148148021153508</v>
      </c>
      <c r="BG9" s="11">
        <v>6.8439433623857807E-2</v>
      </c>
      <c r="BH9" s="11">
        <v>0.103141081411754</v>
      </c>
      <c r="BI9" s="11">
        <v>6.7334991348447198E-2</v>
      </c>
      <c r="BJ9" s="11">
        <v>6.9232377222310404E-2</v>
      </c>
      <c r="BK9" s="11">
        <v>0.11253904053297201</v>
      </c>
    </row>
    <row r="10" spans="2:63" x14ac:dyDescent="0.35">
      <c r="B10" s="14" t="s">
        <v>220</v>
      </c>
      <c r="C10" s="11">
        <v>0.20775475206708099</v>
      </c>
      <c r="D10" s="11">
        <v>0.281339744503324</v>
      </c>
      <c r="E10" s="11">
        <v>0.13896023827054699</v>
      </c>
      <c r="F10" s="11"/>
      <c r="G10" s="11">
        <v>0.219631507554823</v>
      </c>
      <c r="H10" s="11">
        <v>0.21459254741710401</v>
      </c>
      <c r="I10" s="11">
        <v>0.207834475554908</v>
      </c>
      <c r="J10" s="11">
        <v>0.194056949184224</v>
      </c>
      <c r="K10" s="11">
        <v>0.21968309107797901</v>
      </c>
      <c r="L10" s="11">
        <v>0.19796285576747699</v>
      </c>
      <c r="M10" s="11"/>
      <c r="N10" s="11">
        <v>0.23950711789303</v>
      </c>
      <c r="O10" s="11">
        <v>0.17463149557403301</v>
      </c>
      <c r="P10" s="11">
        <v>0.2002602689629</v>
      </c>
      <c r="Q10" s="11">
        <v>0.22787227675434199</v>
      </c>
      <c r="R10" s="11">
        <v>0.228635647888869</v>
      </c>
      <c r="S10" s="11">
        <v>0.18525802869381899</v>
      </c>
      <c r="T10" s="11">
        <v>0.21294853676282599</v>
      </c>
      <c r="U10" s="11">
        <v>0.17367273436251099</v>
      </c>
      <c r="V10" s="11">
        <v>0.19870079235536001</v>
      </c>
      <c r="W10" s="11">
        <v>0.229906231894174</v>
      </c>
      <c r="X10" s="11">
        <v>0.19731442020458201</v>
      </c>
      <c r="Y10" s="11"/>
      <c r="Z10" s="11">
        <v>0.25197308931225998</v>
      </c>
      <c r="AA10" s="11">
        <v>0.18079439001717601</v>
      </c>
      <c r="AB10" s="11">
        <v>0.25548886344332</v>
      </c>
      <c r="AC10" s="11">
        <v>0.14839849970177299</v>
      </c>
      <c r="AD10" s="11"/>
      <c r="AE10" s="11">
        <v>0.15098338552306401</v>
      </c>
      <c r="AF10" s="11">
        <v>0.20093282261717499</v>
      </c>
      <c r="AG10" s="11">
        <v>0.24387389564268</v>
      </c>
      <c r="AH10" s="11">
        <v>0.28492488651451098</v>
      </c>
      <c r="AI10" s="11">
        <v>0.283508773469132</v>
      </c>
      <c r="AJ10" s="11"/>
      <c r="AK10" s="11">
        <v>0.239353349754687</v>
      </c>
      <c r="AL10" s="11">
        <v>0.21144409841843401</v>
      </c>
      <c r="AM10" s="11">
        <v>0.16994606022777101</v>
      </c>
      <c r="AN10" s="11">
        <v>0.18427119297736499</v>
      </c>
      <c r="AO10" s="11">
        <v>0.18295442612787499</v>
      </c>
      <c r="AP10" s="11">
        <v>0.112775905197451</v>
      </c>
      <c r="AQ10" s="11"/>
      <c r="AR10" s="11">
        <v>0.202966914128304</v>
      </c>
      <c r="AS10" s="11">
        <v>0.23082877456874101</v>
      </c>
      <c r="AT10" s="11">
        <v>0.169300236955919</v>
      </c>
      <c r="AU10" s="11"/>
      <c r="AV10" s="11">
        <v>0.225762965375609</v>
      </c>
      <c r="AW10" s="11">
        <v>0.21594929701259299</v>
      </c>
      <c r="AX10" s="11">
        <v>0.26433269281091198</v>
      </c>
      <c r="AY10" s="11">
        <v>0.150464025775008</v>
      </c>
      <c r="AZ10" s="11">
        <v>0.14116497462312499</v>
      </c>
      <c r="BA10" s="11"/>
      <c r="BB10" s="11">
        <v>0.233151082621118</v>
      </c>
      <c r="BC10" s="11">
        <v>0.22155824038491001</v>
      </c>
      <c r="BD10" s="11">
        <v>0.26338024538431098</v>
      </c>
      <c r="BE10" s="11"/>
      <c r="BF10" s="11">
        <v>0.21137479365467499</v>
      </c>
      <c r="BG10" s="11">
        <v>0.202217808663261</v>
      </c>
      <c r="BH10" s="11">
        <v>0.22321685113426401</v>
      </c>
      <c r="BI10" s="11">
        <v>0.203723524923767</v>
      </c>
      <c r="BJ10" s="11">
        <v>0.19919354777874801</v>
      </c>
      <c r="BK10" s="11">
        <v>0.216908375445513</v>
      </c>
    </row>
    <row r="11" spans="2:63" x14ac:dyDescent="0.35">
      <c r="B11" s="14" t="s">
        <v>221</v>
      </c>
      <c r="C11" s="11">
        <v>0.29709859919102899</v>
      </c>
      <c r="D11" s="11">
        <v>0.28879566311494498</v>
      </c>
      <c r="E11" s="11">
        <v>0.30607043119029698</v>
      </c>
      <c r="F11" s="11"/>
      <c r="G11" s="11">
        <v>0.26321308942711602</v>
      </c>
      <c r="H11" s="11">
        <v>0.282784350387001</v>
      </c>
      <c r="I11" s="11">
        <v>0.29410723065081601</v>
      </c>
      <c r="J11" s="11">
        <v>0.31374424213188601</v>
      </c>
      <c r="K11" s="11">
        <v>0.32312764681677802</v>
      </c>
      <c r="L11" s="11">
        <v>0.300795786071895</v>
      </c>
      <c r="M11" s="11"/>
      <c r="N11" s="11">
        <v>0.28069367883435797</v>
      </c>
      <c r="O11" s="11">
        <v>0.29477987671869399</v>
      </c>
      <c r="P11" s="11">
        <v>0.34891545357312898</v>
      </c>
      <c r="Q11" s="11">
        <v>0.29876924478065398</v>
      </c>
      <c r="R11" s="11">
        <v>0.31197228753534401</v>
      </c>
      <c r="S11" s="11">
        <v>0.28174275819864703</v>
      </c>
      <c r="T11" s="11">
        <v>0.27409077415551297</v>
      </c>
      <c r="U11" s="11">
        <v>0.31443039537056899</v>
      </c>
      <c r="V11" s="11">
        <v>0.29273402503608098</v>
      </c>
      <c r="W11" s="11">
        <v>0.30900398164024001</v>
      </c>
      <c r="X11" s="11">
        <v>0.278608267042802</v>
      </c>
      <c r="Y11" s="11"/>
      <c r="Z11" s="11">
        <v>0.314663710729299</v>
      </c>
      <c r="AA11" s="11">
        <v>0.31516251352435298</v>
      </c>
      <c r="AB11" s="11">
        <v>0.26558378404488098</v>
      </c>
      <c r="AC11" s="11">
        <v>0.287014817751995</v>
      </c>
      <c r="AD11" s="11"/>
      <c r="AE11" s="11">
        <v>0.28141451108205101</v>
      </c>
      <c r="AF11" s="11">
        <v>0.29692524376017199</v>
      </c>
      <c r="AG11" s="11">
        <v>0.308882965719389</v>
      </c>
      <c r="AH11" s="11">
        <v>0.309720837471268</v>
      </c>
      <c r="AI11" s="11">
        <v>0.22530018060158999</v>
      </c>
      <c r="AJ11" s="11"/>
      <c r="AK11" s="11">
        <v>0.30202960289299202</v>
      </c>
      <c r="AL11" s="11">
        <v>0.28985475714557302</v>
      </c>
      <c r="AM11" s="11">
        <v>0.30426814818864301</v>
      </c>
      <c r="AN11" s="11">
        <v>0.27206689894779301</v>
      </c>
      <c r="AO11" s="11">
        <v>0.29681894036957301</v>
      </c>
      <c r="AP11" s="11">
        <v>0.28154484884240599</v>
      </c>
      <c r="AQ11" s="11"/>
      <c r="AR11" s="11">
        <v>0.27976884540470798</v>
      </c>
      <c r="AS11" s="11">
        <v>0.30210846098722099</v>
      </c>
      <c r="AT11" s="11">
        <v>0.32680549961864602</v>
      </c>
      <c r="AU11" s="11"/>
      <c r="AV11" s="11">
        <v>0.28225061597006201</v>
      </c>
      <c r="AW11" s="11">
        <v>0.285122185651008</v>
      </c>
      <c r="AX11" s="11">
        <v>0.30395601689264401</v>
      </c>
      <c r="AY11" s="11">
        <v>0.26323952438759501</v>
      </c>
      <c r="AZ11" s="11">
        <v>0.32765707101601099</v>
      </c>
      <c r="BA11" s="11"/>
      <c r="BB11" s="11">
        <v>0.28268809765291703</v>
      </c>
      <c r="BC11" s="11">
        <v>0.29229008267471002</v>
      </c>
      <c r="BD11" s="11">
        <v>0.29406777742413498</v>
      </c>
      <c r="BE11" s="11"/>
      <c r="BF11" s="11">
        <v>0.298248925601721</v>
      </c>
      <c r="BG11" s="11">
        <v>0.307601693704037</v>
      </c>
      <c r="BH11" s="11">
        <v>0.27217492533110399</v>
      </c>
      <c r="BI11" s="11">
        <v>0.29794019053870502</v>
      </c>
      <c r="BJ11" s="11">
        <v>0.293131233892373</v>
      </c>
      <c r="BK11" s="11">
        <v>0.31121094581949299</v>
      </c>
    </row>
    <row r="12" spans="2:63" x14ac:dyDescent="0.35">
      <c r="B12" s="14" t="s">
        <v>222</v>
      </c>
      <c r="C12" s="11">
        <v>0.31247617803775701</v>
      </c>
      <c r="D12" s="11">
        <v>0.233351488673158</v>
      </c>
      <c r="E12" s="11">
        <v>0.38568663270019199</v>
      </c>
      <c r="F12" s="11"/>
      <c r="G12" s="11">
        <v>0.21528127405643499</v>
      </c>
      <c r="H12" s="11">
        <v>0.25620140327035701</v>
      </c>
      <c r="I12" s="11">
        <v>0.30378101726315698</v>
      </c>
      <c r="J12" s="11">
        <v>0.34785044596241799</v>
      </c>
      <c r="K12" s="11">
        <v>0.34568395657015899</v>
      </c>
      <c r="L12" s="11">
        <v>0.37303373756132802</v>
      </c>
      <c r="M12" s="11"/>
      <c r="N12" s="11">
        <v>0.25085434955946601</v>
      </c>
      <c r="O12" s="11">
        <v>0.33424693789344501</v>
      </c>
      <c r="P12" s="11">
        <v>0.31599896738321698</v>
      </c>
      <c r="Q12" s="11">
        <v>0.32066508585688103</v>
      </c>
      <c r="R12" s="11">
        <v>0.28860484894849803</v>
      </c>
      <c r="S12" s="11">
        <v>0.31274698181355498</v>
      </c>
      <c r="T12" s="11">
        <v>0.34203295317744797</v>
      </c>
      <c r="U12" s="11">
        <v>0.31936536255806403</v>
      </c>
      <c r="V12" s="11">
        <v>0.31239026692044702</v>
      </c>
      <c r="W12" s="11">
        <v>0.32609801168740499</v>
      </c>
      <c r="X12" s="11">
        <v>0.35678642515335601</v>
      </c>
      <c r="Y12" s="11"/>
      <c r="Z12" s="11">
        <v>0.26142164195242501</v>
      </c>
      <c r="AA12" s="11">
        <v>0.36179625907934898</v>
      </c>
      <c r="AB12" s="11">
        <v>0.27558832181203702</v>
      </c>
      <c r="AC12" s="11">
        <v>0.345404394245243</v>
      </c>
      <c r="AD12" s="11"/>
      <c r="AE12" s="11">
        <v>0.38531666170085299</v>
      </c>
      <c r="AF12" s="11">
        <v>0.32589733996200199</v>
      </c>
      <c r="AG12" s="11">
        <v>0.26878699786197002</v>
      </c>
      <c r="AH12" s="11">
        <v>0.23502089355618599</v>
      </c>
      <c r="AI12" s="11">
        <v>0.15986980054383401</v>
      </c>
      <c r="AJ12" s="11"/>
      <c r="AK12" s="11">
        <v>0.305045070389527</v>
      </c>
      <c r="AL12" s="11">
        <v>0.31648360181377</v>
      </c>
      <c r="AM12" s="11">
        <v>0.324764494819896</v>
      </c>
      <c r="AN12" s="11">
        <v>0.30674409223122601</v>
      </c>
      <c r="AO12" s="11">
        <v>0.33309002095594398</v>
      </c>
      <c r="AP12" s="11">
        <v>0.33259316695746299</v>
      </c>
      <c r="AQ12" s="11"/>
      <c r="AR12" s="11">
        <v>0.33886632364053199</v>
      </c>
      <c r="AS12" s="11">
        <v>0.28847121370578499</v>
      </c>
      <c r="AT12" s="11">
        <v>0.33222591831863502</v>
      </c>
      <c r="AU12" s="11"/>
      <c r="AV12" s="11">
        <v>0.324507663363377</v>
      </c>
      <c r="AW12" s="11">
        <v>0.29061809601067901</v>
      </c>
      <c r="AX12" s="11">
        <v>0.25768228740971599</v>
      </c>
      <c r="AY12" s="11">
        <v>0.38310948673839201</v>
      </c>
      <c r="AZ12" s="11">
        <v>0.34245280237652498</v>
      </c>
      <c r="BA12" s="11"/>
      <c r="BB12" s="11">
        <v>0.32350641881095299</v>
      </c>
      <c r="BC12" s="11">
        <v>0.28920538965111398</v>
      </c>
      <c r="BD12" s="11">
        <v>0.26440530797682299</v>
      </c>
      <c r="BE12" s="11"/>
      <c r="BF12" s="11">
        <v>0.242622527873642</v>
      </c>
      <c r="BG12" s="11">
        <v>0.33674832095093699</v>
      </c>
      <c r="BH12" s="11">
        <v>0.29077859972490799</v>
      </c>
      <c r="BI12" s="11">
        <v>0.35028889278856501</v>
      </c>
      <c r="BJ12" s="11">
        <v>0.34671268064748301</v>
      </c>
      <c r="BK12" s="11">
        <v>0.277293407062492</v>
      </c>
    </row>
    <row r="13" spans="2:63" ht="29" x14ac:dyDescent="0.35">
      <c r="B13" s="14" t="s">
        <v>223</v>
      </c>
      <c r="C13" s="17">
        <v>9.1488631564303702E-2</v>
      </c>
      <c r="D13" s="17">
        <v>6.1036703223690703E-2</v>
      </c>
      <c r="E13" s="17">
        <v>0.119340671945386</v>
      </c>
      <c r="F13" s="17"/>
      <c r="G13" s="17">
        <v>0.13316154522273299</v>
      </c>
      <c r="H13" s="17">
        <v>0.100256649741049</v>
      </c>
      <c r="I13" s="17">
        <v>0.10332900960154</v>
      </c>
      <c r="J13" s="17">
        <v>0.10065960238054</v>
      </c>
      <c r="K13" s="17">
        <v>5.7135504240102802E-2</v>
      </c>
      <c r="L13" s="17">
        <v>6.4729345038382402E-2</v>
      </c>
      <c r="M13" s="17"/>
      <c r="N13" s="17">
        <v>7.8538374876388997E-2</v>
      </c>
      <c r="O13" s="17">
        <v>9.7323130680754294E-2</v>
      </c>
      <c r="P13" s="17">
        <v>8.5212929703674598E-2</v>
      </c>
      <c r="Q13" s="17">
        <v>8.2261971015889002E-2</v>
      </c>
      <c r="R13" s="17">
        <v>0.11858326920560699</v>
      </c>
      <c r="S13" s="17">
        <v>0.118392474884059</v>
      </c>
      <c r="T13" s="17">
        <v>8.4958559030568107E-2</v>
      </c>
      <c r="U13" s="17">
        <v>9.2586922383460002E-2</v>
      </c>
      <c r="V13" s="17">
        <v>0.107762082233821</v>
      </c>
      <c r="W13" s="17">
        <v>6.48106822533972E-2</v>
      </c>
      <c r="X13" s="17">
        <v>7.2185006558920906E-2</v>
      </c>
      <c r="Y13" s="17"/>
      <c r="Z13" s="17">
        <v>6.37701702541114E-2</v>
      </c>
      <c r="AA13" s="17">
        <v>8.8174179460167396E-2</v>
      </c>
      <c r="AB13" s="17">
        <v>9.0348199468213805E-2</v>
      </c>
      <c r="AC13" s="17">
        <v>0.12847022570466199</v>
      </c>
      <c r="AD13" s="17"/>
      <c r="AE13" s="17">
        <v>0.11832391660031299</v>
      </c>
      <c r="AF13" s="17">
        <v>9.50881508313587E-2</v>
      </c>
      <c r="AG13" s="17">
        <v>7.11203036860137E-2</v>
      </c>
      <c r="AH13" s="17">
        <v>5.8188763945758101E-2</v>
      </c>
      <c r="AI13" s="17">
        <v>2.70475523719809E-2</v>
      </c>
      <c r="AJ13" s="17"/>
      <c r="AK13" s="17">
        <v>5.7315751067188302E-2</v>
      </c>
      <c r="AL13" s="17">
        <v>8.9791428919087299E-2</v>
      </c>
      <c r="AM13" s="17">
        <v>0.122317151912651</v>
      </c>
      <c r="AN13" s="17">
        <v>0.13271830875742999</v>
      </c>
      <c r="AO13" s="17">
        <v>9.6933594068072101E-2</v>
      </c>
      <c r="AP13" s="17">
        <v>0.23447772860788599</v>
      </c>
      <c r="AQ13" s="17"/>
      <c r="AR13" s="17">
        <v>9.3215280975998099E-2</v>
      </c>
      <c r="AS13" s="17">
        <v>6.4217553318148504E-2</v>
      </c>
      <c r="AT13" s="17">
        <v>0.11900924380458799</v>
      </c>
      <c r="AU13" s="17"/>
      <c r="AV13" s="17">
        <v>7.7464446131573994E-2</v>
      </c>
      <c r="AW13" s="17">
        <v>9.93460775196401E-2</v>
      </c>
      <c r="AX13" s="17">
        <v>6.11448275910388E-2</v>
      </c>
      <c r="AY13" s="17">
        <v>5.4018941195175599E-2</v>
      </c>
      <c r="AZ13" s="17">
        <v>0.135605932766316</v>
      </c>
      <c r="BA13" s="17"/>
      <c r="BB13" s="17">
        <v>7.4173879922777297E-2</v>
      </c>
      <c r="BC13" s="17">
        <v>0.10245589158122299</v>
      </c>
      <c r="BD13" s="17">
        <v>4.98886432622756E-2</v>
      </c>
      <c r="BE13" s="17"/>
      <c r="BF13" s="17">
        <v>9.9605731716454093E-2</v>
      </c>
      <c r="BG13" s="17">
        <v>8.4992743057908104E-2</v>
      </c>
      <c r="BH13" s="17">
        <v>0.11068854239797001</v>
      </c>
      <c r="BI13" s="17">
        <v>8.0712400400515805E-2</v>
      </c>
      <c r="BJ13" s="17">
        <v>9.1730160459085705E-2</v>
      </c>
      <c r="BK13" s="17">
        <v>8.2048231139529595E-2</v>
      </c>
    </row>
    <row r="14" spans="2:63" x14ac:dyDescent="0.35">
      <c r="B14" s="14" t="s">
        <v>224</v>
      </c>
      <c r="C14" s="17">
        <v>0.29893659120691002</v>
      </c>
      <c r="D14" s="17">
        <v>0.41681614498820602</v>
      </c>
      <c r="E14" s="17">
        <v>0.18890226416412401</v>
      </c>
      <c r="F14" s="17"/>
      <c r="G14" s="17">
        <v>0.388344091293717</v>
      </c>
      <c r="H14" s="17">
        <v>0.36075759660159301</v>
      </c>
      <c r="I14" s="17">
        <v>0.298782742484487</v>
      </c>
      <c r="J14" s="17">
        <v>0.237745709525155</v>
      </c>
      <c r="K14" s="17">
        <v>0.27405289237296099</v>
      </c>
      <c r="L14" s="17">
        <v>0.26144113132839403</v>
      </c>
      <c r="M14" s="17"/>
      <c r="N14" s="17">
        <v>0.38991359672978698</v>
      </c>
      <c r="O14" s="17">
        <v>0.27365005470710702</v>
      </c>
      <c r="P14" s="17">
        <v>0.24987264933997999</v>
      </c>
      <c r="Q14" s="17">
        <v>0.298303698346577</v>
      </c>
      <c r="R14" s="17">
        <v>0.280839594310551</v>
      </c>
      <c r="S14" s="17">
        <v>0.28711778510373898</v>
      </c>
      <c r="T14" s="17">
        <v>0.29891771363647002</v>
      </c>
      <c r="U14" s="17">
        <v>0.27361731968790698</v>
      </c>
      <c r="V14" s="17">
        <v>0.287113625809651</v>
      </c>
      <c r="W14" s="17">
        <v>0.30008732441895802</v>
      </c>
      <c r="X14" s="17">
        <v>0.29242030124492102</v>
      </c>
      <c r="Y14" s="17"/>
      <c r="Z14" s="17">
        <v>0.36014447706416503</v>
      </c>
      <c r="AA14" s="17">
        <v>0.234867047936131</v>
      </c>
      <c r="AB14" s="17">
        <v>0.36847969467486802</v>
      </c>
      <c r="AC14" s="17">
        <v>0.23911056229809999</v>
      </c>
      <c r="AD14" s="17"/>
      <c r="AE14" s="17">
        <v>0.214944910616783</v>
      </c>
      <c r="AF14" s="17">
        <v>0.28208926544646701</v>
      </c>
      <c r="AG14" s="17">
        <v>0.35120973273262601</v>
      </c>
      <c r="AH14" s="17">
        <v>0.397069505026789</v>
      </c>
      <c r="AI14" s="17">
        <v>0.58778246648259502</v>
      </c>
      <c r="AJ14" s="17"/>
      <c r="AK14" s="17">
        <v>0.33560957565029198</v>
      </c>
      <c r="AL14" s="17">
        <v>0.30387021212156901</v>
      </c>
      <c r="AM14" s="17">
        <v>0.24865020507881</v>
      </c>
      <c r="AN14" s="17">
        <v>0.28847070006355202</v>
      </c>
      <c r="AO14" s="17">
        <v>0.273157444606411</v>
      </c>
      <c r="AP14" s="17">
        <v>0.151384255592245</v>
      </c>
      <c r="AQ14" s="17"/>
      <c r="AR14" s="17">
        <v>0.28814954997876202</v>
      </c>
      <c r="AS14" s="17">
        <v>0.34520277198884503</v>
      </c>
      <c r="AT14" s="17">
        <v>0.22195933825813099</v>
      </c>
      <c r="AU14" s="17"/>
      <c r="AV14" s="17">
        <v>0.315777274534987</v>
      </c>
      <c r="AW14" s="17">
        <v>0.32491364081867302</v>
      </c>
      <c r="AX14" s="17">
        <v>0.37721686810660099</v>
      </c>
      <c r="AY14" s="17">
        <v>0.299632047678838</v>
      </c>
      <c r="AZ14" s="17">
        <v>0.19428419384114701</v>
      </c>
      <c r="BA14" s="17"/>
      <c r="BB14" s="17">
        <v>0.31963160361335402</v>
      </c>
      <c r="BC14" s="17">
        <v>0.31604863609295297</v>
      </c>
      <c r="BD14" s="17">
        <v>0.39163827133676599</v>
      </c>
      <c r="BE14" s="17"/>
      <c r="BF14" s="17">
        <v>0.35952281480818399</v>
      </c>
      <c r="BG14" s="17">
        <v>0.27065724228711902</v>
      </c>
      <c r="BH14" s="17">
        <v>0.32635793254601803</v>
      </c>
      <c r="BI14" s="17">
        <v>0.271058516272214</v>
      </c>
      <c r="BJ14" s="17">
        <v>0.268425925001059</v>
      </c>
      <c r="BK14" s="17">
        <v>0.32944741597848498</v>
      </c>
    </row>
    <row r="15" spans="2:63" s="30" customFormat="1" ht="29" x14ac:dyDescent="0.35">
      <c r="B15" s="39" t="s">
        <v>470</v>
      </c>
      <c r="C15" s="17">
        <v>0.70106340879308982</v>
      </c>
      <c r="D15" s="17">
        <v>0.58318385501179371</v>
      </c>
      <c r="E15" s="17">
        <v>0.81109773583587497</v>
      </c>
      <c r="F15" s="17"/>
      <c r="G15" s="17">
        <v>0.61165590870628406</v>
      </c>
      <c r="H15" s="17">
        <v>0.63924240339840699</v>
      </c>
      <c r="I15" s="17">
        <v>0.701217257515513</v>
      </c>
      <c r="J15" s="17">
        <v>0.76225429047484394</v>
      </c>
      <c r="K15" s="17">
        <v>0.72594710762703984</v>
      </c>
      <c r="L15" s="17">
        <v>0.73855886867160536</v>
      </c>
      <c r="M15" s="17"/>
      <c r="N15" s="17">
        <v>0.61008640327021302</v>
      </c>
      <c r="O15" s="17">
        <v>0.72634994529289321</v>
      </c>
      <c r="P15" s="17">
        <v>0.75012735066002056</v>
      </c>
      <c r="Q15" s="17">
        <v>0.70169630165342389</v>
      </c>
      <c r="R15" s="17">
        <v>0.71916040568944906</v>
      </c>
      <c r="S15" s="17">
        <v>0.71288221489626102</v>
      </c>
      <c r="T15" s="17">
        <v>0.70108228636352909</v>
      </c>
      <c r="U15" s="17">
        <v>0.72638268031209308</v>
      </c>
      <c r="V15" s="17">
        <v>0.71288637419034906</v>
      </c>
      <c r="W15" s="17">
        <v>0.69991267558104209</v>
      </c>
      <c r="X15" s="17">
        <v>0.70757969875507887</v>
      </c>
      <c r="Y15" s="17"/>
      <c r="Z15" s="17">
        <v>0.63985552293583536</v>
      </c>
      <c r="AA15" s="17">
        <v>0.76513295206386933</v>
      </c>
      <c r="AB15" s="17">
        <v>0.63152030532513181</v>
      </c>
      <c r="AC15" s="17">
        <v>0.76088943770189998</v>
      </c>
      <c r="AD15" s="17"/>
      <c r="AE15" s="17">
        <v>0.78505508938321689</v>
      </c>
      <c r="AF15" s="17">
        <v>0.7179107345535326</v>
      </c>
      <c r="AG15" s="17">
        <v>0.64879026726737277</v>
      </c>
      <c r="AH15" s="17">
        <v>0.60293049497321216</v>
      </c>
      <c r="AI15" s="17">
        <v>0.41221753351740492</v>
      </c>
      <c r="AJ15" s="17"/>
      <c r="AK15" s="17">
        <v>0.6643904243497073</v>
      </c>
      <c r="AL15" s="17">
        <v>0.69612978787843027</v>
      </c>
      <c r="AM15" s="17">
        <v>0.75134979492119003</v>
      </c>
      <c r="AN15" s="17">
        <v>0.71152929993644898</v>
      </c>
      <c r="AO15" s="17">
        <v>0.72684255539358911</v>
      </c>
      <c r="AP15" s="17">
        <v>0.848615744407755</v>
      </c>
      <c r="AQ15" s="17"/>
      <c r="AR15" s="17">
        <v>0.71185045002123803</v>
      </c>
      <c r="AS15" s="17">
        <v>0.65479722801115448</v>
      </c>
      <c r="AT15" s="17">
        <v>0.77804066174186903</v>
      </c>
      <c r="AU15" s="17"/>
      <c r="AV15" s="17">
        <v>0.68422272546501295</v>
      </c>
      <c r="AW15" s="17">
        <v>0.67508635918132709</v>
      </c>
      <c r="AX15" s="17">
        <v>0.62278313189339884</v>
      </c>
      <c r="AY15" s="17">
        <v>0.70036795232116267</v>
      </c>
      <c r="AZ15" s="17">
        <v>0.80571580615885185</v>
      </c>
      <c r="BA15" s="17"/>
      <c r="BB15" s="17">
        <v>0.68036839638664737</v>
      </c>
      <c r="BC15" s="17">
        <v>0.68395136390704703</v>
      </c>
      <c r="BD15" s="17">
        <v>0.60836172866323357</v>
      </c>
      <c r="BE15" s="17"/>
      <c r="BF15" s="17">
        <v>0.64047718519181718</v>
      </c>
      <c r="BG15" s="17">
        <v>0.72934275771288215</v>
      </c>
      <c r="BH15" s="17">
        <v>0.67364206745398203</v>
      </c>
      <c r="BI15" s="17">
        <v>0.72894148372778589</v>
      </c>
      <c r="BJ15" s="17">
        <v>0.73157407499894167</v>
      </c>
      <c r="BK15" s="17">
        <v>0.67055258402151463</v>
      </c>
    </row>
    <row r="16" spans="2:63" x14ac:dyDescent="0.35">
      <c r="B16" s="14" t="s">
        <v>192</v>
      </c>
      <c r="C16" s="18">
        <v>-0.4021268175861798</v>
      </c>
      <c r="D16" s="18">
        <v>-0.16636771002358769</v>
      </c>
      <c r="E16" s="18">
        <v>-0.62219547167175093</v>
      </c>
      <c r="F16" s="18" t="s">
        <v>4</v>
      </c>
      <c r="G16" s="18">
        <v>-0.22331181741256706</v>
      </c>
      <c r="H16" s="18">
        <v>-0.27848480679681398</v>
      </c>
      <c r="I16" s="18">
        <v>-0.40243451503102601</v>
      </c>
      <c r="J16" s="18">
        <v>-0.524508580949689</v>
      </c>
      <c r="K16" s="18">
        <v>-0.45189421525407886</v>
      </c>
      <c r="L16" s="18">
        <v>-0.47711773734321133</v>
      </c>
      <c r="M16" s="18" t="s">
        <v>4</v>
      </c>
      <c r="N16" s="18">
        <v>-0.22017280654042604</v>
      </c>
      <c r="O16" s="18">
        <v>-0.45269989058578619</v>
      </c>
      <c r="P16" s="18">
        <v>-0.50025470132004057</v>
      </c>
      <c r="Q16" s="18">
        <v>-0.4033926033068469</v>
      </c>
      <c r="R16" s="18">
        <v>-0.43832081137889806</v>
      </c>
      <c r="S16" s="18">
        <v>-0.42576442979252205</v>
      </c>
      <c r="T16" s="18">
        <v>-0.40216457272705908</v>
      </c>
      <c r="U16" s="18">
        <v>-0.4527653606241861</v>
      </c>
      <c r="V16" s="18">
        <v>-0.42577274838069806</v>
      </c>
      <c r="W16" s="18">
        <v>-0.39982535116208406</v>
      </c>
      <c r="X16" s="18">
        <v>-0.41515939751015785</v>
      </c>
      <c r="Y16" s="18" t="s">
        <v>4</v>
      </c>
      <c r="Z16" s="18">
        <v>-0.27971104587167034</v>
      </c>
      <c r="AA16" s="18">
        <v>-0.53026590412773833</v>
      </c>
      <c r="AB16" s="18">
        <v>-0.2630406106502638</v>
      </c>
      <c r="AC16" s="18">
        <v>-0.52177887540379997</v>
      </c>
      <c r="AD16" s="18" t="s">
        <v>4</v>
      </c>
      <c r="AE16" s="18">
        <v>-0.57011017876643388</v>
      </c>
      <c r="AF16" s="18">
        <v>-0.4358214691070656</v>
      </c>
      <c r="AG16" s="18">
        <v>-0.29758053453474675</v>
      </c>
      <c r="AH16" s="18">
        <v>-0.20586098994642316</v>
      </c>
      <c r="AI16" s="18">
        <v>0.1755649329651901</v>
      </c>
      <c r="AJ16" s="18" t="s">
        <v>4</v>
      </c>
      <c r="AK16" s="18">
        <v>-0.32878084869941532</v>
      </c>
      <c r="AL16" s="18">
        <v>-0.39225957575686127</v>
      </c>
      <c r="AM16" s="18">
        <v>-0.50269958984238006</v>
      </c>
      <c r="AN16" s="18">
        <v>-0.42305859987289696</v>
      </c>
      <c r="AO16" s="18">
        <v>-0.4536851107871781</v>
      </c>
      <c r="AP16" s="18">
        <v>-0.69723148881551</v>
      </c>
      <c r="AQ16" s="18" t="s">
        <v>4</v>
      </c>
      <c r="AR16" s="18">
        <v>-0.42370090004247601</v>
      </c>
      <c r="AS16" s="18">
        <v>-0.30959445602230945</v>
      </c>
      <c r="AT16" s="18">
        <v>-0.55608132348373807</v>
      </c>
      <c r="AU16" s="18" t="s">
        <v>4</v>
      </c>
      <c r="AV16" s="18">
        <v>-0.36844545093002595</v>
      </c>
      <c r="AW16" s="18">
        <v>-0.35017271836265407</v>
      </c>
      <c r="AX16" s="18">
        <v>-0.24556626378679786</v>
      </c>
      <c r="AY16" s="18">
        <v>-0.40073590464232467</v>
      </c>
      <c r="AZ16" s="18">
        <v>-0.61143161231770482</v>
      </c>
      <c r="BA16" s="18" t="s">
        <v>4</v>
      </c>
      <c r="BB16" s="18">
        <v>-0.36073679277329335</v>
      </c>
      <c r="BC16" s="18">
        <v>-0.36790272781409405</v>
      </c>
      <c r="BD16" s="18">
        <v>-0.21672345732646758</v>
      </c>
      <c r="BE16" s="18" t="s">
        <v>4</v>
      </c>
      <c r="BF16" s="18">
        <v>-0.28095437038363319</v>
      </c>
      <c r="BG16" s="18">
        <v>-0.45868551542576314</v>
      </c>
      <c r="BH16" s="18">
        <v>-0.347284134907964</v>
      </c>
      <c r="BI16" s="18">
        <v>-0.45788296745557189</v>
      </c>
      <c r="BJ16" s="18">
        <v>-0.46314814999788267</v>
      </c>
      <c r="BK16" s="18">
        <v>-0.34110516804302965</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BK21"/>
  <sheetViews>
    <sheetView showGridLines="0" workbookViewId="0">
      <pane xSplit="2" topLeftCell="C1" activePane="topRight" state="frozen"/>
      <selection activeCell="B15" sqref="B15"/>
      <selection pane="topRight" activeCell="G23" sqref="G2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230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4112</v>
      </c>
      <c r="D7" s="6">
        <v>1900</v>
      </c>
      <c r="E7" s="6">
        <v>2185</v>
      </c>
      <c r="F7" s="6"/>
      <c r="G7" s="6">
        <v>450</v>
      </c>
      <c r="H7" s="6">
        <v>670</v>
      </c>
      <c r="I7" s="6">
        <v>754</v>
      </c>
      <c r="J7" s="6">
        <v>788</v>
      </c>
      <c r="K7" s="6">
        <v>674</v>
      </c>
      <c r="L7" s="6">
        <v>776</v>
      </c>
      <c r="M7" s="6"/>
      <c r="N7" s="6">
        <v>569</v>
      </c>
      <c r="O7" s="6">
        <v>563</v>
      </c>
      <c r="P7" s="6">
        <v>354</v>
      </c>
      <c r="Q7" s="6">
        <v>389</v>
      </c>
      <c r="R7" s="6">
        <v>307</v>
      </c>
      <c r="S7" s="6">
        <v>380</v>
      </c>
      <c r="T7" s="6">
        <v>345</v>
      </c>
      <c r="U7" s="6">
        <v>173</v>
      </c>
      <c r="V7" s="6">
        <v>468</v>
      </c>
      <c r="W7" s="6">
        <v>348</v>
      </c>
      <c r="X7" s="6">
        <v>216</v>
      </c>
      <c r="Y7" s="6"/>
      <c r="Z7" s="6">
        <v>1328</v>
      </c>
      <c r="AA7" s="6">
        <v>1199</v>
      </c>
      <c r="AB7" s="6">
        <v>618</v>
      </c>
      <c r="AC7" s="6">
        <v>942</v>
      </c>
      <c r="AD7" s="6"/>
      <c r="AE7" s="6">
        <v>937</v>
      </c>
      <c r="AF7" s="6">
        <v>1212</v>
      </c>
      <c r="AG7" s="6">
        <v>1192</v>
      </c>
      <c r="AH7" s="6">
        <v>534</v>
      </c>
      <c r="AI7" s="6">
        <v>96</v>
      </c>
      <c r="AJ7" s="6"/>
      <c r="AK7" s="6">
        <v>1497</v>
      </c>
      <c r="AL7" s="6">
        <v>1100</v>
      </c>
      <c r="AM7" s="6">
        <v>331</v>
      </c>
      <c r="AN7" s="6">
        <v>330</v>
      </c>
      <c r="AO7" s="6">
        <v>660</v>
      </c>
      <c r="AP7" s="6">
        <v>124</v>
      </c>
      <c r="AQ7" s="6"/>
      <c r="AR7" s="6">
        <v>1594</v>
      </c>
      <c r="AS7" s="6">
        <v>1779</v>
      </c>
      <c r="AT7" s="6">
        <v>485</v>
      </c>
      <c r="AU7" s="6"/>
      <c r="AV7" s="6">
        <v>1555</v>
      </c>
      <c r="AW7" s="6">
        <v>1136</v>
      </c>
      <c r="AX7" s="6">
        <v>351</v>
      </c>
      <c r="AY7" s="6">
        <v>66</v>
      </c>
      <c r="AZ7" s="6">
        <v>449</v>
      </c>
      <c r="BA7" s="6"/>
      <c r="BB7" s="6">
        <v>1251</v>
      </c>
      <c r="BC7" s="6">
        <v>1078</v>
      </c>
      <c r="BD7" s="6">
        <v>282</v>
      </c>
      <c r="BE7" s="6"/>
      <c r="BF7" s="6">
        <v>842</v>
      </c>
      <c r="BG7" s="6">
        <v>1132</v>
      </c>
      <c r="BH7" s="6">
        <v>508</v>
      </c>
      <c r="BI7" s="6">
        <v>855</v>
      </c>
      <c r="BJ7" s="6">
        <v>543</v>
      </c>
      <c r="BK7" s="6">
        <v>229</v>
      </c>
    </row>
    <row r="8" spans="2:63" ht="30" customHeight="1" x14ac:dyDescent="0.35">
      <c r="B8" s="7" t="s">
        <v>9</v>
      </c>
      <c r="C8" s="7">
        <v>4098</v>
      </c>
      <c r="D8" s="7">
        <v>1978</v>
      </c>
      <c r="E8" s="7">
        <v>2092</v>
      </c>
      <c r="F8" s="7"/>
      <c r="G8" s="7">
        <v>549</v>
      </c>
      <c r="H8" s="7">
        <v>676</v>
      </c>
      <c r="I8" s="7">
        <v>693</v>
      </c>
      <c r="J8" s="7">
        <v>712</v>
      </c>
      <c r="K8" s="7">
        <v>591</v>
      </c>
      <c r="L8" s="7">
        <v>877</v>
      </c>
      <c r="M8" s="7"/>
      <c r="N8" s="7">
        <v>567</v>
      </c>
      <c r="O8" s="7">
        <v>554</v>
      </c>
      <c r="P8" s="7">
        <v>342</v>
      </c>
      <c r="Q8" s="7">
        <v>386</v>
      </c>
      <c r="R8" s="7">
        <v>297</v>
      </c>
      <c r="S8" s="7">
        <v>380</v>
      </c>
      <c r="T8" s="7">
        <v>339</v>
      </c>
      <c r="U8" s="7">
        <v>167</v>
      </c>
      <c r="V8" s="7">
        <v>468</v>
      </c>
      <c r="W8" s="7">
        <v>386</v>
      </c>
      <c r="X8" s="7">
        <v>212</v>
      </c>
      <c r="Y8" s="7"/>
      <c r="Z8" s="7">
        <v>1102</v>
      </c>
      <c r="AA8" s="7">
        <v>1070</v>
      </c>
      <c r="AB8" s="7">
        <v>891</v>
      </c>
      <c r="AC8" s="7">
        <v>1010</v>
      </c>
      <c r="AD8" s="7"/>
      <c r="AE8" s="7">
        <v>1002</v>
      </c>
      <c r="AF8" s="7">
        <v>1263</v>
      </c>
      <c r="AG8" s="7">
        <v>1115</v>
      </c>
      <c r="AH8" s="7">
        <v>480</v>
      </c>
      <c r="AI8" s="7">
        <v>82</v>
      </c>
      <c r="AJ8" s="7"/>
      <c r="AK8" s="7">
        <v>1504</v>
      </c>
      <c r="AL8" s="7">
        <v>1026</v>
      </c>
      <c r="AM8" s="7">
        <v>358</v>
      </c>
      <c r="AN8" s="7">
        <v>348</v>
      </c>
      <c r="AO8" s="7">
        <v>657</v>
      </c>
      <c r="AP8" s="7">
        <v>130</v>
      </c>
      <c r="AQ8" s="7"/>
      <c r="AR8" s="7">
        <v>1617</v>
      </c>
      <c r="AS8" s="7">
        <v>1706</v>
      </c>
      <c r="AT8" s="7">
        <v>494</v>
      </c>
      <c r="AU8" s="7"/>
      <c r="AV8" s="7">
        <v>1552</v>
      </c>
      <c r="AW8" s="7">
        <v>1125</v>
      </c>
      <c r="AX8" s="7">
        <v>324</v>
      </c>
      <c r="AY8" s="7">
        <v>72</v>
      </c>
      <c r="AZ8" s="7">
        <v>463</v>
      </c>
      <c r="BA8" s="7"/>
      <c r="BB8" s="7">
        <v>1256</v>
      </c>
      <c r="BC8" s="7">
        <v>1065</v>
      </c>
      <c r="BD8" s="7">
        <v>269</v>
      </c>
      <c r="BE8" s="7"/>
      <c r="BF8" s="7">
        <v>834</v>
      </c>
      <c r="BG8" s="7">
        <v>1100</v>
      </c>
      <c r="BH8" s="7">
        <v>523</v>
      </c>
      <c r="BI8" s="7">
        <v>862</v>
      </c>
      <c r="BJ8" s="7">
        <v>541</v>
      </c>
      <c r="BK8" s="7">
        <v>235</v>
      </c>
    </row>
    <row r="9" spans="2:63" x14ac:dyDescent="0.35">
      <c r="B9" s="14" t="s">
        <v>219</v>
      </c>
      <c r="C9" s="11">
        <v>6.4619556502532899E-2</v>
      </c>
      <c r="D9" s="11">
        <v>9.6151026918648796E-2</v>
      </c>
      <c r="E9" s="11">
        <v>3.46322669440026E-2</v>
      </c>
      <c r="F9" s="11"/>
      <c r="G9" s="11">
        <v>0.12346646700903099</v>
      </c>
      <c r="H9" s="11">
        <v>0.114815752770421</v>
      </c>
      <c r="I9" s="11">
        <v>7.5379786213993494E-2</v>
      </c>
      <c r="J9" s="11">
        <v>2.1817842875527401E-2</v>
      </c>
      <c r="K9" s="11">
        <v>3.5094778469440702E-2</v>
      </c>
      <c r="L9" s="11">
        <v>3.52467855922401E-2</v>
      </c>
      <c r="M9" s="11"/>
      <c r="N9" s="11">
        <v>0.127093690722372</v>
      </c>
      <c r="O9" s="11">
        <v>5.7851474734321798E-2</v>
      </c>
      <c r="P9" s="11">
        <v>1.79850286148731E-2</v>
      </c>
      <c r="Q9" s="11">
        <v>3.9338158875121099E-2</v>
      </c>
      <c r="R9" s="11">
        <v>2.9111633586694101E-2</v>
      </c>
      <c r="S9" s="11">
        <v>8.3370552475413404E-2</v>
      </c>
      <c r="T9" s="11">
        <v>5.9914790769966503E-2</v>
      </c>
      <c r="U9" s="11">
        <v>5.3839125792692399E-2</v>
      </c>
      <c r="V9" s="11">
        <v>7.8721544442744998E-2</v>
      </c>
      <c r="W9" s="11">
        <v>4.3567310880321598E-2</v>
      </c>
      <c r="X9" s="11">
        <v>7.5948349094850598E-2</v>
      </c>
      <c r="Y9" s="11"/>
      <c r="Z9" s="11">
        <v>8.00659366573718E-2</v>
      </c>
      <c r="AA9" s="11">
        <v>2.9519486815431401E-2</v>
      </c>
      <c r="AB9" s="11">
        <v>8.2431158919432895E-2</v>
      </c>
      <c r="AC9" s="11">
        <v>6.9405172420559394E-2</v>
      </c>
      <c r="AD9" s="11"/>
      <c r="AE9" s="11">
        <v>5.3094797929317997E-2</v>
      </c>
      <c r="AF9" s="11">
        <v>5.1827143904688802E-2</v>
      </c>
      <c r="AG9" s="11">
        <v>7.2252029603436296E-2</v>
      </c>
      <c r="AH9" s="11">
        <v>8.4798266183262402E-2</v>
      </c>
      <c r="AI9" s="11">
        <v>0.24333992412979299</v>
      </c>
      <c r="AJ9" s="11"/>
      <c r="AK9" s="11">
        <v>6.7108313509144701E-2</v>
      </c>
      <c r="AL9" s="11">
        <v>5.5858366245764998E-2</v>
      </c>
      <c r="AM9" s="11">
        <v>6.7737909869766605E-2</v>
      </c>
      <c r="AN9" s="11">
        <v>8.7293489329651294E-2</v>
      </c>
      <c r="AO9" s="11">
        <v>6.2637817904360599E-2</v>
      </c>
      <c r="AP9" s="11">
        <v>3.9489251653567502E-2</v>
      </c>
      <c r="AQ9" s="11"/>
      <c r="AR9" s="11">
        <v>5.2250076778892998E-2</v>
      </c>
      <c r="AS9" s="11">
        <v>8.0797670750509101E-2</v>
      </c>
      <c r="AT9" s="11">
        <v>5.1158683604042597E-2</v>
      </c>
      <c r="AU9" s="11"/>
      <c r="AV9" s="11">
        <v>5.2850199934706299E-2</v>
      </c>
      <c r="AW9" s="11">
        <v>7.8468708083642494E-2</v>
      </c>
      <c r="AX9" s="11">
        <v>9.3284890926903202E-2</v>
      </c>
      <c r="AY9" s="11">
        <v>0.19630626039462901</v>
      </c>
      <c r="AZ9" s="11">
        <v>4.6380764638713101E-2</v>
      </c>
      <c r="BA9" s="11"/>
      <c r="BB9" s="11">
        <v>5.6010512516589103E-2</v>
      </c>
      <c r="BC9" s="11">
        <v>7.3345499234101594E-2</v>
      </c>
      <c r="BD9" s="11">
        <v>0.11311526773863401</v>
      </c>
      <c r="BE9" s="11"/>
      <c r="BF9" s="11">
        <v>0.12815400676517799</v>
      </c>
      <c r="BG9" s="11">
        <v>3.99665294701484E-2</v>
      </c>
      <c r="BH9" s="11">
        <v>7.8188618639910903E-2</v>
      </c>
      <c r="BI9" s="11">
        <v>4.8049345675389502E-2</v>
      </c>
      <c r="BJ9" s="11">
        <v>3.52338440647533E-2</v>
      </c>
      <c r="BK9" s="11">
        <v>4.5585617091965597E-2</v>
      </c>
    </row>
    <row r="10" spans="2:63" x14ac:dyDescent="0.35">
      <c r="B10" s="14" t="s">
        <v>220</v>
      </c>
      <c r="C10" s="11">
        <v>0.123171806977453</v>
      </c>
      <c r="D10" s="11">
        <v>0.17380460552333801</v>
      </c>
      <c r="E10" s="11">
        <v>7.5551250601634798E-2</v>
      </c>
      <c r="F10" s="11"/>
      <c r="G10" s="11">
        <v>0.177440222161691</v>
      </c>
      <c r="H10" s="11">
        <v>0.17450865333600801</v>
      </c>
      <c r="I10" s="11">
        <v>0.114545667839243</v>
      </c>
      <c r="J10" s="11">
        <v>8.8395036317797701E-2</v>
      </c>
      <c r="K10" s="11">
        <v>0.110656188227337</v>
      </c>
      <c r="L10" s="11">
        <v>9.3120919156247497E-2</v>
      </c>
      <c r="M10" s="11"/>
      <c r="N10" s="11">
        <v>0.16206671838612299</v>
      </c>
      <c r="O10" s="11">
        <v>0.111177627103088</v>
      </c>
      <c r="P10" s="11">
        <v>0.103040968597605</v>
      </c>
      <c r="Q10" s="11">
        <v>0.12784986143490801</v>
      </c>
      <c r="R10" s="11">
        <v>0.12825230289644299</v>
      </c>
      <c r="S10" s="11">
        <v>0.112872875549171</v>
      </c>
      <c r="T10" s="11">
        <v>0.12571592444756599</v>
      </c>
      <c r="U10" s="11">
        <v>0.107553397674124</v>
      </c>
      <c r="V10" s="11">
        <v>0.12706180215865601</v>
      </c>
      <c r="W10" s="11">
        <v>0.12713028719863301</v>
      </c>
      <c r="X10" s="11">
        <v>7.8245008781490905E-2</v>
      </c>
      <c r="Y10" s="11"/>
      <c r="Z10" s="11">
        <v>0.156392172154728</v>
      </c>
      <c r="AA10" s="11">
        <v>0.10280160752239501</v>
      </c>
      <c r="AB10" s="11">
        <v>0.13632472070519799</v>
      </c>
      <c r="AC10" s="11">
        <v>9.8002934592712698E-2</v>
      </c>
      <c r="AD10" s="11"/>
      <c r="AE10" s="11">
        <v>8.7210492406107995E-2</v>
      </c>
      <c r="AF10" s="11">
        <v>0.112528219997342</v>
      </c>
      <c r="AG10" s="11">
        <v>0.14274771295715399</v>
      </c>
      <c r="AH10" s="11">
        <v>0.18019627588988099</v>
      </c>
      <c r="AI10" s="11">
        <v>0.21847987961040699</v>
      </c>
      <c r="AJ10" s="11"/>
      <c r="AK10" s="11">
        <v>0.124975204751855</v>
      </c>
      <c r="AL10" s="11">
        <v>0.129110999229026</v>
      </c>
      <c r="AM10" s="11">
        <v>0.13329532062635999</v>
      </c>
      <c r="AN10" s="11">
        <v>0.119712313703185</v>
      </c>
      <c r="AO10" s="11">
        <v>0.112511203649245</v>
      </c>
      <c r="AP10" s="11">
        <v>9.7098956396574398E-2</v>
      </c>
      <c r="AQ10" s="11"/>
      <c r="AR10" s="11">
        <v>0.11638992229848499</v>
      </c>
      <c r="AS10" s="11">
        <v>0.140966594913187</v>
      </c>
      <c r="AT10" s="11">
        <v>8.4916090300391198E-2</v>
      </c>
      <c r="AU10" s="11"/>
      <c r="AV10" s="11">
        <v>0.126416765522193</v>
      </c>
      <c r="AW10" s="11">
        <v>0.13373240416012799</v>
      </c>
      <c r="AX10" s="11">
        <v>0.17256498205807699</v>
      </c>
      <c r="AY10" s="11">
        <v>0.13799275258034099</v>
      </c>
      <c r="AZ10" s="11">
        <v>7.5362666384630406E-2</v>
      </c>
      <c r="BA10" s="11"/>
      <c r="BB10" s="11">
        <v>0.12695165758145299</v>
      </c>
      <c r="BC10" s="11">
        <v>0.12413232276827101</v>
      </c>
      <c r="BD10" s="11">
        <v>0.17659810082182301</v>
      </c>
      <c r="BE10" s="11"/>
      <c r="BF10" s="11">
        <v>0.14668781847623799</v>
      </c>
      <c r="BG10" s="11">
        <v>0.13076306534519699</v>
      </c>
      <c r="BH10" s="11">
        <v>0.124695560215481</v>
      </c>
      <c r="BI10" s="11">
        <v>0.108252342473469</v>
      </c>
      <c r="BJ10" s="11">
        <v>0.103043856164539</v>
      </c>
      <c r="BK10" s="11">
        <v>0.10369859540828601</v>
      </c>
    </row>
    <row r="11" spans="2:63" x14ac:dyDescent="0.35">
      <c r="B11" s="14" t="s">
        <v>221</v>
      </c>
      <c r="C11" s="11">
        <v>0.260428269694649</v>
      </c>
      <c r="D11" s="11">
        <v>0.28324344217185299</v>
      </c>
      <c r="E11" s="11">
        <v>0.24148052096078501</v>
      </c>
      <c r="F11" s="11"/>
      <c r="G11" s="11">
        <v>0.265928465835234</v>
      </c>
      <c r="H11" s="11">
        <v>0.26088023335281901</v>
      </c>
      <c r="I11" s="11">
        <v>0.259010124375679</v>
      </c>
      <c r="J11" s="11">
        <v>0.26416034341981298</v>
      </c>
      <c r="K11" s="11">
        <v>0.27031082083649899</v>
      </c>
      <c r="L11" s="11">
        <v>0.248076109270574</v>
      </c>
      <c r="M11" s="11"/>
      <c r="N11" s="11">
        <v>0.27884534262410099</v>
      </c>
      <c r="O11" s="11">
        <v>0.268910274339141</v>
      </c>
      <c r="P11" s="11">
        <v>0.27086669605666502</v>
      </c>
      <c r="Q11" s="11">
        <v>0.28236408177073102</v>
      </c>
      <c r="R11" s="11">
        <v>0.22136299618039401</v>
      </c>
      <c r="S11" s="11">
        <v>0.26075961374540002</v>
      </c>
      <c r="T11" s="11">
        <v>0.22201265444080701</v>
      </c>
      <c r="U11" s="11">
        <v>0.25751445273752799</v>
      </c>
      <c r="V11" s="11">
        <v>0.23219426986184299</v>
      </c>
      <c r="W11" s="11">
        <v>0.28106192357701898</v>
      </c>
      <c r="X11" s="11">
        <v>0.27489768558856698</v>
      </c>
      <c r="Y11" s="11"/>
      <c r="Z11" s="11">
        <v>0.26857609826038398</v>
      </c>
      <c r="AA11" s="11">
        <v>0.25975844296295397</v>
      </c>
      <c r="AB11" s="11">
        <v>0.28579567730262301</v>
      </c>
      <c r="AC11" s="11">
        <v>0.231383402045618</v>
      </c>
      <c r="AD11" s="11"/>
      <c r="AE11" s="11">
        <v>0.236239300447836</v>
      </c>
      <c r="AF11" s="11">
        <v>0.250308378997744</v>
      </c>
      <c r="AG11" s="11">
        <v>0.28180073544899398</v>
      </c>
      <c r="AH11" s="11">
        <v>0.29606200173722502</v>
      </c>
      <c r="AI11" s="11">
        <v>0.20855498755058699</v>
      </c>
      <c r="AJ11" s="11"/>
      <c r="AK11" s="11">
        <v>0.26424210454339597</v>
      </c>
      <c r="AL11" s="11">
        <v>0.27344438828835699</v>
      </c>
      <c r="AM11" s="11">
        <v>0.20384263578280901</v>
      </c>
      <c r="AN11" s="11">
        <v>0.22074730645573101</v>
      </c>
      <c r="AO11" s="11">
        <v>0.28641484845327603</v>
      </c>
      <c r="AP11" s="11">
        <v>0.204402534025342</v>
      </c>
      <c r="AQ11" s="11"/>
      <c r="AR11" s="11">
        <v>0.238877991055296</v>
      </c>
      <c r="AS11" s="11">
        <v>0.27830672053525601</v>
      </c>
      <c r="AT11" s="11">
        <v>0.28476985657882598</v>
      </c>
      <c r="AU11" s="11"/>
      <c r="AV11" s="11">
        <v>0.243458533097546</v>
      </c>
      <c r="AW11" s="11">
        <v>0.274168248639658</v>
      </c>
      <c r="AX11" s="11">
        <v>0.29186462080489201</v>
      </c>
      <c r="AY11" s="11">
        <v>0.16100499609288799</v>
      </c>
      <c r="AZ11" s="11">
        <v>0.256751184723293</v>
      </c>
      <c r="BA11" s="11"/>
      <c r="BB11" s="11">
        <v>0.24989206621877699</v>
      </c>
      <c r="BC11" s="11">
        <v>0.28201640601942002</v>
      </c>
      <c r="BD11" s="11">
        <v>0.315381825534713</v>
      </c>
      <c r="BE11" s="11"/>
      <c r="BF11" s="11">
        <v>0.26574883147031803</v>
      </c>
      <c r="BG11" s="11">
        <v>0.261102061913221</v>
      </c>
      <c r="BH11" s="11">
        <v>0.24949980203425601</v>
      </c>
      <c r="BI11" s="11">
        <v>0.26672837360776003</v>
      </c>
      <c r="BJ11" s="11">
        <v>0.220724960855395</v>
      </c>
      <c r="BK11" s="11">
        <v>0.33516579561909299</v>
      </c>
    </row>
    <row r="12" spans="2:63" x14ac:dyDescent="0.35">
      <c r="B12" s="14" t="s">
        <v>222</v>
      </c>
      <c r="C12" s="11">
        <v>0.34363812441698</v>
      </c>
      <c r="D12" s="11">
        <v>0.28501329941224401</v>
      </c>
      <c r="E12" s="11">
        <v>0.39896537610928201</v>
      </c>
      <c r="F12" s="11"/>
      <c r="G12" s="11">
        <v>0.24070681028662</v>
      </c>
      <c r="H12" s="11">
        <v>0.28072764710388298</v>
      </c>
      <c r="I12" s="11">
        <v>0.312644218852901</v>
      </c>
      <c r="J12" s="11">
        <v>0.382674205801601</v>
      </c>
      <c r="K12" s="11">
        <v>0.38419429087637402</v>
      </c>
      <c r="L12" s="11">
        <v>0.42198338990200801</v>
      </c>
      <c r="M12" s="11"/>
      <c r="N12" s="11">
        <v>0.26766898962827801</v>
      </c>
      <c r="O12" s="11">
        <v>0.34695546622467599</v>
      </c>
      <c r="P12" s="11">
        <v>0.388257925547427</v>
      </c>
      <c r="Q12" s="11">
        <v>0.34658949423026802</v>
      </c>
      <c r="R12" s="11">
        <v>0.39276875193509803</v>
      </c>
      <c r="S12" s="11">
        <v>0.31534543822112998</v>
      </c>
      <c r="T12" s="11">
        <v>0.372223075601673</v>
      </c>
      <c r="U12" s="11">
        <v>0.41377679387972199</v>
      </c>
      <c r="V12" s="11">
        <v>0.336844844806171</v>
      </c>
      <c r="W12" s="11">
        <v>0.33109474148045398</v>
      </c>
      <c r="X12" s="11">
        <v>0.37937068533051599</v>
      </c>
      <c r="Y12" s="11"/>
      <c r="Z12" s="11">
        <v>0.320637459345048</v>
      </c>
      <c r="AA12" s="11">
        <v>0.38226964940045299</v>
      </c>
      <c r="AB12" s="11">
        <v>0.32030366119537201</v>
      </c>
      <c r="AC12" s="11">
        <v>0.34330856598790399</v>
      </c>
      <c r="AD12" s="11"/>
      <c r="AE12" s="11">
        <v>0.36170215248054699</v>
      </c>
      <c r="AF12" s="11">
        <v>0.38142014087776599</v>
      </c>
      <c r="AG12" s="11">
        <v>0.31976518556732098</v>
      </c>
      <c r="AH12" s="11">
        <v>0.29071040314302499</v>
      </c>
      <c r="AI12" s="11">
        <v>0.172595974624077</v>
      </c>
      <c r="AJ12" s="11"/>
      <c r="AK12" s="11">
        <v>0.36635169297874598</v>
      </c>
      <c r="AL12" s="11">
        <v>0.34273987684954399</v>
      </c>
      <c r="AM12" s="11">
        <v>0.31349876507513402</v>
      </c>
      <c r="AN12" s="11">
        <v>0.33519367616393297</v>
      </c>
      <c r="AO12" s="11">
        <v>0.32887924260910101</v>
      </c>
      <c r="AP12" s="11">
        <v>0.34775204902263501</v>
      </c>
      <c r="AQ12" s="11"/>
      <c r="AR12" s="11">
        <v>0.37219412726557999</v>
      </c>
      <c r="AS12" s="11">
        <v>0.32537823352858097</v>
      </c>
      <c r="AT12" s="11">
        <v>0.346374427535597</v>
      </c>
      <c r="AU12" s="11"/>
      <c r="AV12" s="11">
        <v>0.37409798364053698</v>
      </c>
      <c r="AW12" s="11">
        <v>0.319151314259427</v>
      </c>
      <c r="AX12" s="11">
        <v>0.28209943739604199</v>
      </c>
      <c r="AY12" s="11">
        <v>0.34819549205652001</v>
      </c>
      <c r="AZ12" s="11">
        <v>0.37749540251444202</v>
      </c>
      <c r="BA12" s="11"/>
      <c r="BB12" s="11">
        <v>0.37036420990879998</v>
      </c>
      <c r="BC12" s="11">
        <v>0.32015955618001601</v>
      </c>
      <c r="BD12" s="11">
        <v>0.259713024848364</v>
      </c>
      <c r="BE12" s="11"/>
      <c r="BF12" s="11">
        <v>0.271370358256321</v>
      </c>
      <c r="BG12" s="11">
        <v>0.34921990841719502</v>
      </c>
      <c r="BH12" s="11">
        <v>0.33120212239491598</v>
      </c>
      <c r="BI12" s="11">
        <v>0.37177968382437998</v>
      </c>
      <c r="BJ12" s="11">
        <v>0.41508327033480302</v>
      </c>
      <c r="BK12" s="11">
        <v>0.33960225388132498</v>
      </c>
    </row>
    <row r="13" spans="2:63" ht="29" x14ac:dyDescent="0.35">
      <c r="B13" s="14" t="s">
        <v>223</v>
      </c>
      <c r="C13" s="17">
        <v>0.208142242408385</v>
      </c>
      <c r="D13" s="17">
        <v>0.16178762597391499</v>
      </c>
      <c r="E13" s="17">
        <v>0.24937058538429499</v>
      </c>
      <c r="F13" s="17"/>
      <c r="G13" s="17">
        <v>0.19245803470742301</v>
      </c>
      <c r="H13" s="17">
        <v>0.16906771343686999</v>
      </c>
      <c r="I13" s="17">
        <v>0.23842020271818401</v>
      </c>
      <c r="J13" s="17">
        <v>0.24295257158526101</v>
      </c>
      <c r="K13" s="17">
        <v>0.19974392159034901</v>
      </c>
      <c r="L13" s="17">
        <v>0.201572796078931</v>
      </c>
      <c r="M13" s="17"/>
      <c r="N13" s="17">
        <v>0.164325258639126</v>
      </c>
      <c r="O13" s="17">
        <v>0.21510515759877299</v>
      </c>
      <c r="P13" s="17">
        <v>0.21984938118343</v>
      </c>
      <c r="Q13" s="17">
        <v>0.20385840368897201</v>
      </c>
      <c r="R13" s="17">
        <v>0.22850431540137101</v>
      </c>
      <c r="S13" s="17">
        <v>0.227651520008885</v>
      </c>
      <c r="T13" s="17">
        <v>0.220133554739987</v>
      </c>
      <c r="U13" s="17">
        <v>0.16731622991593301</v>
      </c>
      <c r="V13" s="17">
        <v>0.22517753873058399</v>
      </c>
      <c r="W13" s="17">
        <v>0.217145736863573</v>
      </c>
      <c r="X13" s="17">
        <v>0.19153827120457501</v>
      </c>
      <c r="Y13" s="17"/>
      <c r="Z13" s="17">
        <v>0.17432833358246799</v>
      </c>
      <c r="AA13" s="17">
        <v>0.22565081329876699</v>
      </c>
      <c r="AB13" s="17">
        <v>0.17514478187737401</v>
      </c>
      <c r="AC13" s="17">
        <v>0.25789992495320602</v>
      </c>
      <c r="AD13" s="17"/>
      <c r="AE13" s="17">
        <v>0.26175325673619199</v>
      </c>
      <c r="AF13" s="17">
        <v>0.203916116222459</v>
      </c>
      <c r="AG13" s="17">
        <v>0.18343433642309501</v>
      </c>
      <c r="AH13" s="17">
        <v>0.148233053046606</v>
      </c>
      <c r="AI13" s="17">
        <v>0.157029234085137</v>
      </c>
      <c r="AJ13" s="17"/>
      <c r="AK13" s="17">
        <v>0.17732268421685801</v>
      </c>
      <c r="AL13" s="17">
        <v>0.19884636938730799</v>
      </c>
      <c r="AM13" s="17">
        <v>0.28162536864593002</v>
      </c>
      <c r="AN13" s="17">
        <v>0.23705321434749899</v>
      </c>
      <c r="AO13" s="17">
        <v>0.20955688738401701</v>
      </c>
      <c r="AP13" s="17">
        <v>0.31125720890188102</v>
      </c>
      <c r="AQ13" s="17"/>
      <c r="AR13" s="17">
        <v>0.220287882601746</v>
      </c>
      <c r="AS13" s="17">
        <v>0.17455078027246701</v>
      </c>
      <c r="AT13" s="17">
        <v>0.23278094198114399</v>
      </c>
      <c r="AU13" s="17"/>
      <c r="AV13" s="17">
        <v>0.203176517805017</v>
      </c>
      <c r="AW13" s="17">
        <v>0.194479324857144</v>
      </c>
      <c r="AX13" s="17">
        <v>0.16018606881408501</v>
      </c>
      <c r="AY13" s="17">
        <v>0.15650049887562201</v>
      </c>
      <c r="AZ13" s="17">
        <v>0.24400998173892199</v>
      </c>
      <c r="BA13" s="17"/>
      <c r="BB13" s="17">
        <v>0.196781553774381</v>
      </c>
      <c r="BC13" s="17">
        <v>0.20034621579819101</v>
      </c>
      <c r="BD13" s="17">
        <v>0.13519178105646601</v>
      </c>
      <c r="BE13" s="17"/>
      <c r="BF13" s="17">
        <v>0.18803898503194499</v>
      </c>
      <c r="BG13" s="17">
        <v>0.21894843485423901</v>
      </c>
      <c r="BH13" s="17">
        <v>0.21641389671543601</v>
      </c>
      <c r="BI13" s="17">
        <v>0.20519025441900199</v>
      </c>
      <c r="BJ13" s="17">
        <v>0.22591406858051</v>
      </c>
      <c r="BK13" s="17">
        <v>0.17594773799933</v>
      </c>
    </row>
    <row r="14" spans="2:63" x14ac:dyDescent="0.35">
      <c r="B14" s="39" t="s">
        <v>224</v>
      </c>
      <c r="C14" s="17">
        <v>0.18779136347998601</v>
      </c>
      <c r="D14" s="17">
        <v>0.269955632441987</v>
      </c>
      <c r="E14" s="17">
        <v>0.110183517545637</v>
      </c>
      <c r="F14" s="17"/>
      <c r="G14" s="17">
        <v>0.300906689170723</v>
      </c>
      <c r="H14" s="17">
        <v>0.28932440610642901</v>
      </c>
      <c r="I14" s="17">
        <v>0.18992545405323699</v>
      </c>
      <c r="J14" s="17">
        <v>0.11021287919332499</v>
      </c>
      <c r="K14" s="17">
        <v>0.14575096669677801</v>
      </c>
      <c r="L14" s="17">
        <v>0.12836770474848799</v>
      </c>
      <c r="M14" s="17"/>
      <c r="N14" s="17">
        <v>0.289160409108495</v>
      </c>
      <c r="O14" s="17">
        <v>0.16902910183740999</v>
      </c>
      <c r="P14" s="17">
        <v>0.121025997212478</v>
      </c>
      <c r="Q14" s="17">
        <v>0.167188020310029</v>
      </c>
      <c r="R14" s="17">
        <v>0.15736393648313701</v>
      </c>
      <c r="S14" s="17">
        <v>0.196243428024584</v>
      </c>
      <c r="T14" s="17">
        <v>0.18563071521753199</v>
      </c>
      <c r="U14" s="17">
        <v>0.16139252346681701</v>
      </c>
      <c r="V14" s="17">
        <v>0.20578334660140099</v>
      </c>
      <c r="W14" s="17">
        <v>0.17069759807895399</v>
      </c>
      <c r="X14" s="17">
        <v>0.154193357876341</v>
      </c>
      <c r="Y14" s="17"/>
      <c r="Z14" s="17">
        <v>0.2364581088121</v>
      </c>
      <c r="AA14" s="17">
        <v>0.13232109433782699</v>
      </c>
      <c r="AB14" s="17">
        <v>0.218755879624631</v>
      </c>
      <c r="AC14" s="17">
        <v>0.167408107013272</v>
      </c>
      <c r="AD14" s="17"/>
      <c r="AE14" s="17">
        <v>0.14030529033542599</v>
      </c>
      <c r="AF14" s="17">
        <v>0.16435536390203101</v>
      </c>
      <c r="AG14" s="17">
        <v>0.21499974256059001</v>
      </c>
      <c r="AH14" s="17">
        <v>0.26499454207314399</v>
      </c>
      <c r="AI14" s="17">
        <v>0.46181980374019899</v>
      </c>
      <c r="AJ14" s="17"/>
      <c r="AK14" s="17">
        <v>0.19208351826100001</v>
      </c>
      <c r="AL14" s="17">
        <v>0.18496936547479101</v>
      </c>
      <c r="AM14" s="17">
        <v>0.20103323049612701</v>
      </c>
      <c r="AN14" s="17">
        <v>0.207005803032837</v>
      </c>
      <c r="AO14" s="17">
        <v>0.17514902155360501</v>
      </c>
      <c r="AP14" s="17">
        <v>0.13658820805014199</v>
      </c>
      <c r="AQ14" s="17"/>
      <c r="AR14" s="17">
        <v>0.16863999907737801</v>
      </c>
      <c r="AS14" s="17">
        <v>0.221764265663697</v>
      </c>
      <c r="AT14" s="17">
        <v>0.13607477390443401</v>
      </c>
      <c r="AU14" s="17"/>
      <c r="AV14" s="17">
        <v>0.17926696545689899</v>
      </c>
      <c r="AW14" s="17">
        <v>0.212201112243771</v>
      </c>
      <c r="AX14" s="17">
        <v>0.26584987298498097</v>
      </c>
      <c r="AY14" s="17">
        <v>0.33429901297497</v>
      </c>
      <c r="AZ14" s="17">
        <v>0.12174343102334401</v>
      </c>
      <c r="BA14" s="17"/>
      <c r="BB14" s="17">
        <v>0.182962170098042</v>
      </c>
      <c r="BC14" s="17">
        <v>0.19747782200237299</v>
      </c>
      <c r="BD14" s="17">
        <v>0.28971336856045699</v>
      </c>
      <c r="BE14" s="17"/>
      <c r="BF14" s="17">
        <v>0.27484182524141598</v>
      </c>
      <c r="BG14" s="17">
        <v>0.170729594815346</v>
      </c>
      <c r="BH14" s="17">
        <v>0.20288417885539201</v>
      </c>
      <c r="BI14" s="17">
        <v>0.156301688148858</v>
      </c>
      <c r="BJ14" s="17">
        <v>0.13827770022929201</v>
      </c>
      <c r="BK14" s="17">
        <v>0.14928421250025201</v>
      </c>
    </row>
    <row r="15" spans="2:63" s="30" customFormat="1" ht="29" x14ac:dyDescent="0.35">
      <c r="B15" s="39" t="s">
        <v>470</v>
      </c>
      <c r="C15" s="17">
        <v>0.81220863652001396</v>
      </c>
      <c r="D15" s="17">
        <v>0.73004436755801194</v>
      </c>
      <c r="E15" s="17">
        <v>0.88981648245436207</v>
      </c>
      <c r="F15" s="17"/>
      <c r="G15" s="17">
        <v>0.69909331082927695</v>
      </c>
      <c r="H15" s="17">
        <v>0.71067559389357193</v>
      </c>
      <c r="I15" s="17">
        <v>0.81007454594676398</v>
      </c>
      <c r="J15" s="17">
        <v>0.88978712080667499</v>
      </c>
      <c r="K15" s="17">
        <v>0.85424903330322211</v>
      </c>
      <c r="L15" s="17">
        <v>0.87163229525151298</v>
      </c>
      <c r="M15" s="17"/>
      <c r="N15" s="17">
        <v>0.71083959089150506</v>
      </c>
      <c r="O15" s="17">
        <v>0.83097089816259007</v>
      </c>
      <c r="P15" s="17">
        <v>0.87897400278752202</v>
      </c>
      <c r="Q15" s="17">
        <v>0.832811979689971</v>
      </c>
      <c r="R15" s="17">
        <v>0.84263606351686304</v>
      </c>
      <c r="S15" s="17">
        <v>0.80375657197541506</v>
      </c>
      <c r="T15" s="17">
        <v>0.81436928478246695</v>
      </c>
      <c r="U15" s="17">
        <v>0.83860747653318302</v>
      </c>
      <c r="V15" s="17">
        <v>0.79421665339859804</v>
      </c>
      <c r="W15" s="17">
        <v>0.82930240192104598</v>
      </c>
      <c r="X15" s="17">
        <v>0.84580664212365797</v>
      </c>
      <c r="Y15" s="17"/>
      <c r="Z15" s="17">
        <v>0.76354189118790006</v>
      </c>
      <c r="AA15" s="17">
        <v>0.86767890566217398</v>
      </c>
      <c r="AB15" s="17">
        <v>0.78124412037536906</v>
      </c>
      <c r="AC15" s="17">
        <v>0.83259189298672798</v>
      </c>
      <c r="AD15" s="17"/>
      <c r="AE15" s="17">
        <v>0.85969470966457495</v>
      </c>
      <c r="AF15" s="17">
        <v>0.83564463609796902</v>
      </c>
      <c r="AG15" s="17">
        <v>0.78500025743940993</v>
      </c>
      <c r="AH15" s="17">
        <v>0.73500545792685612</v>
      </c>
      <c r="AI15" s="17">
        <v>0.53818019625980096</v>
      </c>
      <c r="AJ15" s="17"/>
      <c r="AK15" s="17">
        <v>0.80791648173899999</v>
      </c>
      <c r="AL15" s="17">
        <v>0.81503063452520896</v>
      </c>
      <c r="AM15" s="17">
        <v>0.79896676950387302</v>
      </c>
      <c r="AN15" s="17">
        <v>0.792994196967163</v>
      </c>
      <c r="AO15" s="17">
        <v>0.82485097844639399</v>
      </c>
      <c r="AP15" s="17">
        <v>0.86341179194985807</v>
      </c>
      <c r="AQ15" s="17"/>
      <c r="AR15" s="17">
        <v>0.83136000092262208</v>
      </c>
      <c r="AS15" s="17">
        <v>0.778235734336304</v>
      </c>
      <c r="AT15" s="17">
        <v>0.86392522609556699</v>
      </c>
      <c r="AU15" s="17"/>
      <c r="AV15" s="17">
        <v>0.82073303454309998</v>
      </c>
      <c r="AW15" s="17">
        <v>0.78779888775622908</v>
      </c>
      <c r="AX15" s="17">
        <v>0.73415012701501903</v>
      </c>
      <c r="AY15" s="17">
        <v>0.66570098702503</v>
      </c>
      <c r="AZ15" s="17">
        <v>0.87825656897665694</v>
      </c>
      <c r="BA15" s="17"/>
      <c r="BB15" s="17">
        <v>0.81703782990195795</v>
      </c>
      <c r="BC15" s="17">
        <v>0.80252217799762704</v>
      </c>
      <c r="BD15" s="17">
        <v>0.71028663143954307</v>
      </c>
      <c r="BE15" s="17"/>
      <c r="BF15" s="17">
        <v>0.72515817475858402</v>
      </c>
      <c r="BG15" s="17">
        <v>0.829270405184655</v>
      </c>
      <c r="BH15" s="17">
        <v>0.79711582114460799</v>
      </c>
      <c r="BI15" s="17">
        <v>0.84369831185114197</v>
      </c>
      <c r="BJ15" s="17">
        <v>0.86172229977070802</v>
      </c>
      <c r="BK15" s="17">
        <v>0.85071578749974797</v>
      </c>
    </row>
    <row r="16" spans="2:63" x14ac:dyDescent="0.35">
      <c r="B16" s="39" t="s">
        <v>192</v>
      </c>
      <c r="C16" s="18">
        <v>-0.62441727304002792</v>
      </c>
      <c r="D16" s="18">
        <v>-0.46008873511602494</v>
      </c>
      <c r="E16" s="18">
        <v>-0.77963296490872502</v>
      </c>
      <c r="F16" s="18" t="s">
        <v>4</v>
      </c>
      <c r="G16" s="18">
        <v>-0.39818662165855395</v>
      </c>
      <c r="H16" s="18">
        <v>-0.42135118778714292</v>
      </c>
      <c r="I16" s="18">
        <v>-0.62014909189352696</v>
      </c>
      <c r="J16" s="18">
        <v>-0.77957424161334998</v>
      </c>
      <c r="K16" s="18">
        <v>-0.7084980666064441</v>
      </c>
      <c r="L16" s="18">
        <v>-0.74326459050302496</v>
      </c>
      <c r="M16" s="18" t="s">
        <v>4</v>
      </c>
      <c r="N16" s="18">
        <v>-0.42167918178301006</v>
      </c>
      <c r="O16" s="18">
        <v>-0.66194179632518013</v>
      </c>
      <c r="P16" s="18">
        <v>-0.75794800557504405</v>
      </c>
      <c r="Q16" s="18">
        <v>-0.66562395937994201</v>
      </c>
      <c r="R16" s="18">
        <v>-0.68527212703372609</v>
      </c>
      <c r="S16" s="18">
        <v>-0.607513143950831</v>
      </c>
      <c r="T16" s="18">
        <v>-0.62873856956493501</v>
      </c>
      <c r="U16" s="18">
        <v>-0.67721495306636603</v>
      </c>
      <c r="V16" s="18">
        <v>-0.58843330679719708</v>
      </c>
      <c r="W16" s="18">
        <v>-0.65860480384209197</v>
      </c>
      <c r="X16" s="18">
        <v>-0.69161328424731694</v>
      </c>
      <c r="Y16" s="18" t="s">
        <v>4</v>
      </c>
      <c r="Z16" s="18">
        <v>-0.52708378237580011</v>
      </c>
      <c r="AA16" s="18">
        <v>-0.73535781132434697</v>
      </c>
      <c r="AB16" s="18">
        <v>-0.56248824075073811</v>
      </c>
      <c r="AC16" s="18">
        <v>-0.66518378597345595</v>
      </c>
      <c r="AD16" s="18" t="s">
        <v>4</v>
      </c>
      <c r="AE16" s="18">
        <v>-0.71938941932914902</v>
      </c>
      <c r="AF16" s="18">
        <v>-0.67128927219593804</v>
      </c>
      <c r="AG16" s="18">
        <v>-0.57000051487881986</v>
      </c>
      <c r="AH16" s="18">
        <v>-0.47001091585371213</v>
      </c>
      <c r="AI16" s="18">
        <v>-7.6360392519601972E-2</v>
      </c>
      <c r="AJ16" s="18" t="s">
        <v>4</v>
      </c>
      <c r="AK16" s="18">
        <v>-0.61583296347799998</v>
      </c>
      <c r="AL16" s="18">
        <v>-0.63006126905041793</v>
      </c>
      <c r="AM16" s="18">
        <v>-0.59793353900774604</v>
      </c>
      <c r="AN16" s="18">
        <v>-0.585988393934326</v>
      </c>
      <c r="AO16" s="18">
        <v>-0.64970195689278898</v>
      </c>
      <c r="AP16" s="18">
        <v>-0.72682358389971613</v>
      </c>
      <c r="AQ16" s="18" t="s">
        <v>4</v>
      </c>
      <c r="AR16" s="18">
        <v>-0.66272000184524404</v>
      </c>
      <c r="AS16" s="18">
        <v>-0.55647146867260699</v>
      </c>
      <c r="AT16" s="18">
        <v>-0.72785045219113298</v>
      </c>
      <c r="AU16" s="18" t="s">
        <v>4</v>
      </c>
      <c r="AV16" s="18">
        <v>-0.64146606908620096</v>
      </c>
      <c r="AW16" s="18">
        <v>-0.57559777551245805</v>
      </c>
      <c r="AX16" s="18">
        <v>-0.46830025403003805</v>
      </c>
      <c r="AY16" s="18">
        <v>-0.33140197405006</v>
      </c>
      <c r="AZ16" s="18">
        <v>-0.75651313795331299</v>
      </c>
      <c r="BA16" s="18" t="s">
        <v>4</v>
      </c>
      <c r="BB16" s="18">
        <v>-0.63407565980391589</v>
      </c>
      <c r="BC16" s="18">
        <v>-0.60504435599525408</v>
      </c>
      <c r="BD16" s="18">
        <v>-0.42057326287908608</v>
      </c>
      <c r="BE16" s="18" t="s">
        <v>4</v>
      </c>
      <c r="BF16" s="18">
        <v>-0.45031634951716804</v>
      </c>
      <c r="BG16" s="18">
        <v>-0.658540810369309</v>
      </c>
      <c r="BH16" s="18">
        <v>-0.59423164228921599</v>
      </c>
      <c r="BI16" s="18">
        <v>-0.68739662370228394</v>
      </c>
      <c r="BJ16" s="18">
        <v>-0.72344459954141604</v>
      </c>
      <c r="BK16" s="18">
        <v>-0.70143157499949593</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BK21"/>
  <sheetViews>
    <sheetView showGridLines="0" workbookViewId="0">
      <pane xSplit="2" topLeftCell="C1" activePane="topRight" state="frozen"/>
      <selection activeCell="B15" sqref="B15"/>
      <selection pane="topRight" activeCell="C15" sqref="C15:BK15"/>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231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3342</v>
      </c>
      <c r="D7" s="6">
        <v>1545</v>
      </c>
      <c r="E7" s="6">
        <v>1785</v>
      </c>
      <c r="F7" s="6"/>
      <c r="G7" s="6">
        <v>337</v>
      </c>
      <c r="H7" s="6">
        <v>490</v>
      </c>
      <c r="I7" s="6">
        <v>598</v>
      </c>
      <c r="J7" s="6">
        <v>662</v>
      </c>
      <c r="K7" s="6">
        <v>566</v>
      </c>
      <c r="L7" s="6">
        <v>689</v>
      </c>
      <c r="M7" s="6"/>
      <c r="N7" s="6">
        <v>454</v>
      </c>
      <c r="O7" s="6">
        <v>457</v>
      </c>
      <c r="P7" s="6">
        <v>287</v>
      </c>
      <c r="Q7" s="6">
        <v>328</v>
      </c>
      <c r="R7" s="6">
        <v>260</v>
      </c>
      <c r="S7" s="6">
        <v>300</v>
      </c>
      <c r="T7" s="6">
        <v>278</v>
      </c>
      <c r="U7" s="6">
        <v>135</v>
      </c>
      <c r="V7" s="6">
        <v>371</v>
      </c>
      <c r="W7" s="6">
        <v>289</v>
      </c>
      <c r="X7" s="6">
        <v>183</v>
      </c>
      <c r="Y7" s="6"/>
      <c r="Z7" s="6">
        <v>1030</v>
      </c>
      <c r="AA7" s="6">
        <v>993</v>
      </c>
      <c r="AB7" s="6">
        <v>486</v>
      </c>
      <c r="AC7" s="6">
        <v>812</v>
      </c>
      <c r="AD7" s="6"/>
      <c r="AE7" s="6">
        <v>802</v>
      </c>
      <c r="AF7" s="6">
        <v>988</v>
      </c>
      <c r="AG7" s="6">
        <v>937</v>
      </c>
      <c r="AH7" s="6">
        <v>406</v>
      </c>
      <c r="AI7" s="6">
        <v>85</v>
      </c>
      <c r="AJ7" s="6"/>
      <c r="AK7" s="6">
        <v>1238</v>
      </c>
      <c r="AL7" s="6">
        <v>826</v>
      </c>
      <c r="AM7" s="6">
        <v>276</v>
      </c>
      <c r="AN7" s="6">
        <v>276</v>
      </c>
      <c r="AO7" s="6">
        <v>566</v>
      </c>
      <c r="AP7" s="6">
        <v>108</v>
      </c>
      <c r="AQ7" s="6"/>
      <c r="AR7" s="6">
        <v>1343</v>
      </c>
      <c r="AS7" s="6">
        <v>1409</v>
      </c>
      <c r="AT7" s="6">
        <v>400</v>
      </c>
      <c r="AU7" s="6"/>
      <c r="AV7" s="6">
        <v>1265</v>
      </c>
      <c r="AW7" s="6">
        <v>928</v>
      </c>
      <c r="AX7" s="6">
        <v>269</v>
      </c>
      <c r="AY7" s="6">
        <v>52</v>
      </c>
      <c r="AZ7" s="6">
        <v>390</v>
      </c>
      <c r="BA7" s="6"/>
      <c r="BB7" s="6">
        <v>1004</v>
      </c>
      <c r="BC7" s="6">
        <v>875</v>
      </c>
      <c r="BD7" s="6">
        <v>209</v>
      </c>
      <c r="BE7" s="6"/>
      <c r="BF7" s="6">
        <v>651</v>
      </c>
      <c r="BG7" s="6">
        <v>932</v>
      </c>
      <c r="BH7" s="6">
        <v>423</v>
      </c>
      <c r="BI7" s="6">
        <v>703</v>
      </c>
      <c r="BJ7" s="6">
        <v>443</v>
      </c>
      <c r="BK7" s="6">
        <v>187</v>
      </c>
    </row>
    <row r="8" spans="2:63" ht="30" customHeight="1" x14ac:dyDescent="0.35">
      <c r="B8" s="7" t="s">
        <v>9</v>
      </c>
      <c r="C8" s="7">
        <v>3340</v>
      </c>
      <c r="D8" s="7">
        <v>1612</v>
      </c>
      <c r="E8" s="7">
        <v>1716</v>
      </c>
      <c r="F8" s="7"/>
      <c r="G8" s="7">
        <v>422</v>
      </c>
      <c r="H8" s="7">
        <v>488</v>
      </c>
      <c r="I8" s="7">
        <v>551</v>
      </c>
      <c r="J8" s="7">
        <v>600</v>
      </c>
      <c r="K8" s="7">
        <v>496</v>
      </c>
      <c r="L8" s="7">
        <v>783</v>
      </c>
      <c r="M8" s="7"/>
      <c r="N8" s="7">
        <v>455</v>
      </c>
      <c r="O8" s="7">
        <v>450</v>
      </c>
      <c r="P8" s="7">
        <v>278</v>
      </c>
      <c r="Q8" s="7">
        <v>326</v>
      </c>
      <c r="R8" s="7">
        <v>254</v>
      </c>
      <c r="S8" s="7">
        <v>300</v>
      </c>
      <c r="T8" s="7">
        <v>271</v>
      </c>
      <c r="U8" s="7">
        <v>130</v>
      </c>
      <c r="V8" s="7">
        <v>377</v>
      </c>
      <c r="W8" s="7">
        <v>320</v>
      </c>
      <c r="X8" s="7">
        <v>179</v>
      </c>
      <c r="Y8" s="7"/>
      <c r="Z8" s="7">
        <v>856</v>
      </c>
      <c r="AA8" s="7">
        <v>892</v>
      </c>
      <c r="AB8" s="7">
        <v>705</v>
      </c>
      <c r="AC8" s="7">
        <v>866</v>
      </c>
      <c r="AD8" s="7"/>
      <c r="AE8" s="7">
        <v>856</v>
      </c>
      <c r="AF8" s="7">
        <v>1030</v>
      </c>
      <c r="AG8" s="7">
        <v>875</v>
      </c>
      <c r="AH8" s="7">
        <v>368</v>
      </c>
      <c r="AI8" s="7">
        <v>76</v>
      </c>
      <c r="AJ8" s="7"/>
      <c r="AK8" s="7">
        <v>1254</v>
      </c>
      <c r="AL8" s="7">
        <v>772</v>
      </c>
      <c r="AM8" s="7">
        <v>296</v>
      </c>
      <c r="AN8" s="7">
        <v>291</v>
      </c>
      <c r="AO8" s="7">
        <v>554</v>
      </c>
      <c r="AP8" s="7">
        <v>116</v>
      </c>
      <c r="AQ8" s="7"/>
      <c r="AR8" s="7">
        <v>1369</v>
      </c>
      <c r="AS8" s="7">
        <v>1356</v>
      </c>
      <c r="AT8" s="7">
        <v>406</v>
      </c>
      <c r="AU8" s="7"/>
      <c r="AV8" s="7">
        <v>1275</v>
      </c>
      <c r="AW8" s="7">
        <v>921</v>
      </c>
      <c r="AX8" s="7">
        <v>249</v>
      </c>
      <c r="AY8" s="7">
        <v>58</v>
      </c>
      <c r="AZ8" s="7">
        <v>399</v>
      </c>
      <c r="BA8" s="7"/>
      <c r="BB8" s="7">
        <v>1012</v>
      </c>
      <c r="BC8" s="7">
        <v>867</v>
      </c>
      <c r="BD8" s="7">
        <v>204</v>
      </c>
      <c r="BE8" s="7"/>
      <c r="BF8" s="7">
        <v>645</v>
      </c>
      <c r="BG8" s="7">
        <v>911</v>
      </c>
      <c r="BH8" s="7">
        <v>435</v>
      </c>
      <c r="BI8" s="7">
        <v>712</v>
      </c>
      <c r="BJ8" s="7">
        <v>442</v>
      </c>
      <c r="BK8" s="7">
        <v>192</v>
      </c>
    </row>
    <row r="9" spans="2:63" x14ac:dyDescent="0.35">
      <c r="B9" s="14" t="s">
        <v>219</v>
      </c>
      <c r="C9" s="11">
        <v>0.16687551420013</v>
      </c>
      <c r="D9" s="11">
        <v>0.22579239342145699</v>
      </c>
      <c r="E9" s="11">
        <v>0.11077469100944699</v>
      </c>
      <c r="F9" s="11"/>
      <c r="G9" s="11">
        <v>0.31099429698340803</v>
      </c>
      <c r="H9" s="11">
        <v>0.25834562288440199</v>
      </c>
      <c r="I9" s="11">
        <v>0.186580136067896</v>
      </c>
      <c r="J9" s="11">
        <v>0.10447025772672899</v>
      </c>
      <c r="K9" s="11">
        <v>0.113507134733596</v>
      </c>
      <c r="L9" s="11">
        <v>0.100059288341176</v>
      </c>
      <c r="M9" s="11"/>
      <c r="N9" s="11">
        <v>0.28071673237241002</v>
      </c>
      <c r="O9" s="11">
        <v>0.14097586488306901</v>
      </c>
      <c r="P9" s="11">
        <v>0.152764896682277</v>
      </c>
      <c r="Q9" s="11">
        <v>0.12364529076142899</v>
      </c>
      <c r="R9" s="11">
        <v>0.16939407834661399</v>
      </c>
      <c r="S9" s="11">
        <v>0.14920065578484201</v>
      </c>
      <c r="T9" s="11">
        <v>0.180802296201445</v>
      </c>
      <c r="U9" s="11">
        <v>0.160485573316164</v>
      </c>
      <c r="V9" s="11">
        <v>0.16382533221580201</v>
      </c>
      <c r="W9" s="11">
        <v>0.14047588824844801</v>
      </c>
      <c r="X9" s="11">
        <v>0.10664736172037401</v>
      </c>
      <c r="Y9" s="11"/>
      <c r="Z9" s="11">
        <v>0.188581260697081</v>
      </c>
      <c r="AA9" s="11">
        <v>0.126658964101069</v>
      </c>
      <c r="AB9" s="11">
        <v>0.224712284996054</v>
      </c>
      <c r="AC9" s="11">
        <v>0.13867357954850801</v>
      </c>
      <c r="AD9" s="11"/>
      <c r="AE9" s="11">
        <v>0.122803869250228</v>
      </c>
      <c r="AF9" s="11">
        <v>0.17089220511936501</v>
      </c>
      <c r="AG9" s="11">
        <v>0.17056941329445699</v>
      </c>
      <c r="AH9" s="11">
        <v>0.23270265212539801</v>
      </c>
      <c r="AI9" s="11">
        <v>0.393991194713463</v>
      </c>
      <c r="AJ9" s="11"/>
      <c r="AK9" s="11">
        <v>0.15506478056621101</v>
      </c>
      <c r="AL9" s="11">
        <v>0.156145495183203</v>
      </c>
      <c r="AM9" s="11">
        <v>0.19263524442170099</v>
      </c>
      <c r="AN9" s="11">
        <v>0.184772941384137</v>
      </c>
      <c r="AO9" s="11">
        <v>0.18195242117440399</v>
      </c>
      <c r="AP9" s="11">
        <v>0.18250888693046599</v>
      </c>
      <c r="AQ9" s="11"/>
      <c r="AR9" s="11">
        <v>0.15949157263149499</v>
      </c>
      <c r="AS9" s="11">
        <v>0.176062935162</v>
      </c>
      <c r="AT9" s="11">
        <v>0.14351156392800599</v>
      </c>
      <c r="AU9" s="11"/>
      <c r="AV9" s="11">
        <v>0.15096455905717501</v>
      </c>
      <c r="AW9" s="11">
        <v>0.188626392544402</v>
      </c>
      <c r="AX9" s="11">
        <v>0.177583738049822</v>
      </c>
      <c r="AY9" s="11">
        <v>0.37684388018866299</v>
      </c>
      <c r="AZ9" s="11">
        <v>0.15018961819000201</v>
      </c>
      <c r="BA9" s="11"/>
      <c r="BB9" s="11">
        <v>0.15143652287095799</v>
      </c>
      <c r="BC9" s="11">
        <v>0.189989100433402</v>
      </c>
      <c r="BD9" s="11">
        <v>0.21595439783134601</v>
      </c>
      <c r="BE9" s="11"/>
      <c r="BF9" s="11">
        <v>0.235998062581317</v>
      </c>
      <c r="BG9" s="11">
        <v>0.13717377511917</v>
      </c>
      <c r="BH9" s="11">
        <v>0.196111970993402</v>
      </c>
      <c r="BI9" s="11">
        <v>0.141884372358446</v>
      </c>
      <c r="BJ9" s="11">
        <v>0.11990093660717301</v>
      </c>
      <c r="BK9" s="11">
        <v>0.203602395999786</v>
      </c>
    </row>
    <row r="10" spans="2:63" x14ac:dyDescent="0.35">
      <c r="B10" s="14" t="s">
        <v>220</v>
      </c>
      <c r="C10" s="11">
        <v>0.40871662556758398</v>
      </c>
      <c r="D10" s="11">
        <v>0.428124495851124</v>
      </c>
      <c r="E10" s="11">
        <v>0.39040151458491801</v>
      </c>
      <c r="F10" s="11"/>
      <c r="G10" s="11">
        <v>0.40893718639021298</v>
      </c>
      <c r="H10" s="11">
        <v>0.42718279145789301</v>
      </c>
      <c r="I10" s="11">
        <v>0.42541031625741699</v>
      </c>
      <c r="J10" s="11">
        <v>0.428690612746079</v>
      </c>
      <c r="K10" s="11">
        <v>0.43220838047386401</v>
      </c>
      <c r="L10" s="11">
        <v>0.35518650872028101</v>
      </c>
      <c r="M10" s="11"/>
      <c r="N10" s="11">
        <v>0.41625865221317698</v>
      </c>
      <c r="O10" s="11">
        <v>0.40437902500949102</v>
      </c>
      <c r="P10" s="11">
        <v>0.450617991484147</v>
      </c>
      <c r="Q10" s="11">
        <v>0.412395397350374</v>
      </c>
      <c r="R10" s="11">
        <v>0.37708885427125799</v>
      </c>
      <c r="S10" s="11">
        <v>0.42000897275656002</v>
      </c>
      <c r="T10" s="11">
        <v>0.38218803178617</v>
      </c>
      <c r="U10" s="11">
        <v>0.39694782910044901</v>
      </c>
      <c r="V10" s="11">
        <v>0.42828946773644699</v>
      </c>
      <c r="W10" s="11">
        <v>0.39224145453841203</v>
      </c>
      <c r="X10" s="11">
        <v>0.39160130331551601</v>
      </c>
      <c r="Y10" s="11"/>
      <c r="Z10" s="11">
        <v>0.47071387237310902</v>
      </c>
      <c r="AA10" s="11">
        <v>0.42432677334499902</v>
      </c>
      <c r="AB10" s="11">
        <v>0.381789339425265</v>
      </c>
      <c r="AC10" s="11">
        <v>0.35631717500357901</v>
      </c>
      <c r="AD10" s="11"/>
      <c r="AE10" s="11">
        <v>0.36562582429745599</v>
      </c>
      <c r="AF10" s="11">
        <v>0.40973238761661901</v>
      </c>
      <c r="AG10" s="11">
        <v>0.45564449472693702</v>
      </c>
      <c r="AH10" s="11">
        <v>0.45825179680517097</v>
      </c>
      <c r="AI10" s="11">
        <v>0.35879848494924499</v>
      </c>
      <c r="AJ10" s="11"/>
      <c r="AK10" s="11">
        <v>0.39105739254510602</v>
      </c>
      <c r="AL10" s="11">
        <v>0.45904931452202302</v>
      </c>
      <c r="AM10" s="11">
        <v>0.35131068752616901</v>
      </c>
      <c r="AN10" s="11">
        <v>0.38872044659233801</v>
      </c>
      <c r="AO10" s="11">
        <v>0.43253630517784197</v>
      </c>
      <c r="AP10" s="11">
        <v>0.37206531184214803</v>
      </c>
      <c r="AQ10" s="11"/>
      <c r="AR10" s="11">
        <v>0.37780939512042999</v>
      </c>
      <c r="AS10" s="11">
        <v>0.438623145914188</v>
      </c>
      <c r="AT10" s="11">
        <v>0.42164307487097002</v>
      </c>
      <c r="AU10" s="11"/>
      <c r="AV10" s="11">
        <v>0.39318196427660901</v>
      </c>
      <c r="AW10" s="11">
        <v>0.42416296412320798</v>
      </c>
      <c r="AX10" s="11">
        <v>0.46318479687634201</v>
      </c>
      <c r="AY10" s="11">
        <v>0.25679914528696102</v>
      </c>
      <c r="AZ10" s="11">
        <v>0.40738190387229001</v>
      </c>
      <c r="BA10" s="11"/>
      <c r="BB10" s="11">
        <v>0.383804611110525</v>
      </c>
      <c r="BC10" s="11">
        <v>0.43824786595655901</v>
      </c>
      <c r="BD10" s="11">
        <v>0.41574906313940002</v>
      </c>
      <c r="BE10" s="11"/>
      <c r="BF10" s="11">
        <v>0.40214047897690902</v>
      </c>
      <c r="BG10" s="11">
        <v>0.43524307664129003</v>
      </c>
      <c r="BH10" s="11">
        <v>0.43316793814276899</v>
      </c>
      <c r="BI10" s="11">
        <v>0.38289519850088</v>
      </c>
      <c r="BJ10" s="11">
        <v>0.39883359045526401</v>
      </c>
      <c r="BK10" s="11">
        <v>0.36709384567521403</v>
      </c>
    </row>
    <row r="11" spans="2:63" x14ac:dyDescent="0.35">
      <c r="B11" s="14" t="s">
        <v>221</v>
      </c>
      <c r="C11" s="11">
        <v>0.248149770869625</v>
      </c>
      <c r="D11" s="11">
        <v>0.19805441655411299</v>
      </c>
      <c r="E11" s="11">
        <v>0.29484949596980797</v>
      </c>
      <c r="F11" s="11"/>
      <c r="G11" s="11">
        <v>0.170085573472605</v>
      </c>
      <c r="H11" s="11">
        <v>0.198218885053775</v>
      </c>
      <c r="I11" s="11">
        <v>0.22527335425091</v>
      </c>
      <c r="J11" s="11">
        <v>0.25599082593658801</v>
      </c>
      <c r="K11" s="11">
        <v>0.26679284158324101</v>
      </c>
      <c r="L11" s="11">
        <v>0.31955553308185403</v>
      </c>
      <c r="M11" s="11"/>
      <c r="N11" s="11">
        <v>0.186493525530182</v>
      </c>
      <c r="O11" s="11">
        <v>0.29012887043483798</v>
      </c>
      <c r="P11" s="11">
        <v>0.23093644841226099</v>
      </c>
      <c r="Q11" s="11">
        <v>0.26439588283307103</v>
      </c>
      <c r="R11" s="11">
        <v>0.27632831224967203</v>
      </c>
      <c r="S11" s="11">
        <v>0.25989903218120702</v>
      </c>
      <c r="T11" s="11">
        <v>0.21395287048831699</v>
      </c>
      <c r="U11" s="11">
        <v>0.333811407517702</v>
      </c>
      <c r="V11" s="11">
        <v>0.20872294891648299</v>
      </c>
      <c r="W11" s="11">
        <v>0.24164501248010001</v>
      </c>
      <c r="X11" s="11">
        <v>0.32070241746375999</v>
      </c>
      <c r="Y11" s="11"/>
      <c r="Z11" s="11">
        <v>0.21220859637307199</v>
      </c>
      <c r="AA11" s="11">
        <v>0.26439691129995502</v>
      </c>
      <c r="AB11" s="11">
        <v>0.23965776239540901</v>
      </c>
      <c r="AC11" s="11">
        <v>0.27418779709864199</v>
      </c>
      <c r="AD11" s="11"/>
      <c r="AE11" s="11">
        <v>0.29040325127677702</v>
      </c>
      <c r="AF11" s="11">
        <v>0.251742353060108</v>
      </c>
      <c r="AG11" s="11">
        <v>0.22930526358998399</v>
      </c>
      <c r="AH11" s="11">
        <v>0.175370738946763</v>
      </c>
      <c r="AI11" s="11">
        <v>9.7072542245326507E-2</v>
      </c>
      <c r="AJ11" s="11"/>
      <c r="AK11" s="11">
        <v>0.27393685940517798</v>
      </c>
      <c r="AL11" s="11">
        <v>0.22832007591671299</v>
      </c>
      <c r="AM11" s="11">
        <v>0.25680980355844901</v>
      </c>
      <c r="AN11" s="11">
        <v>0.19613565771997901</v>
      </c>
      <c r="AO11" s="11">
        <v>0.240886937936028</v>
      </c>
      <c r="AP11" s="11">
        <v>0.22403795318438399</v>
      </c>
      <c r="AQ11" s="11"/>
      <c r="AR11" s="11">
        <v>0.261690019637285</v>
      </c>
      <c r="AS11" s="11">
        <v>0.229735711744254</v>
      </c>
      <c r="AT11" s="11">
        <v>0.262487017827156</v>
      </c>
      <c r="AU11" s="11"/>
      <c r="AV11" s="11">
        <v>0.27076918439948999</v>
      </c>
      <c r="AW11" s="11">
        <v>0.224247928428776</v>
      </c>
      <c r="AX11" s="11">
        <v>0.22515056675599501</v>
      </c>
      <c r="AY11" s="11">
        <v>0.2323100145932</v>
      </c>
      <c r="AZ11" s="11">
        <v>0.231306962944544</v>
      </c>
      <c r="BA11" s="11"/>
      <c r="BB11" s="11">
        <v>0.28635074875828598</v>
      </c>
      <c r="BC11" s="11">
        <v>0.22802660350569801</v>
      </c>
      <c r="BD11" s="11">
        <v>0.199587941731662</v>
      </c>
      <c r="BE11" s="11"/>
      <c r="BF11" s="11">
        <v>0.20272620982535999</v>
      </c>
      <c r="BG11" s="11">
        <v>0.253572406505431</v>
      </c>
      <c r="BH11" s="11">
        <v>0.21969328873497199</v>
      </c>
      <c r="BI11" s="11">
        <v>0.28788614940474</v>
      </c>
      <c r="BJ11" s="11">
        <v>0.26521582252221498</v>
      </c>
      <c r="BK11" s="11">
        <v>0.25726378185200399</v>
      </c>
    </row>
    <row r="12" spans="2:63" x14ac:dyDescent="0.35">
      <c r="B12" s="14" t="s">
        <v>222</v>
      </c>
      <c r="C12" s="11">
        <v>0.148972290262366</v>
      </c>
      <c r="D12" s="11">
        <v>0.122745906344587</v>
      </c>
      <c r="E12" s="11">
        <v>0.17462135532842701</v>
      </c>
      <c r="F12" s="11"/>
      <c r="G12" s="11">
        <v>4.9114979026099903E-2</v>
      </c>
      <c r="H12" s="11">
        <v>8.9162190912819406E-2</v>
      </c>
      <c r="I12" s="11">
        <v>0.14054977402903901</v>
      </c>
      <c r="J12" s="11">
        <v>0.17181594401702799</v>
      </c>
      <c r="K12" s="11">
        <v>0.174446774920435</v>
      </c>
      <c r="L12" s="11">
        <v>0.212273845957822</v>
      </c>
      <c r="M12" s="11"/>
      <c r="N12" s="11">
        <v>9.0375912792866206E-2</v>
      </c>
      <c r="O12" s="11">
        <v>0.13233545677818401</v>
      </c>
      <c r="P12" s="11">
        <v>0.146610115218649</v>
      </c>
      <c r="Q12" s="11">
        <v>0.16128177738853799</v>
      </c>
      <c r="R12" s="11">
        <v>0.14101823274421699</v>
      </c>
      <c r="S12" s="11">
        <v>0.144737213549503</v>
      </c>
      <c r="T12" s="11">
        <v>0.196489522176548</v>
      </c>
      <c r="U12" s="11">
        <v>8.8023596182518704E-2</v>
      </c>
      <c r="V12" s="11">
        <v>0.17349802899666</v>
      </c>
      <c r="W12" s="11">
        <v>0.20361721403673799</v>
      </c>
      <c r="X12" s="11">
        <v>0.16249740211223701</v>
      </c>
      <c r="Y12" s="11"/>
      <c r="Z12" s="11">
        <v>0.108594804561141</v>
      </c>
      <c r="AA12" s="11">
        <v>0.16359098284656601</v>
      </c>
      <c r="AB12" s="11">
        <v>0.124731662789547</v>
      </c>
      <c r="AC12" s="11">
        <v>0.19061213074643499</v>
      </c>
      <c r="AD12" s="11"/>
      <c r="AE12" s="11">
        <v>0.19124898222150999</v>
      </c>
      <c r="AF12" s="11">
        <v>0.140193441114566</v>
      </c>
      <c r="AG12" s="11">
        <v>0.122997821233505</v>
      </c>
      <c r="AH12" s="11">
        <v>0.113201487599841</v>
      </c>
      <c r="AI12" s="11">
        <v>0.113265608239235</v>
      </c>
      <c r="AJ12" s="11"/>
      <c r="AK12" s="11">
        <v>0.16252144042449801</v>
      </c>
      <c r="AL12" s="11">
        <v>0.133109841150196</v>
      </c>
      <c r="AM12" s="11">
        <v>0.160899899130477</v>
      </c>
      <c r="AN12" s="11">
        <v>0.19467073021134501</v>
      </c>
      <c r="AO12" s="11">
        <v>0.126190632505815</v>
      </c>
      <c r="AP12" s="11">
        <v>0.109563272469341</v>
      </c>
      <c r="AQ12" s="11"/>
      <c r="AR12" s="11">
        <v>0.17617692361151899</v>
      </c>
      <c r="AS12" s="11">
        <v>0.13705996024637099</v>
      </c>
      <c r="AT12" s="11">
        <v>0.13644424653944301</v>
      </c>
      <c r="AU12" s="11"/>
      <c r="AV12" s="11">
        <v>0.16510328248482101</v>
      </c>
      <c r="AW12" s="11">
        <v>0.130286003039217</v>
      </c>
      <c r="AX12" s="11">
        <v>0.11615685200251499</v>
      </c>
      <c r="AY12" s="11">
        <v>0.10203358131911</v>
      </c>
      <c r="AZ12" s="11">
        <v>0.16911380081928401</v>
      </c>
      <c r="BA12" s="11"/>
      <c r="BB12" s="11">
        <v>0.153855030829043</v>
      </c>
      <c r="BC12" s="11">
        <v>0.112340458900338</v>
      </c>
      <c r="BD12" s="11">
        <v>0.15268275357062799</v>
      </c>
      <c r="BE12" s="11"/>
      <c r="BF12" s="11">
        <v>0.12783759705939499</v>
      </c>
      <c r="BG12" s="11">
        <v>0.151265350319399</v>
      </c>
      <c r="BH12" s="11">
        <v>0.101332883823395</v>
      </c>
      <c r="BI12" s="11">
        <v>0.16880694552376399</v>
      </c>
      <c r="BJ12" s="11">
        <v>0.19471274826520199</v>
      </c>
      <c r="BK12" s="11">
        <v>0.14077097978713399</v>
      </c>
    </row>
    <row r="13" spans="2:63" ht="29" x14ac:dyDescent="0.35">
      <c r="B13" s="14" t="s">
        <v>223</v>
      </c>
      <c r="C13" s="17">
        <v>2.7285799100294699E-2</v>
      </c>
      <c r="D13" s="17">
        <v>2.5282787828719101E-2</v>
      </c>
      <c r="E13" s="17">
        <v>2.9352943107400501E-2</v>
      </c>
      <c r="F13" s="17"/>
      <c r="G13" s="17">
        <v>6.0867964127674097E-2</v>
      </c>
      <c r="H13" s="17">
        <v>2.7090509691111E-2</v>
      </c>
      <c r="I13" s="17">
        <v>2.21864193947383E-2</v>
      </c>
      <c r="J13" s="17">
        <v>3.9032359573575003E-2</v>
      </c>
      <c r="K13" s="17">
        <v>1.3044868288863301E-2</v>
      </c>
      <c r="L13" s="17">
        <v>1.29248238988675E-2</v>
      </c>
      <c r="M13" s="17"/>
      <c r="N13" s="17">
        <v>2.61551770913637E-2</v>
      </c>
      <c r="O13" s="17">
        <v>3.2180782894417302E-2</v>
      </c>
      <c r="P13" s="17">
        <v>1.9070548202665901E-2</v>
      </c>
      <c r="Q13" s="17">
        <v>3.8281651666587702E-2</v>
      </c>
      <c r="R13" s="17">
        <v>3.6170522388239E-2</v>
      </c>
      <c r="S13" s="17">
        <v>2.61541257278885E-2</v>
      </c>
      <c r="T13" s="17">
        <v>2.6567279347520501E-2</v>
      </c>
      <c r="U13" s="17">
        <v>2.0731593883166199E-2</v>
      </c>
      <c r="V13" s="17">
        <v>2.5664222134607499E-2</v>
      </c>
      <c r="W13" s="17">
        <v>2.20204306963027E-2</v>
      </c>
      <c r="X13" s="17">
        <v>1.8551515388113698E-2</v>
      </c>
      <c r="Y13" s="17"/>
      <c r="Z13" s="17">
        <v>1.99014659955974E-2</v>
      </c>
      <c r="AA13" s="17">
        <v>2.1026368407411799E-2</v>
      </c>
      <c r="AB13" s="17">
        <v>2.91089503937246E-2</v>
      </c>
      <c r="AC13" s="17">
        <v>4.0209317602835401E-2</v>
      </c>
      <c r="AD13" s="17"/>
      <c r="AE13" s="17">
        <v>2.9918072954028901E-2</v>
      </c>
      <c r="AF13" s="17">
        <v>2.74396130893413E-2</v>
      </c>
      <c r="AG13" s="17">
        <v>2.1483007155116401E-2</v>
      </c>
      <c r="AH13" s="17">
        <v>2.0473324522826498E-2</v>
      </c>
      <c r="AI13" s="17">
        <v>3.6872169852730501E-2</v>
      </c>
      <c r="AJ13" s="17"/>
      <c r="AK13" s="17">
        <v>1.74195270590074E-2</v>
      </c>
      <c r="AL13" s="17">
        <v>2.3375273227864399E-2</v>
      </c>
      <c r="AM13" s="17">
        <v>3.8344365363203903E-2</v>
      </c>
      <c r="AN13" s="17">
        <v>3.5700224092201499E-2</v>
      </c>
      <c r="AO13" s="17">
        <v>1.84337032059106E-2</v>
      </c>
      <c r="AP13" s="17">
        <v>0.111824575573661</v>
      </c>
      <c r="AQ13" s="17"/>
      <c r="AR13" s="17">
        <v>2.48320889992708E-2</v>
      </c>
      <c r="AS13" s="17">
        <v>1.85182469331872E-2</v>
      </c>
      <c r="AT13" s="17">
        <v>3.5914096834424397E-2</v>
      </c>
      <c r="AU13" s="17"/>
      <c r="AV13" s="17">
        <v>1.9981009781906499E-2</v>
      </c>
      <c r="AW13" s="17">
        <v>3.2676711864396302E-2</v>
      </c>
      <c r="AX13" s="17">
        <v>1.7924046315326899E-2</v>
      </c>
      <c r="AY13" s="17">
        <v>3.2013378612065997E-2</v>
      </c>
      <c r="AZ13" s="17">
        <v>4.20077141738808E-2</v>
      </c>
      <c r="BA13" s="17"/>
      <c r="BB13" s="17">
        <v>2.4553086431188399E-2</v>
      </c>
      <c r="BC13" s="17">
        <v>3.1395971204003101E-2</v>
      </c>
      <c r="BD13" s="17">
        <v>1.6025843726964702E-2</v>
      </c>
      <c r="BE13" s="17"/>
      <c r="BF13" s="17">
        <v>3.12976515570191E-2</v>
      </c>
      <c r="BG13" s="17">
        <v>2.2745391414710901E-2</v>
      </c>
      <c r="BH13" s="17">
        <v>4.9693918305461202E-2</v>
      </c>
      <c r="BI13" s="17">
        <v>1.8527334212169601E-2</v>
      </c>
      <c r="BJ13" s="17">
        <v>2.1336902150145599E-2</v>
      </c>
      <c r="BK13" s="17">
        <v>3.1268996685861798E-2</v>
      </c>
    </row>
    <row r="14" spans="2:63" x14ac:dyDescent="0.35">
      <c r="B14" s="39" t="s">
        <v>224</v>
      </c>
      <c r="C14" s="17">
        <v>0.57559213976771395</v>
      </c>
      <c r="D14" s="17">
        <v>0.65391688927258096</v>
      </c>
      <c r="E14" s="17">
        <v>0.50117620559436504</v>
      </c>
      <c r="F14" s="17"/>
      <c r="G14" s="17">
        <v>0.71993148337362101</v>
      </c>
      <c r="H14" s="17">
        <v>0.68552841434229494</v>
      </c>
      <c r="I14" s="17">
        <v>0.61199045232531302</v>
      </c>
      <c r="J14" s="17">
        <v>0.53316087047280802</v>
      </c>
      <c r="K14" s="17">
        <v>0.54571551520745998</v>
      </c>
      <c r="L14" s="17">
        <v>0.45524579706145601</v>
      </c>
      <c r="M14" s="17"/>
      <c r="N14" s="17">
        <v>0.69697538458558805</v>
      </c>
      <c r="O14" s="17">
        <v>0.54535488989255998</v>
      </c>
      <c r="P14" s="17">
        <v>0.60338288816642405</v>
      </c>
      <c r="Q14" s="17">
        <v>0.53604068811180305</v>
      </c>
      <c r="R14" s="17">
        <v>0.54648293261787195</v>
      </c>
      <c r="S14" s="17">
        <v>0.569209628541402</v>
      </c>
      <c r="T14" s="17">
        <v>0.56299032798761495</v>
      </c>
      <c r="U14" s="17">
        <v>0.55743340241661299</v>
      </c>
      <c r="V14" s="17">
        <v>0.59211479995224903</v>
      </c>
      <c r="W14" s="17">
        <v>0.53271734278686</v>
      </c>
      <c r="X14" s="17">
        <v>0.49824866503588999</v>
      </c>
      <c r="Y14" s="17"/>
      <c r="Z14" s="17">
        <v>0.65929513307019005</v>
      </c>
      <c r="AA14" s="17">
        <v>0.55098573744606805</v>
      </c>
      <c r="AB14" s="17">
        <v>0.60650162442131905</v>
      </c>
      <c r="AC14" s="17">
        <v>0.49499075455208702</v>
      </c>
      <c r="AD14" s="17"/>
      <c r="AE14" s="17">
        <v>0.48842969354768401</v>
      </c>
      <c r="AF14" s="17">
        <v>0.58062459273598399</v>
      </c>
      <c r="AG14" s="17">
        <v>0.62621390802139398</v>
      </c>
      <c r="AH14" s="17">
        <v>0.69095444893057001</v>
      </c>
      <c r="AI14" s="17">
        <v>0.75278967966270804</v>
      </c>
      <c r="AJ14" s="17"/>
      <c r="AK14" s="17">
        <v>0.54612217311131594</v>
      </c>
      <c r="AL14" s="17">
        <v>0.615194809705226</v>
      </c>
      <c r="AM14" s="17">
        <v>0.54394593194787</v>
      </c>
      <c r="AN14" s="17">
        <v>0.57349338797647498</v>
      </c>
      <c r="AO14" s="17">
        <v>0.61448872635224605</v>
      </c>
      <c r="AP14" s="17">
        <v>0.55457419877261305</v>
      </c>
      <c r="AQ14" s="17"/>
      <c r="AR14" s="17">
        <v>0.53730096775192504</v>
      </c>
      <c r="AS14" s="17">
        <v>0.61468608107618805</v>
      </c>
      <c r="AT14" s="17">
        <v>0.56515463879897598</v>
      </c>
      <c r="AU14" s="17"/>
      <c r="AV14" s="17">
        <v>0.54414652333378299</v>
      </c>
      <c r="AW14" s="17">
        <v>0.61278935666761003</v>
      </c>
      <c r="AX14" s="17">
        <v>0.64076853492616304</v>
      </c>
      <c r="AY14" s="17">
        <v>0.63364302547562401</v>
      </c>
      <c r="AZ14" s="17">
        <v>0.55757152206229199</v>
      </c>
      <c r="BA14" s="17"/>
      <c r="BB14" s="17">
        <v>0.53524113398148299</v>
      </c>
      <c r="BC14" s="17">
        <v>0.62823696638996096</v>
      </c>
      <c r="BD14" s="17">
        <v>0.63170346097074603</v>
      </c>
      <c r="BE14" s="17"/>
      <c r="BF14" s="17">
        <v>0.63813854155822503</v>
      </c>
      <c r="BG14" s="17">
        <v>0.57241685176045998</v>
      </c>
      <c r="BH14" s="17">
        <v>0.62927990913617105</v>
      </c>
      <c r="BI14" s="17">
        <v>0.52477957085932603</v>
      </c>
      <c r="BJ14" s="17">
        <v>0.51873452706243695</v>
      </c>
      <c r="BK14" s="17">
        <v>0.57069624167499999</v>
      </c>
    </row>
    <row r="15" spans="2:63" s="30" customFormat="1" ht="29" x14ac:dyDescent="0.35">
      <c r="B15" s="39" t="s">
        <v>470</v>
      </c>
      <c r="C15" s="17">
        <v>0.42440786023228572</v>
      </c>
      <c r="D15" s="17">
        <v>0.3460831107274191</v>
      </c>
      <c r="E15" s="17">
        <v>0.49882379440563546</v>
      </c>
      <c r="F15" s="17"/>
      <c r="G15" s="17">
        <v>0.28006851662637899</v>
      </c>
      <c r="H15" s="17">
        <v>0.31447158565770539</v>
      </c>
      <c r="I15" s="17">
        <v>0.38800954767468732</v>
      </c>
      <c r="J15" s="17">
        <v>0.46683912952719098</v>
      </c>
      <c r="K15" s="17">
        <v>0.45428448479253936</v>
      </c>
      <c r="L15" s="17">
        <v>0.54475420293854349</v>
      </c>
      <c r="M15" s="17"/>
      <c r="N15" s="17">
        <v>0.30302461541441195</v>
      </c>
      <c r="O15" s="17">
        <v>0.45464511010743924</v>
      </c>
      <c r="P15" s="17">
        <v>0.3966171118335759</v>
      </c>
      <c r="Q15" s="17">
        <v>0.46395931188819672</v>
      </c>
      <c r="R15" s="17">
        <v>0.45351706738212799</v>
      </c>
      <c r="S15" s="17">
        <v>0.4307903714585985</v>
      </c>
      <c r="T15" s="17">
        <v>0.4370096720123855</v>
      </c>
      <c r="U15" s="17">
        <v>0.4425665975833869</v>
      </c>
      <c r="V15" s="17">
        <v>0.40788520004775053</v>
      </c>
      <c r="W15" s="17">
        <v>0.46728265721314072</v>
      </c>
      <c r="X15" s="17">
        <v>0.50175133496411073</v>
      </c>
      <c r="Y15" s="17"/>
      <c r="Z15" s="17">
        <v>0.34070486692981039</v>
      </c>
      <c r="AA15" s="17">
        <v>0.44901426255393284</v>
      </c>
      <c r="AB15" s="17">
        <v>0.39349837557868056</v>
      </c>
      <c r="AC15" s="17">
        <v>0.50500924544791237</v>
      </c>
      <c r="AD15" s="17"/>
      <c r="AE15" s="17">
        <v>0.51157030645231594</v>
      </c>
      <c r="AF15" s="17">
        <v>0.41937540726401529</v>
      </c>
      <c r="AG15" s="17">
        <v>0.37378609197860541</v>
      </c>
      <c r="AH15" s="17">
        <v>0.30904555106943049</v>
      </c>
      <c r="AI15" s="17">
        <v>0.24721032033729201</v>
      </c>
      <c r="AJ15" s="17"/>
      <c r="AK15" s="17">
        <v>0.45387782688868339</v>
      </c>
      <c r="AL15" s="17">
        <v>0.38480519029477339</v>
      </c>
      <c r="AM15" s="17">
        <v>0.45605406805212995</v>
      </c>
      <c r="AN15" s="17">
        <v>0.42650661202352558</v>
      </c>
      <c r="AO15" s="17">
        <v>0.38551127364775356</v>
      </c>
      <c r="AP15" s="17">
        <v>0.44542580122738595</v>
      </c>
      <c r="AQ15" s="17"/>
      <c r="AR15" s="17">
        <v>0.46269903224807479</v>
      </c>
      <c r="AS15" s="17">
        <v>0.38531391892381223</v>
      </c>
      <c r="AT15" s="17">
        <v>0.43484536120102335</v>
      </c>
      <c r="AU15" s="17"/>
      <c r="AV15" s="17">
        <v>0.45585347666621751</v>
      </c>
      <c r="AW15" s="17">
        <v>0.3872106433323893</v>
      </c>
      <c r="AX15" s="17">
        <v>0.35923146507383691</v>
      </c>
      <c r="AY15" s="17">
        <v>0.36635697452437599</v>
      </c>
      <c r="AZ15" s="17">
        <v>0.44242847793770879</v>
      </c>
      <c r="BA15" s="17"/>
      <c r="BB15" s="17">
        <v>0.4647588660185174</v>
      </c>
      <c r="BC15" s="17">
        <v>0.3717630336100391</v>
      </c>
      <c r="BD15" s="17">
        <v>0.36829653902925469</v>
      </c>
      <c r="BE15" s="17"/>
      <c r="BF15" s="17">
        <v>0.36186145844177403</v>
      </c>
      <c r="BG15" s="17">
        <v>0.42758314823954091</v>
      </c>
      <c r="BH15" s="17">
        <v>0.37072009086382818</v>
      </c>
      <c r="BI15" s="17">
        <v>0.47522042914067358</v>
      </c>
      <c r="BJ15" s="17">
        <v>0.48126547293756261</v>
      </c>
      <c r="BK15" s="17">
        <v>0.42930375832499978</v>
      </c>
    </row>
    <row r="16" spans="2:63" x14ac:dyDescent="0.35">
      <c r="B16" s="39" t="s">
        <v>192</v>
      </c>
      <c r="C16" s="18">
        <v>0.15118427953542823</v>
      </c>
      <c r="D16" s="18">
        <v>0.30783377854516186</v>
      </c>
      <c r="E16" s="18">
        <v>2.3524111887295862E-3</v>
      </c>
      <c r="F16" s="18" t="s">
        <v>4</v>
      </c>
      <c r="G16" s="18">
        <v>0.43986296674724201</v>
      </c>
      <c r="H16" s="18">
        <v>0.37105682868458956</v>
      </c>
      <c r="I16" s="18">
        <v>0.2239809046506257</v>
      </c>
      <c r="J16" s="18">
        <v>6.6321740945617047E-2</v>
      </c>
      <c r="K16" s="18">
        <v>9.1431030414920622E-2</v>
      </c>
      <c r="L16" s="18">
        <v>-8.9508405877087471E-2</v>
      </c>
      <c r="M16" s="18" t="s">
        <v>4</v>
      </c>
      <c r="N16" s="18">
        <v>0.39395076917117611</v>
      </c>
      <c r="O16" s="18">
        <v>9.0709779785120737E-2</v>
      </c>
      <c r="P16" s="18">
        <v>0.20676577633284815</v>
      </c>
      <c r="Q16" s="18">
        <v>7.208137622360633E-2</v>
      </c>
      <c r="R16" s="18">
        <v>9.2965865235743961E-2</v>
      </c>
      <c r="S16" s="18">
        <v>0.1384192570828035</v>
      </c>
      <c r="T16" s="18">
        <v>0.12598065597522945</v>
      </c>
      <c r="U16" s="18">
        <v>0.11486680483322609</v>
      </c>
      <c r="V16" s="18">
        <v>0.1842295999044985</v>
      </c>
      <c r="W16" s="18">
        <v>6.5434685573719287E-2</v>
      </c>
      <c r="X16" s="18">
        <v>-3.5026699282207363E-3</v>
      </c>
      <c r="Y16" s="18" t="s">
        <v>4</v>
      </c>
      <c r="Z16" s="18">
        <v>0.31859026614037966</v>
      </c>
      <c r="AA16" s="18">
        <v>0.10197147489213521</v>
      </c>
      <c r="AB16" s="18">
        <v>0.21300324884263849</v>
      </c>
      <c r="AC16" s="18">
        <v>-1.0018490895825349E-2</v>
      </c>
      <c r="AD16" s="18" t="s">
        <v>4</v>
      </c>
      <c r="AE16" s="18">
        <v>-2.314061290463193E-2</v>
      </c>
      <c r="AF16" s="18">
        <v>0.1612491854719687</v>
      </c>
      <c r="AG16" s="18">
        <v>0.25242781604278858</v>
      </c>
      <c r="AH16" s="18">
        <v>0.38190889786113952</v>
      </c>
      <c r="AI16" s="18">
        <v>0.50557935932541609</v>
      </c>
      <c r="AJ16" s="18" t="s">
        <v>4</v>
      </c>
      <c r="AK16" s="18">
        <v>9.2244346222632556E-2</v>
      </c>
      <c r="AL16" s="18">
        <v>0.23038961941045261</v>
      </c>
      <c r="AM16" s="18">
        <v>8.7891863895740052E-2</v>
      </c>
      <c r="AN16" s="18">
        <v>0.1469867759529494</v>
      </c>
      <c r="AO16" s="18">
        <v>0.22897745270449249</v>
      </c>
      <c r="AP16" s="18">
        <v>0.10914839754522709</v>
      </c>
      <c r="AQ16" s="18" t="s">
        <v>4</v>
      </c>
      <c r="AR16" s="18">
        <v>7.4601935503850247E-2</v>
      </c>
      <c r="AS16" s="18">
        <v>0.22937216215237582</v>
      </c>
      <c r="AT16" s="18">
        <v>0.13030927759795263</v>
      </c>
      <c r="AU16" s="18" t="s">
        <v>4</v>
      </c>
      <c r="AV16" s="18">
        <v>8.8293046667565489E-2</v>
      </c>
      <c r="AW16" s="18">
        <v>0.22557871333522073</v>
      </c>
      <c r="AX16" s="18">
        <v>0.28153706985232613</v>
      </c>
      <c r="AY16" s="18">
        <v>0.26728605095124802</v>
      </c>
      <c r="AZ16" s="18">
        <v>0.1151430441245832</v>
      </c>
      <c r="BA16" s="18" t="s">
        <v>4</v>
      </c>
      <c r="BB16" s="18">
        <v>7.0482267962965583E-2</v>
      </c>
      <c r="BC16" s="18">
        <v>0.25647393277992186</v>
      </c>
      <c r="BD16" s="18">
        <v>0.26340692194149135</v>
      </c>
      <c r="BE16" s="18" t="s">
        <v>4</v>
      </c>
      <c r="BF16" s="18">
        <v>0.27627708311645099</v>
      </c>
      <c r="BG16" s="18">
        <v>0.14483370352091907</v>
      </c>
      <c r="BH16" s="18">
        <v>0.25855981827234287</v>
      </c>
      <c r="BI16" s="18">
        <v>4.9559141718652444E-2</v>
      </c>
      <c r="BJ16" s="18">
        <v>3.7469054124874335E-2</v>
      </c>
      <c r="BK16" s="18">
        <v>0.14139248335000021</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BK21"/>
  <sheetViews>
    <sheetView showGridLines="0" workbookViewId="0">
      <pane xSplit="2" topLeftCell="C1" activePane="topRight" state="frozen"/>
      <selection activeCell="B15" sqref="B15"/>
      <selection pane="topRight" activeCell="G24" sqref="G24"/>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232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4005</v>
      </c>
      <c r="D7" s="6">
        <v>1844</v>
      </c>
      <c r="E7" s="6">
        <v>2136</v>
      </c>
      <c r="F7" s="6"/>
      <c r="G7" s="6">
        <v>420</v>
      </c>
      <c r="H7" s="6">
        <v>652</v>
      </c>
      <c r="I7" s="6">
        <v>725</v>
      </c>
      <c r="J7" s="6">
        <v>780</v>
      </c>
      <c r="K7" s="6">
        <v>666</v>
      </c>
      <c r="L7" s="6">
        <v>762</v>
      </c>
      <c r="M7" s="6"/>
      <c r="N7" s="6">
        <v>544</v>
      </c>
      <c r="O7" s="6">
        <v>557</v>
      </c>
      <c r="P7" s="6">
        <v>347</v>
      </c>
      <c r="Q7" s="6">
        <v>380</v>
      </c>
      <c r="R7" s="6">
        <v>302</v>
      </c>
      <c r="S7" s="6">
        <v>366</v>
      </c>
      <c r="T7" s="6">
        <v>339</v>
      </c>
      <c r="U7" s="6">
        <v>168</v>
      </c>
      <c r="V7" s="6">
        <v>455</v>
      </c>
      <c r="W7" s="6">
        <v>339</v>
      </c>
      <c r="X7" s="6">
        <v>208</v>
      </c>
      <c r="Y7" s="6"/>
      <c r="Z7" s="6">
        <v>1280</v>
      </c>
      <c r="AA7" s="6">
        <v>1182</v>
      </c>
      <c r="AB7" s="6">
        <v>590</v>
      </c>
      <c r="AC7" s="6">
        <v>930</v>
      </c>
      <c r="AD7" s="6"/>
      <c r="AE7" s="6">
        <v>923</v>
      </c>
      <c r="AF7" s="6">
        <v>1180</v>
      </c>
      <c r="AG7" s="6">
        <v>1166</v>
      </c>
      <c r="AH7" s="6">
        <v>500</v>
      </c>
      <c r="AI7" s="6">
        <v>98</v>
      </c>
      <c r="AJ7" s="6"/>
      <c r="AK7" s="6">
        <v>1446</v>
      </c>
      <c r="AL7" s="6">
        <v>1079</v>
      </c>
      <c r="AM7" s="6">
        <v>322</v>
      </c>
      <c r="AN7" s="6">
        <v>329</v>
      </c>
      <c r="AO7" s="6">
        <v>643</v>
      </c>
      <c r="AP7" s="6">
        <v>121</v>
      </c>
      <c r="AQ7" s="6"/>
      <c r="AR7" s="6">
        <v>1568</v>
      </c>
      <c r="AS7" s="6">
        <v>1726</v>
      </c>
      <c r="AT7" s="6">
        <v>475</v>
      </c>
      <c r="AU7" s="6"/>
      <c r="AV7" s="6">
        <v>1517</v>
      </c>
      <c r="AW7" s="6">
        <v>1114</v>
      </c>
      <c r="AX7" s="6">
        <v>336</v>
      </c>
      <c r="AY7" s="6">
        <v>62</v>
      </c>
      <c r="AZ7" s="6">
        <v>440</v>
      </c>
      <c r="BA7" s="6"/>
      <c r="BB7" s="6">
        <v>1223</v>
      </c>
      <c r="BC7" s="6">
        <v>1052</v>
      </c>
      <c r="BD7" s="6">
        <v>266</v>
      </c>
      <c r="BE7" s="6"/>
      <c r="BF7" s="6">
        <v>806</v>
      </c>
      <c r="BG7" s="6">
        <v>1112</v>
      </c>
      <c r="BH7" s="6">
        <v>501</v>
      </c>
      <c r="BI7" s="6">
        <v>825</v>
      </c>
      <c r="BJ7" s="6">
        <v>530</v>
      </c>
      <c r="BK7" s="6">
        <v>227</v>
      </c>
    </row>
    <row r="8" spans="2:63" ht="30" customHeight="1" x14ac:dyDescent="0.35">
      <c r="B8" s="7" t="s">
        <v>9</v>
      </c>
      <c r="C8" s="7">
        <v>3986</v>
      </c>
      <c r="D8" s="7">
        <v>1914</v>
      </c>
      <c r="E8" s="7">
        <v>2047</v>
      </c>
      <c r="F8" s="7"/>
      <c r="G8" s="7">
        <v>510</v>
      </c>
      <c r="H8" s="7">
        <v>658</v>
      </c>
      <c r="I8" s="7">
        <v>667</v>
      </c>
      <c r="J8" s="7">
        <v>705</v>
      </c>
      <c r="K8" s="7">
        <v>583</v>
      </c>
      <c r="L8" s="7">
        <v>862</v>
      </c>
      <c r="M8" s="7"/>
      <c r="N8" s="7">
        <v>544</v>
      </c>
      <c r="O8" s="7">
        <v>548</v>
      </c>
      <c r="P8" s="7">
        <v>336</v>
      </c>
      <c r="Q8" s="7">
        <v>377</v>
      </c>
      <c r="R8" s="7">
        <v>292</v>
      </c>
      <c r="S8" s="7">
        <v>362</v>
      </c>
      <c r="T8" s="7">
        <v>332</v>
      </c>
      <c r="U8" s="7">
        <v>164</v>
      </c>
      <c r="V8" s="7">
        <v>456</v>
      </c>
      <c r="W8" s="7">
        <v>372</v>
      </c>
      <c r="X8" s="7">
        <v>202</v>
      </c>
      <c r="Y8" s="7"/>
      <c r="Z8" s="7">
        <v>1062</v>
      </c>
      <c r="AA8" s="7">
        <v>1055</v>
      </c>
      <c r="AB8" s="7">
        <v>849</v>
      </c>
      <c r="AC8" s="7">
        <v>996</v>
      </c>
      <c r="AD8" s="7"/>
      <c r="AE8" s="7">
        <v>984</v>
      </c>
      <c r="AF8" s="7">
        <v>1226</v>
      </c>
      <c r="AG8" s="7">
        <v>1087</v>
      </c>
      <c r="AH8" s="7">
        <v>453</v>
      </c>
      <c r="AI8" s="7">
        <v>86</v>
      </c>
      <c r="AJ8" s="7"/>
      <c r="AK8" s="7">
        <v>1458</v>
      </c>
      <c r="AL8" s="7">
        <v>1005</v>
      </c>
      <c r="AM8" s="7">
        <v>345</v>
      </c>
      <c r="AN8" s="7">
        <v>346</v>
      </c>
      <c r="AO8" s="7">
        <v>635</v>
      </c>
      <c r="AP8" s="7">
        <v>128</v>
      </c>
      <c r="AQ8" s="7"/>
      <c r="AR8" s="7">
        <v>1594</v>
      </c>
      <c r="AS8" s="7">
        <v>1654</v>
      </c>
      <c r="AT8" s="7">
        <v>483</v>
      </c>
      <c r="AU8" s="7"/>
      <c r="AV8" s="7">
        <v>1513</v>
      </c>
      <c r="AW8" s="7">
        <v>1098</v>
      </c>
      <c r="AX8" s="7">
        <v>311</v>
      </c>
      <c r="AY8" s="7">
        <v>69</v>
      </c>
      <c r="AZ8" s="7">
        <v>452</v>
      </c>
      <c r="BA8" s="7"/>
      <c r="BB8" s="7">
        <v>1226</v>
      </c>
      <c r="BC8" s="7">
        <v>1034</v>
      </c>
      <c r="BD8" s="7">
        <v>257</v>
      </c>
      <c r="BE8" s="7"/>
      <c r="BF8" s="7">
        <v>801</v>
      </c>
      <c r="BG8" s="7">
        <v>1079</v>
      </c>
      <c r="BH8" s="7">
        <v>516</v>
      </c>
      <c r="BI8" s="7">
        <v>826</v>
      </c>
      <c r="BJ8" s="7">
        <v>526</v>
      </c>
      <c r="BK8" s="7">
        <v>232</v>
      </c>
    </row>
    <row r="9" spans="2:63" x14ac:dyDescent="0.35">
      <c r="B9" s="14" t="s">
        <v>219</v>
      </c>
      <c r="C9" s="11">
        <v>8.1824091855759201E-2</v>
      </c>
      <c r="D9" s="11">
        <v>0.124107952515042</v>
      </c>
      <c r="E9" s="11">
        <v>4.2710112885617602E-2</v>
      </c>
      <c r="F9" s="11"/>
      <c r="G9" s="11">
        <v>0.139238339781346</v>
      </c>
      <c r="H9" s="11">
        <v>0.149371309329629</v>
      </c>
      <c r="I9" s="11">
        <v>8.1385862058839506E-2</v>
      </c>
      <c r="J9" s="11">
        <v>4.1827201435092103E-2</v>
      </c>
      <c r="K9" s="11">
        <v>5.6069597369149397E-2</v>
      </c>
      <c r="L9" s="11">
        <v>4.6719399254977603E-2</v>
      </c>
      <c r="M9" s="11"/>
      <c r="N9" s="11">
        <v>0.14263005472621201</v>
      </c>
      <c r="O9" s="11">
        <v>6.7158829669678399E-2</v>
      </c>
      <c r="P9" s="11">
        <v>4.5886575686300099E-2</v>
      </c>
      <c r="Q9" s="11">
        <v>7.7656825417045799E-2</v>
      </c>
      <c r="R9" s="11">
        <v>5.6202968523487398E-2</v>
      </c>
      <c r="S9" s="11">
        <v>6.6402019052926406E-2</v>
      </c>
      <c r="T9" s="11">
        <v>9.0921508091194203E-2</v>
      </c>
      <c r="U9" s="11">
        <v>8.6115184723404306E-2</v>
      </c>
      <c r="V9" s="11">
        <v>7.9282161983511901E-2</v>
      </c>
      <c r="W9" s="11">
        <v>8.25071616009668E-2</v>
      </c>
      <c r="X9" s="11">
        <v>7.6047515000672403E-2</v>
      </c>
      <c r="Y9" s="11"/>
      <c r="Z9" s="11">
        <v>9.7362287439048095E-2</v>
      </c>
      <c r="AA9" s="11">
        <v>4.5613157901953298E-2</v>
      </c>
      <c r="AB9" s="11">
        <v>9.5543326652220803E-2</v>
      </c>
      <c r="AC9" s="11">
        <v>9.1433624387891793E-2</v>
      </c>
      <c r="AD9" s="11"/>
      <c r="AE9" s="11">
        <v>5.8938934928869299E-2</v>
      </c>
      <c r="AF9" s="11">
        <v>7.2308663501575998E-2</v>
      </c>
      <c r="AG9" s="11">
        <v>9.4614224647449702E-2</v>
      </c>
      <c r="AH9" s="11">
        <v>0.111605673970314</v>
      </c>
      <c r="AI9" s="11">
        <v>0.283201638139087</v>
      </c>
      <c r="AJ9" s="11"/>
      <c r="AK9" s="11">
        <v>8.8179490312507797E-2</v>
      </c>
      <c r="AL9" s="11">
        <v>7.3174872552554796E-2</v>
      </c>
      <c r="AM9" s="11">
        <v>6.7981979439810394E-2</v>
      </c>
      <c r="AN9" s="11">
        <v>9.7130625359892905E-2</v>
      </c>
      <c r="AO9" s="11">
        <v>8.4309419390272894E-2</v>
      </c>
      <c r="AP9" s="11">
        <v>4.9627882137975102E-2</v>
      </c>
      <c r="AQ9" s="11"/>
      <c r="AR9" s="11">
        <v>6.9218549981244396E-2</v>
      </c>
      <c r="AS9" s="11">
        <v>9.8000899567306204E-2</v>
      </c>
      <c r="AT9" s="11">
        <v>6.7648925092836501E-2</v>
      </c>
      <c r="AU9" s="11"/>
      <c r="AV9" s="11">
        <v>6.8753923770473999E-2</v>
      </c>
      <c r="AW9" s="11">
        <v>9.8980938389824802E-2</v>
      </c>
      <c r="AX9" s="11">
        <v>0.10263547634359201</v>
      </c>
      <c r="AY9" s="11">
        <v>0.16246754261897101</v>
      </c>
      <c r="AZ9" s="11">
        <v>7.2183473282138005E-2</v>
      </c>
      <c r="BA9" s="11"/>
      <c r="BB9" s="11">
        <v>6.9459355172442297E-2</v>
      </c>
      <c r="BC9" s="11">
        <v>8.8054636825078997E-2</v>
      </c>
      <c r="BD9" s="11">
        <v>0.13482273664115901</v>
      </c>
      <c r="BE9" s="11"/>
      <c r="BF9" s="11">
        <v>0.140590227048764</v>
      </c>
      <c r="BG9" s="11">
        <v>5.5910983958183301E-2</v>
      </c>
      <c r="BH9" s="11">
        <v>0.10551596039435999</v>
      </c>
      <c r="BI9" s="11">
        <v>6.2550644212714293E-2</v>
      </c>
      <c r="BJ9" s="11">
        <v>4.2102232132963199E-2</v>
      </c>
      <c r="BK9" s="11">
        <v>9.9309694099936105E-2</v>
      </c>
    </row>
    <row r="10" spans="2:63" x14ac:dyDescent="0.35">
      <c r="B10" s="14" t="s">
        <v>220</v>
      </c>
      <c r="C10" s="11">
        <v>0.17958016503275401</v>
      </c>
      <c r="D10" s="11">
        <v>0.24756371814370401</v>
      </c>
      <c r="E10" s="11">
        <v>0.116018575634337</v>
      </c>
      <c r="F10" s="11"/>
      <c r="G10" s="11">
        <v>0.26622597844604101</v>
      </c>
      <c r="H10" s="11">
        <v>0.21963873507126999</v>
      </c>
      <c r="I10" s="11">
        <v>0.17347171068681</v>
      </c>
      <c r="J10" s="11">
        <v>0.15273555112044701</v>
      </c>
      <c r="K10" s="11">
        <v>0.177514317993405</v>
      </c>
      <c r="L10" s="11">
        <v>0.12580791778432099</v>
      </c>
      <c r="M10" s="11"/>
      <c r="N10" s="11">
        <v>0.22810404167328999</v>
      </c>
      <c r="O10" s="11">
        <v>0.176181956205298</v>
      </c>
      <c r="P10" s="11">
        <v>0.16248723405131801</v>
      </c>
      <c r="Q10" s="11">
        <v>0.172376207420149</v>
      </c>
      <c r="R10" s="11">
        <v>0.192900153160799</v>
      </c>
      <c r="S10" s="11">
        <v>0.15734892838796999</v>
      </c>
      <c r="T10" s="11">
        <v>0.16722448818508601</v>
      </c>
      <c r="U10" s="11">
        <v>0.17668679823865599</v>
      </c>
      <c r="V10" s="11">
        <v>0.17649790355050299</v>
      </c>
      <c r="W10" s="11">
        <v>0.16679457000539399</v>
      </c>
      <c r="X10" s="11">
        <v>0.17363398999768201</v>
      </c>
      <c r="Y10" s="11"/>
      <c r="Z10" s="11">
        <v>0.217877044005475</v>
      </c>
      <c r="AA10" s="11">
        <v>0.15803984510359301</v>
      </c>
      <c r="AB10" s="11">
        <v>0.22302707182749901</v>
      </c>
      <c r="AC10" s="11">
        <v>0.126775043634093</v>
      </c>
      <c r="AD10" s="11"/>
      <c r="AE10" s="11">
        <v>0.13723018978109</v>
      </c>
      <c r="AF10" s="11">
        <v>0.16915945158633799</v>
      </c>
      <c r="AG10" s="11">
        <v>0.20681542600084901</v>
      </c>
      <c r="AH10" s="11">
        <v>0.25195255012126599</v>
      </c>
      <c r="AI10" s="11">
        <v>0.26264142890798903</v>
      </c>
      <c r="AJ10" s="11"/>
      <c r="AK10" s="11">
        <v>0.174499626462855</v>
      </c>
      <c r="AL10" s="11">
        <v>0.20011960248907101</v>
      </c>
      <c r="AM10" s="11">
        <v>0.16818468876510401</v>
      </c>
      <c r="AN10" s="11">
        <v>0.16663327303200801</v>
      </c>
      <c r="AO10" s="11">
        <v>0.170209195839361</v>
      </c>
      <c r="AP10" s="11">
        <v>0.16638363824880401</v>
      </c>
      <c r="AQ10" s="11"/>
      <c r="AR10" s="11">
        <v>0.156833802764592</v>
      </c>
      <c r="AS10" s="11">
        <v>0.209495225775853</v>
      </c>
      <c r="AT10" s="11">
        <v>0.15555737822923199</v>
      </c>
      <c r="AU10" s="11"/>
      <c r="AV10" s="11">
        <v>0.16786432359498099</v>
      </c>
      <c r="AW10" s="11">
        <v>0.21025288883431201</v>
      </c>
      <c r="AX10" s="11">
        <v>0.237460791825504</v>
      </c>
      <c r="AY10" s="11">
        <v>9.4266905758685599E-2</v>
      </c>
      <c r="AZ10" s="11">
        <v>0.12535440622500699</v>
      </c>
      <c r="BA10" s="11"/>
      <c r="BB10" s="11">
        <v>0.16876715349971799</v>
      </c>
      <c r="BC10" s="11">
        <v>0.20351492682601599</v>
      </c>
      <c r="BD10" s="11">
        <v>0.25742998005815698</v>
      </c>
      <c r="BE10" s="11"/>
      <c r="BF10" s="11">
        <v>0.21236403211889801</v>
      </c>
      <c r="BG10" s="11">
        <v>0.18191997267519</v>
      </c>
      <c r="BH10" s="11">
        <v>0.180155692781551</v>
      </c>
      <c r="BI10" s="11">
        <v>0.154585435687522</v>
      </c>
      <c r="BJ10" s="11">
        <v>0.17540032717772899</v>
      </c>
      <c r="BK10" s="11">
        <v>0.15676421380737601</v>
      </c>
    </row>
    <row r="11" spans="2:63" x14ac:dyDescent="0.35">
      <c r="B11" s="14" t="s">
        <v>221</v>
      </c>
      <c r="C11" s="11">
        <v>0.277306840687843</v>
      </c>
      <c r="D11" s="11">
        <v>0.29221666393457502</v>
      </c>
      <c r="E11" s="11">
        <v>0.26296134490464701</v>
      </c>
      <c r="F11" s="11"/>
      <c r="G11" s="11">
        <v>0.25434416548789601</v>
      </c>
      <c r="H11" s="11">
        <v>0.27076388621939002</v>
      </c>
      <c r="I11" s="11">
        <v>0.30630220489589</v>
      </c>
      <c r="J11" s="11">
        <v>0.28784291705611198</v>
      </c>
      <c r="K11" s="11">
        <v>0.27436374346647302</v>
      </c>
      <c r="L11" s="11">
        <v>0.26682882453585</v>
      </c>
      <c r="M11" s="11"/>
      <c r="N11" s="11">
        <v>0.24545983513543501</v>
      </c>
      <c r="O11" s="11">
        <v>0.29493929261706903</v>
      </c>
      <c r="P11" s="11">
        <v>0.31865034708060902</v>
      </c>
      <c r="Q11" s="11">
        <v>0.255852777260061</v>
      </c>
      <c r="R11" s="11">
        <v>0.26678262160496202</v>
      </c>
      <c r="S11" s="11">
        <v>0.34875585684222699</v>
      </c>
      <c r="T11" s="11">
        <v>0.276542046562188</v>
      </c>
      <c r="U11" s="11">
        <v>0.25131382604035102</v>
      </c>
      <c r="V11" s="11">
        <v>0.25322158864537803</v>
      </c>
      <c r="W11" s="11">
        <v>0.28210976959464201</v>
      </c>
      <c r="X11" s="11">
        <v>0.241748609974613</v>
      </c>
      <c r="Y11" s="11"/>
      <c r="Z11" s="11">
        <v>0.28115915162260502</v>
      </c>
      <c r="AA11" s="11">
        <v>0.28608690820702198</v>
      </c>
      <c r="AB11" s="11">
        <v>0.29226490291004698</v>
      </c>
      <c r="AC11" s="11">
        <v>0.25344876659078702</v>
      </c>
      <c r="AD11" s="11"/>
      <c r="AE11" s="11">
        <v>0.25209412977370099</v>
      </c>
      <c r="AF11" s="11">
        <v>0.289351223031524</v>
      </c>
      <c r="AG11" s="11">
        <v>0.28664700044972102</v>
      </c>
      <c r="AH11" s="11">
        <v>0.288001878001928</v>
      </c>
      <c r="AI11" s="11">
        <v>0.18264414608605101</v>
      </c>
      <c r="AJ11" s="11"/>
      <c r="AK11" s="11">
        <v>0.27199199332474</v>
      </c>
      <c r="AL11" s="11">
        <v>0.28955311185555999</v>
      </c>
      <c r="AM11" s="11">
        <v>0.24258896883207101</v>
      </c>
      <c r="AN11" s="11">
        <v>0.26605088915872099</v>
      </c>
      <c r="AO11" s="11">
        <v>0.28680507601884397</v>
      </c>
      <c r="AP11" s="11">
        <v>0.26995010140956699</v>
      </c>
      <c r="AQ11" s="11"/>
      <c r="AR11" s="11">
        <v>0.26835831279663802</v>
      </c>
      <c r="AS11" s="11">
        <v>0.29046256456991398</v>
      </c>
      <c r="AT11" s="11">
        <v>0.26825000703089602</v>
      </c>
      <c r="AU11" s="11"/>
      <c r="AV11" s="11">
        <v>0.271940666363372</v>
      </c>
      <c r="AW11" s="11">
        <v>0.27218282580123099</v>
      </c>
      <c r="AX11" s="11">
        <v>0.30792628644268699</v>
      </c>
      <c r="AY11" s="11">
        <v>0.218021487948553</v>
      </c>
      <c r="AZ11" s="11">
        <v>0.27400798162700202</v>
      </c>
      <c r="BA11" s="11"/>
      <c r="BB11" s="11">
        <v>0.27363083512203301</v>
      </c>
      <c r="BC11" s="11">
        <v>0.29280034178432202</v>
      </c>
      <c r="BD11" s="11">
        <v>0.27622348406967001</v>
      </c>
      <c r="BE11" s="11"/>
      <c r="BF11" s="11">
        <v>0.261393608290718</v>
      </c>
      <c r="BG11" s="11">
        <v>0.29034370613226301</v>
      </c>
      <c r="BH11" s="11">
        <v>0.289949862762995</v>
      </c>
      <c r="BI11" s="11">
        <v>0.27840760488883398</v>
      </c>
      <c r="BJ11" s="11">
        <v>0.25180255598315199</v>
      </c>
      <c r="BK11" s="11">
        <v>0.297013696995438</v>
      </c>
    </row>
    <row r="12" spans="2:63" x14ac:dyDescent="0.35">
      <c r="B12" s="14" t="s">
        <v>222</v>
      </c>
      <c r="C12" s="11">
        <v>0.30619005267405103</v>
      </c>
      <c r="D12" s="11">
        <v>0.23238584891709901</v>
      </c>
      <c r="E12" s="11">
        <v>0.37700119459320502</v>
      </c>
      <c r="F12" s="11"/>
      <c r="G12" s="11">
        <v>0.21346977360778099</v>
      </c>
      <c r="H12" s="11">
        <v>0.23530423576093901</v>
      </c>
      <c r="I12" s="11">
        <v>0.27601811272212801</v>
      </c>
      <c r="J12" s="11">
        <v>0.33964929602648097</v>
      </c>
      <c r="K12" s="11">
        <v>0.34263400111318698</v>
      </c>
      <c r="L12" s="11">
        <v>0.38652352853335697</v>
      </c>
      <c r="M12" s="11"/>
      <c r="N12" s="11">
        <v>0.27186797842827398</v>
      </c>
      <c r="O12" s="11">
        <v>0.305474102075105</v>
      </c>
      <c r="P12" s="11">
        <v>0.30198214508815502</v>
      </c>
      <c r="Q12" s="11">
        <v>0.31310390861903098</v>
      </c>
      <c r="R12" s="11">
        <v>0.31547950854267398</v>
      </c>
      <c r="S12" s="11">
        <v>0.25982885184409998</v>
      </c>
      <c r="T12" s="11">
        <v>0.31278300991765101</v>
      </c>
      <c r="U12" s="11">
        <v>0.33473152199885498</v>
      </c>
      <c r="V12" s="11">
        <v>0.33015701570817302</v>
      </c>
      <c r="W12" s="11">
        <v>0.31861806285430799</v>
      </c>
      <c r="X12" s="11">
        <v>0.35331602867008899</v>
      </c>
      <c r="Y12" s="11"/>
      <c r="Z12" s="11">
        <v>0.27637565605930903</v>
      </c>
      <c r="AA12" s="11">
        <v>0.344140243814125</v>
      </c>
      <c r="AB12" s="11">
        <v>0.26180779582101199</v>
      </c>
      <c r="AC12" s="11">
        <v>0.330109469780278</v>
      </c>
      <c r="AD12" s="11"/>
      <c r="AE12" s="11">
        <v>0.35694161152967602</v>
      </c>
      <c r="AF12" s="11">
        <v>0.31394369140035799</v>
      </c>
      <c r="AG12" s="11">
        <v>0.27883313596578502</v>
      </c>
      <c r="AH12" s="11">
        <v>0.23434580831860999</v>
      </c>
      <c r="AI12" s="11">
        <v>0.18590760627451899</v>
      </c>
      <c r="AJ12" s="11"/>
      <c r="AK12" s="11">
        <v>0.31807873135986398</v>
      </c>
      <c r="AL12" s="11">
        <v>0.29590009630060798</v>
      </c>
      <c r="AM12" s="11">
        <v>0.34301193948526498</v>
      </c>
      <c r="AN12" s="11">
        <v>0.29911057650599399</v>
      </c>
      <c r="AO12" s="11">
        <v>0.30925426102673098</v>
      </c>
      <c r="AP12" s="11">
        <v>0.27771458699014501</v>
      </c>
      <c r="AQ12" s="11"/>
      <c r="AR12" s="11">
        <v>0.33282362484760097</v>
      </c>
      <c r="AS12" s="11">
        <v>0.27582896180187499</v>
      </c>
      <c r="AT12" s="11">
        <v>0.33086113705339498</v>
      </c>
      <c r="AU12" s="11"/>
      <c r="AV12" s="11">
        <v>0.33193174367669898</v>
      </c>
      <c r="AW12" s="11">
        <v>0.267624031212156</v>
      </c>
      <c r="AX12" s="11">
        <v>0.23150003842661601</v>
      </c>
      <c r="AY12" s="11">
        <v>0.384382936956428</v>
      </c>
      <c r="AZ12" s="11">
        <v>0.32224903809405903</v>
      </c>
      <c r="BA12" s="11"/>
      <c r="BB12" s="11">
        <v>0.32631289597421198</v>
      </c>
      <c r="BC12" s="11">
        <v>0.27021122975106698</v>
      </c>
      <c r="BD12" s="11">
        <v>0.23354418990304901</v>
      </c>
      <c r="BE12" s="11"/>
      <c r="BF12" s="11">
        <v>0.25206266287725898</v>
      </c>
      <c r="BG12" s="11">
        <v>0.31964020723648401</v>
      </c>
      <c r="BH12" s="11">
        <v>0.25344332264293501</v>
      </c>
      <c r="BI12" s="11">
        <v>0.35328692041792498</v>
      </c>
      <c r="BJ12" s="11">
        <v>0.34544998308487901</v>
      </c>
      <c r="BK12" s="11">
        <v>0.29803205874426397</v>
      </c>
    </row>
    <row r="13" spans="2:63" ht="29" x14ac:dyDescent="0.35">
      <c r="B13" s="14" t="s">
        <v>223</v>
      </c>
      <c r="C13" s="17">
        <v>0.15509884974959301</v>
      </c>
      <c r="D13" s="17">
        <v>0.10372581648958</v>
      </c>
      <c r="E13" s="17">
        <v>0.20130877198219299</v>
      </c>
      <c r="F13" s="17"/>
      <c r="G13" s="17">
        <v>0.126721742676937</v>
      </c>
      <c r="H13" s="17">
        <v>0.124921833618772</v>
      </c>
      <c r="I13" s="17">
        <v>0.16282210963633301</v>
      </c>
      <c r="J13" s="17">
        <v>0.17794503436186701</v>
      </c>
      <c r="K13" s="17">
        <v>0.14941834005778601</v>
      </c>
      <c r="L13" s="17">
        <v>0.17412032989149401</v>
      </c>
      <c r="M13" s="17"/>
      <c r="N13" s="17">
        <v>0.11193809003679001</v>
      </c>
      <c r="O13" s="17">
        <v>0.15624581943285001</v>
      </c>
      <c r="P13" s="17">
        <v>0.170993698093618</v>
      </c>
      <c r="Q13" s="17">
        <v>0.18101028128371199</v>
      </c>
      <c r="R13" s="17">
        <v>0.168634748168078</v>
      </c>
      <c r="S13" s="17">
        <v>0.16766434387277601</v>
      </c>
      <c r="T13" s="17">
        <v>0.152528947243881</v>
      </c>
      <c r="U13" s="17">
        <v>0.151152668998734</v>
      </c>
      <c r="V13" s="17">
        <v>0.16084133011243401</v>
      </c>
      <c r="W13" s="17">
        <v>0.14997043594468901</v>
      </c>
      <c r="X13" s="17">
        <v>0.155253856356944</v>
      </c>
      <c r="Y13" s="17"/>
      <c r="Z13" s="17">
        <v>0.127225860873563</v>
      </c>
      <c r="AA13" s="17">
        <v>0.16611984497330701</v>
      </c>
      <c r="AB13" s="17">
        <v>0.12735690278922099</v>
      </c>
      <c r="AC13" s="17">
        <v>0.19823309560695099</v>
      </c>
      <c r="AD13" s="17"/>
      <c r="AE13" s="17">
        <v>0.19479513398666401</v>
      </c>
      <c r="AF13" s="17">
        <v>0.15523697048020399</v>
      </c>
      <c r="AG13" s="17">
        <v>0.133090212936196</v>
      </c>
      <c r="AH13" s="17">
        <v>0.114094089587882</v>
      </c>
      <c r="AI13" s="17">
        <v>8.5605180592353003E-2</v>
      </c>
      <c r="AJ13" s="17"/>
      <c r="AK13" s="17">
        <v>0.14725015854003301</v>
      </c>
      <c r="AL13" s="17">
        <v>0.14125231680220601</v>
      </c>
      <c r="AM13" s="17">
        <v>0.17823242347774901</v>
      </c>
      <c r="AN13" s="17">
        <v>0.17107463594338401</v>
      </c>
      <c r="AO13" s="17">
        <v>0.14942204772479001</v>
      </c>
      <c r="AP13" s="17">
        <v>0.23632379121350799</v>
      </c>
      <c r="AQ13" s="17"/>
      <c r="AR13" s="17">
        <v>0.17276570960992399</v>
      </c>
      <c r="AS13" s="17">
        <v>0.12621234828505101</v>
      </c>
      <c r="AT13" s="17">
        <v>0.17768255259364099</v>
      </c>
      <c r="AU13" s="17"/>
      <c r="AV13" s="17">
        <v>0.159509342594474</v>
      </c>
      <c r="AW13" s="17">
        <v>0.15095931576247601</v>
      </c>
      <c r="AX13" s="17">
        <v>0.120477406961601</v>
      </c>
      <c r="AY13" s="17">
        <v>0.14086112671736201</v>
      </c>
      <c r="AZ13" s="17">
        <v>0.20620510077179399</v>
      </c>
      <c r="BA13" s="17"/>
      <c r="BB13" s="17">
        <v>0.16182976023159401</v>
      </c>
      <c r="BC13" s="17">
        <v>0.14541886481351601</v>
      </c>
      <c r="BD13" s="17">
        <v>9.7979609327965594E-2</v>
      </c>
      <c r="BE13" s="17"/>
      <c r="BF13" s="17">
        <v>0.133589469664361</v>
      </c>
      <c r="BG13" s="17">
        <v>0.15218512999788</v>
      </c>
      <c r="BH13" s="17">
        <v>0.17093516141815901</v>
      </c>
      <c r="BI13" s="17">
        <v>0.15116939479300601</v>
      </c>
      <c r="BJ13" s="17">
        <v>0.18524490162127699</v>
      </c>
      <c r="BK13" s="17">
        <v>0.148880336352985</v>
      </c>
    </row>
    <row r="14" spans="2:63" x14ac:dyDescent="0.35">
      <c r="B14" s="39" t="s">
        <v>224</v>
      </c>
      <c r="C14" s="17">
        <v>0.26140425688851299</v>
      </c>
      <c r="D14" s="17">
        <v>0.37167167065874601</v>
      </c>
      <c r="E14" s="17">
        <v>0.158728688519955</v>
      </c>
      <c r="F14" s="17"/>
      <c r="G14" s="17">
        <v>0.40546431822738699</v>
      </c>
      <c r="H14" s="17">
        <v>0.36901004440089902</v>
      </c>
      <c r="I14" s="17">
        <v>0.25485757274564902</v>
      </c>
      <c r="J14" s="17">
        <v>0.19456275255553901</v>
      </c>
      <c r="K14" s="17">
        <v>0.23358391536255399</v>
      </c>
      <c r="L14" s="17">
        <v>0.17252731703929899</v>
      </c>
      <c r="M14" s="17"/>
      <c r="N14" s="17">
        <v>0.370734096399502</v>
      </c>
      <c r="O14" s="17">
        <v>0.24334078587497701</v>
      </c>
      <c r="P14" s="17">
        <v>0.20837380973761799</v>
      </c>
      <c r="Q14" s="17">
        <v>0.25003303283719502</v>
      </c>
      <c r="R14" s="17">
        <v>0.249103121684286</v>
      </c>
      <c r="S14" s="17">
        <v>0.22375094744089599</v>
      </c>
      <c r="T14" s="17">
        <v>0.25814599627627999</v>
      </c>
      <c r="U14" s="17">
        <v>0.26280198296205998</v>
      </c>
      <c r="V14" s="17">
        <v>0.255780065534015</v>
      </c>
      <c r="W14" s="17">
        <v>0.24930173160636099</v>
      </c>
      <c r="X14" s="17">
        <v>0.24968150499835401</v>
      </c>
      <c r="Y14" s="17"/>
      <c r="Z14" s="17">
        <v>0.31523933144452299</v>
      </c>
      <c r="AA14" s="17">
        <v>0.20365300300554601</v>
      </c>
      <c r="AB14" s="17">
        <v>0.31857039847972002</v>
      </c>
      <c r="AC14" s="17">
        <v>0.21820866802198399</v>
      </c>
      <c r="AD14" s="17"/>
      <c r="AE14" s="17">
        <v>0.19616912470995901</v>
      </c>
      <c r="AF14" s="17">
        <v>0.24146811508791399</v>
      </c>
      <c r="AG14" s="17">
        <v>0.30142965064829802</v>
      </c>
      <c r="AH14" s="17">
        <v>0.36355822409158001</v>
      </c>
      <c r="AI14" s="17">
        <v>0.54584306704707697</v>
      </c>
      <c r="AJ14" s="17"/>
      <c r="AK14" s="17">
        <v>0.26267911677536299</v>
      </c>
      <c r="AL14" s="17">
        <v>0.27329447504162602</v>
      </c>
      <c r="AM14" s="17">
        <v>0.236166668204914</v>
      </c>
      <c r="AN14" s="17">
        <v>0.26376389839190101</v>
      </c>
      <c r="AO14" s="17">
        <v>0.25451861522963398</v>
      </c>
      <c r="AP14" s="17">
        <v>0.21601152038677901</v>
      </c>
      <c r="AQ14" s="17"/>
      <c r="AR14" s="17">
        <v>0.22605235274583599</v>
      </c>
      <c r="AS14" s="17">
        <v>0.30749612534315901</v>
      </c>
      <c r="AT14" s="17">
        <v>0.22320630332206801</v>
      </c>
      <c r="AU14" s="17"/>
      <c r="AV14" s="17">
        <v>0.236618247365455</v>
      </c>
      <c r="AW14" s="17">
        <v>0.309233827224136</v>
      </c>
      <c r="AX14" s="17">
        <v>0.34009626816909599</v>
      </c>
      <c r="AY14" s="17">
        <v>0.25673444837765702</v>
      </c>
      <c r="AZ14" s="17">
        <v>0.19753787950714499</v>
      </c>
      <c r="BA14" s="17"/>
      <c r="BB14" s="17">
        <v>0.238226508672161</v>
      </c>
      <c r="BC14" s="17">
        <v>0.29156956365109499</v>
      </c>
      <c r="BD14" s="17">
        <v>0.392252716699316</v>
      </c>
      <c r="BE14" s="17"/>
      <c r="BF14" s="17">
        <v>0.35295425916766199</v>
      </c>
      <c r="BG14" s="17">
        <v>0.237830956633373</v>
      </c>
      <c r="BH14" s="17">
        <v>0.28567165317591098</v>
      </c>
      <c r="BI14" s="17">
        <v>0.21713607990023601</v>
      </c>
      <c r="BJ14" s="17">
        <v>0.21750255931069201</v>
      </c>
      <c r="BK14" s="17">
        <v>0.25607390790731199</v>
      </c>
    </row>
    <row r="15" spans="2:63" s="30" customFormat="1" ht="29" x14ac:dyDescent="0.35">
      <c r="B15" s="39" t="s">
        <v>470</v>
      </c>
      <c r="C15" s="17">
        <v>0.73859574311148701</v>
      </c>
      <c r="D15" s="17">
        <v>0.62832832934125404</v>
      </c>
      <c r="E15" s="17">
        <v>0.84127131148004508</v>
      </c>
      <c r="F15" s="17"/>
      <c r="G15" s="17">
        <v>0.59453568177261407</v>
      </c>
      <c r="H15" s="17">
        <v>0.63098995559910098</v>
      </c>
      <c r="I15" s="17">
        <v>0.74514242725435109</v>
      </c>
      <c r="J15" s="17">
        <v>0.80543724744445999</v>
      </c>
      <c r="K15" s="17">
        <v>0.76641608463744593</v>
      </c>
      <c r="L15" s="17">
        <v>0.82747268296070087</v>
      </c>
      <c r="M15" s="17"/>
      <c r="N15" s="17">
        <v>0.62926590360049894</v>
      </c>
      <c r="O15" s="17">
        <v>0.75665921412502402</v>
      </c>
      <c r="P15" s="17">
        <v>0.79162619026238201</v>
      </c>
      <c r="Q15" s="17">
        <v>0.74996696716280398</v>
      </c>
      <c r="R15" s="17">
        <v>0.75089687831571406</v>
      </c>
      <c r="S15" s="17">
        <v>0.77624905255910304</v>
      </c>
      <c r="T15" s="17">
        <v>0.74185400372372001</v>
      </c>
      <c r="U15" s="17">
        <v>0.73719801703794008</v>
      </c>
      <c r="V15" s="17">
        <v>0.744219934465985</v>
      </c>
      <c r="W15" s="17">
        <v>0.75069826839363896</v>
      </c>
      <c r="X15" s="17">
        <v>0.75031849500164605</v>
      </c>
      <c r="Y15" s="17"/>
      <c r="Z15" s="17">
        <v>0.68476066855547701</v>
      </c>
      <c r="AA15" s="17">
        <v>0.79634699699445399</v>
      </c>
      <c r="AB15" s="17">
        <v>0.68142960152027987</v>
      </c>
      <c r="AC15" s="17">
        <v>0.78179133197801598</v>
      </c>
      <c r="AD15" s="17"/>
      <c r="AE15" s="17">
        <v>0.80383087529004105</v>
      </c>
      <c r="AF15" s="17">
        <v>0.75853188491208601</v>
      </c>
      <c r="AG15" s="17">
        <v>0.69857034935170192</v>
      </c>
      <c r="AH15" s="17">
        <v>0.63644177590841999</v>
      </c>
      <c r="AI15" s="17">
        <v>0.45415693295292303</v>
      </c>
      <c r="AJ15" s="17"/>
      <c r="AK15" s="17">
        <v>0.73732088322463696</v>
      </c>
      <c r="AL15" s="17">
        <v>0.72670552495837404</v>
      </c>
      <c r="AM15" s="17">
        <v>0.76383333179508506</v>
      </c>
      <c r="AN15" s="17">
        <v>0.73623610160809905</v>
      </c>
      <c r="AO15" s="17">
        <v>0.74548138477036496</v>
      </c>
      <c r="AP15" s="17">
        <v>0.78398847961322005</v>
      </c>
      <c r="AQ15" s="17"/>
      <c r="AR15" s="17">
        <v>0.77394764725416298</v>
      </c>
      <c r="AS15" s="17">
        <v>0.69250387465683994</v>
      </c>
      <c r="AT15" s="17">
        <v>0.77679369667793197</v>
      </c>
      <c r="AU15" s="17"/>
      <c r="AV15" s="17">
        <v>0.763381752634545</v>
      </c>
      <c r="AW15" s="17">
        <v>0.69076617277586294</v>
      </c>
      <c r="AX15" s="17">
        <v>0.65990373183090401</v>
      </c>
      <c r="AY15" s="17">
        <v>0.74326555162234298</v>
      </c>
      <c r="AZ15" s="17">
        <v>0.80246212049285504</v>
      </c>
      <c r="BA15" s="17"/>
      <c r="BB15" s="17">
        <v>0.761773491327839</v>
      </c>
      <c r="BC15" s="17">
        <v>0.7084304363489049</v>
      </c>
      <c r="BD15" s="17">
        <v>0.60774728330068462</v>
      </c>
      <c r="BE15" s="17"/>
      <c r="BF15" s="17">
        <v>0.64704574083233801</v>
      </c>
      <c r="BG15" s="17">
        <v>0.76216904336662705</v>
      </c>
      <c r="BH15" s="17">
        <v>0.71432834682408897</v>
      </c>
      <c r="BI15" s="17">
        <v>0.78286392009976491</v>
      </c>
      <c r="BJ15" s="17">
        <v>0.78249744068930793</v>
      </c>
      <c r="BK15" s="17">
        <v>0.74392609209268701</v>
      </c>
    </row>
    <row r="16" spans="2:63" x14ac:dyDescent="0.35">
      <c r="B16" s="39" t="s">
        <v>192</v>
      </c>
      <c r="C16" s="18">
        <v>-0.47719148622297403</v>
      </c>
      <c r="D16" s="18">
        <v>-0.25665665868250803</v>
      </c>
      <c r="E16" s="18">
        <v>-0.68254262296009005</v>
      </c>
      <c r="F16" s="18" t="s">
        <v>4</v>
      </c>
      <c r="G16" s="18">
        <v>-0.18907136354522708</v>
      </c>
      <c r="H16" s="18">
        <v>-0.26197991119820196</v>
      </c>
      <c r="I16" s="18">
        <v>-0.49028485450870207</v>
      </c>
      <c r="J16" s="18">
        <v>-0.61087449488892098</v>
      </c>
      <c r="K16" s="18">
        <v>-0.53283216927489196</v>
      </c>
      <c r="L16" s="18">
        <v>-0.65494536592140185</v>
      </c>
      <c r="M16" s="18" t="s">
        <v>4</v>
      </c>
      <c r="N16" s="18">
        <v>-0.25853180720099694</v>
      </c>
      <c r="O16" s="18">
        <v>-0.51331842825004703</v>
      </c>
      <c r="P16" s="18">
        <v>-0.58325238052476402</v>
      </c>
      <c r="Q16" s="18">
        <v>-0.49993393432560895</v>
      </c>
      <c r="R16" s="18">
        <v>-0.50179375663142811</v>
      </c>
      <c r="S16" s="18">
        <v>-0.55249810511820707</v>
      </c>
      <c r="T16" s="18">
        <v>-0.48370800744744002</v>
      </c>
      <c r="U16" s="18">
        <v>-0.4743960340758801</v>
      </c>
      <c r="V16" s="18">
        <v>-0.48843986893197</v>
      </c>
      <c r="W16" s="18">
        <v>-0.50139653678727791</v>
      </c>
      <c r="X16" s="18">
        <v>-0.50063699000329209</v>
      </c>
      <c r="Y16" s="18" t="s">
        <v>4</v>
      </c>
      <c r="Z16" s="18">
        <v>-0.36952133711095403</v>
      </c>
      <c r="AA16" s="18">
        <v>-0.59269399398890799</v>
      </c>
      <c r="AB16" s="18">
        <v>-0.36285920304055985</v>
      </c>
      <c r="AC16" s="18">
        <v>-0.56358266395603196</v>
      </c>
      <c r="AD16" s="18" t="s">
        <v>4</v>
      </c>
      <c r="AE16" s="18">
        <v>-0.60766175058008209</v>
      </c>
      <c r="AF16" s="18">
        <v>-0.51706376982417201</v>
      </c>
      <c r="AG16" s="18">
        <v>-0.3971406987034039</v>
      </c>
      <c r="AH16" s="18">
        <v>-0.27288355181683999</v>
      </c>
      <c r="AI16" s="18">
        <v>9.1686134094153937E-2</v>
      </c>
      <c r="AJ16" s="18" t="s">
        <v>4</v>
      </c>
      <c r="AK16" s="18">
        <v>-0.47464176644927397</v>
      </c>
      <c r="AL16" s="18">
        <v>-0.45341104991674802</v>
      </c>
      <c r="AM16" s="18">
        <v>-0.527666663590171</v>
      </c>
      <c r="AN16" s="18">
        <v>-0.47247220321619804</v>
      </c>
      <c r="AO16" s="18">
        <v>-0.49096276954073098</v>
      </c>
      <c r="AP16" s="18">
        <v>-0.56797695922644098</v>
      </c>
      <c r="AQ16" s="18" t="s">
        <v>4</v>
      </c>
      <c r="AR16" s="18">
        <v>-0.54789529450832697</v>
      </c>
      <c r="AS16" s="18">
        <v>-0.38500774931368092</v>
      </c>
      <c r="AT16" s="18">
        <v>-0.55358739335586393</v>
      </c>
      <c r="AU16" s="18" t="s">
        <v>4</v>
      </c>
      <c r="AV16" s="18">
        <v>-0.52676350526908999</v>
      </c>
      <c r="AW16" s="18">
        <v>-0.38153234555172694</v>
      </c>
      <c r="AX16" s="18">
        <v>-0.31980746366180801</v>
      </c>
      <c r="AY16" s="18">
        <v>-0.48653110324468596</v>
      </c>
      <c r="AZ16" s="18">
        <v>-0.60492424098571007</v>
      </c>
      <c r="BA16" s="18" t="s">
        <v>4</v>
      </c>
      <c r="BB16" s="18">
        <v>-0.52354698265567801</v>
      </c>
      <c r="BC16" s="18">
        <v>-0.41686087269780991</v>
      </c>
      <c r="BD16" s="18">
        <v>-0.21549456660136862</v>
      </c>
      <c r="BE16" s="18" t="s">
        <v>4</v>
      </c>
      <c r="BF16" s="18">
        <v>-0.29409148166467602</v>
      </c>
      <c r="BG16" s="18">
        <v>-0.52433808673325411</v>
      </c>
      <c r="BH16" s="18">
        <v>-0.42865669364817799</v>
      </c>
      <c r="BI16" s="18">
        <v>-0.56572784019952893</v>
      </c>
      <c r="BJ16" s="18">
        <v>-0.56499488137861587</v>
      </c>
      <c r="BK16" s="18">
        <v>-0.48785218418537502</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BK21"/>
  <sheetViews>
    <sheetView showGridLines="0" workbookViewId="0">
      <pane xSplit="2" topLeftCell="C1" activePane="topRight" state="frozen"/>
      <selection activeCell="B15" sqref="B15"/>
      <selection pane="topRight" activeCell="G22" sqref="G22"/>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233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3846</v>
      </c>
      <c r="D7" s="6">
        <v>1770</v>
      </c>
      <c r="E7" s="6">
        <v>2053</v>
      </c>
      <c r="F7" s="6"/>
      <c r="G7" s="6">
        <v>407</v>
      </c>
      <c r="H7" s="6">
        <v>631</v>
      </c>
      <c r="I7" s="6">
        <v>712</v>
      </c>
      <c r="J7" s="6">
        <v>755</v>
      </c>
      <c r="K7" s="6">
        <v>640</v>
      </c>
      <c r="L7" s="6">
        <v>701</v>
      </c>
      <c r="M7" s="6"/>
      <c r="N7" s="6">
        <v>547</v>
      </c>
      <c r="O7" s="6">
        <v>532</v>
      </c>
      <c r="P7" s="6">
        <v>333</v>
      </c>
      <c r="Q7" s="6">
        <v>354</v>
      </c>
      <c r="R7" s="6">
        <v>278</v>
      </c>
      <c r="S7" s="6">
        <v>350</v>
      </c>
      <c r="T7" s="6">
        <v>323</v>
      </c>
      <c r="U7" s="6">
        <v>165</v>
      </c>
      <c r="V7" s="6">
        <v>438</v>
      </c>
      <c r="W7" s="6">
        <v>334</v>
      </c>
      <c r="X7" s="6">
        <v>192</v>
      </c>
      <c r="Y7" s="6"/>
      <c r="Z7" s="6">
        <v>1220</v>
      </c>
      <c r="AA7" s="6">
        <v>1143</v>
      </c>
      <c r="AB7" s="6">
        <v>566</v>
      </c>
      <c r="AC7" s="6">
        <v>895</v>
      </c>
      <c r="AD7" s="6"/>
      <c r="AE7" s="6">
        <v>885</v>
      </c>
      <c r="AF7" s="6">
        <v>1141</v>
      </c>
      <c r="AG7" s="6">
        <v>1110</v>
      </c>
      <c r="AH7" s="6">
        <v>483</v>
      </c>
      <c r="AI7" s="6">
        <v>97</v>
      </c>
      <c r="AJ7" s="6"/>
      <c r="AK7" s="6">
        <v>1361</v>
      </c>
      <c r="AL7" s="6">
        <v>1041</v>
      </c>
      <c r="AM7" s="6">
        <v>307</v>
      </c>
      <c r="AN7" s="6">
        <v>313</v>
      </c>
      <c r="AO7" s="6">
        <v>640</v>
      </c>
      <c r="AP7" s="6">
        <v>124</v>
      </c>
      <c r="AQ7" s="6"/>
      <c r="AR7" s="6">
        <v>1473</v>
      </c>
      <c r="AS7" s="6">
        <v>1669</v>
      </c>
      <c r="AT7" s="6">
        <v>467</v>
      </c>
      <c r="AU7" s="6"/>
      <c r="AV7" s="6">
        <v>1453</v>
      </c>
      <c r="AW7" s="6">
        <v>1073</v>
      </c>
      <c r="AX7" s="6">
        <v>315</v>
      </c>
      <c r="AY7" s="6">
        <v>58</v>
      </c>
      <c r="AZ7" s="6">
        <v>434</v>
      </c>
      <c r="BA7" s="6"/>
      <c r="BB7" s="6">
        <v>1169</v>
      </c>
      <c r="BC7" s="6">
        <v>1011</v>
      </c>
      <c r="BD7" s="6">
        <v>250</v>
      </c>
      <c r="BE7" s="6"/>
      <c r="BF7" s="6">
        <v>789</v>
      </c>
      <c r="BG7" s="6">
        <v>1059</v>
      </c>
      <c r="BH7" s="6">
        <v>485</v>
      </c>
      <c r="BI7" s="6">
        <v>797</v>
      </c>
      <c r="BJ7" s="6">
        <v>502</v>
      </c>
      <c r="BK7" s="6">
        <v>211</v>
      </c>
    </row>
    <row r="8" spans="2:63" ht="30" customHeight="1" x14ac:dyDescent="0.35">
      <c r="B8" s="7" t="s">
        <v>9</v>
      </c>
      <c r="C8" s="7">
        <v>3827</v>
      </c>
      <c r="D8" s="7">
        <v>1836</v>
      </c>
      <c r="E8" s="7">
        <v>1968</v>
      </c>
      <c r="F8" s="7"/>
      <c r="G8" s="7">
        <v>495</v>
      </c>
      <c r="H8" s="7">
        <v>637</v>
      </c>
      <c r="I8" s="7">
        <v>654</v>
      </c>
      <c r="J8" s="7">
        <v>684</v>
      </c>
      <c r="K8" s="7">
        <v>562</v>
      </c>
      <c r="L8" s="7">
        <v>795</v>
      </c>
      <c r="M8" s="7"/>
      <c r="N8" s="7">
        <v>540</v>
      </c>
      <c r="O8" s="7">
        <v>526</v>
      </c>
      <c r="P8" s="7">
        <v>323</v>
      </c>
      <c r="Q8" s="7">
        <v>354</v>
      </c>
      <c r="R8" s="7">
        <v>267</v>
      </c>
      <c r="S8" s="7">
        <v>348</v>
      </c>
      <c r="T8" s="7">
        <v>317</v>
      </c>
      <c r="U8" s="7">
        <v>159</v>
      </c>
      <c r="V8" s="7">
        <v>438</v>
      </c>
      <c r="W8" s="7">
        <v>366</v>
      </c>
      <c r="X8" s="7">
        <v>188</v>
      </c>
      <c r="Y8" s="7"/>
      <c r="Z8" s="7">
        <v>1011</v>
      </c>
      <c r="AA8" s="7">
        <v>1020</v>
      </c>
      <c r="AB8" s="7">
        <v>812</v>
      </c>
      <c r="AC8" s="7">
        <v>961</v>
      </c>
      <c r="AD8" s="7"/>
      <c r="AE8" s="7">
        <v>944</v>
      </c>
      <c r="AF8" s="7">
        <v>1185</v>
      </c>
      <c r="AG8" s="7">
        <v>1035</v>
      </c>
      <c r="AH8" s="7">
        <v>436</v>
      </c>
      <c r="AI8" s="7">
        <v>85</v>
      </c>
      <c r="AJ8" s="7"/>
      <c r="AK8" s="7">
        <v>1370</v>
      </c>
      <c r="AL8" s="7">
        <v>977</v>
      </c>
      <c r="AM8" s="7">
        <v>330</v>
      </c>
      <c r="AN8" s="7">
        <v>326</v>
      </c>
      <c r="AO8" s="7">
        <v>633</v>
      </c>
      <c r="AP8" s="7">
        <v>129</v>
      </c>
      <c r="AQ8" s="7"/>
      <c r="AR8" s="7">
        <v>1496</v>
      </c>
      <c r="AS8" s="7">
        <v>1600</v>
      </c>
      <c r="AT8" s="7">
        <v>472</v>
      </c>
      <c r="AU8" s="7"/>
      <c r="AV8" s="7">
        <v>1455</v>
      </c>
      <c r="AW8" s="7">
        <v>1056</v>
      </c>
      <c r="AX8" s="7">
        <v>291</v>
      </c>
      <c r="AY8" s="7">
        <v>63</v>
      </c>
      <c r="AZ8" s="7">
        <v>446</v>
      </c>
      <c r="BA8" s="7"/>
      <c r="BB8" s="7">
        <v>1174</v>
      </c>
      <c r="BC8" s="7">
        <v>996</v>
      </c>
      <c r="BD8" s="7">
        <v>240</v>
      </c>
      <c r="BE8" s="7"/>
      <c r="BF8" s="7">
        <v>776</v>
      </c>
      <c r="BG8" s="7">
        <v>1030</v>
      </c>
      <c r="BH8" s="7">
        <v>501</v>
      </c>
      <c r="BI8" s="7">
        <v>802</v>
      </c>
      <c r="BJ8" s="7">
        <v>496</v>
      </c>
      <c r="BK8" s="7">
        <v>217</v>
      </c>
    </row>
    <row r="9" spans="2:63" x14ac:dyDescent="0.35">
      <c r="B9" s="14" t="s">
        <v>219</v>
      </c>
      <c r="C9" s="11">
        <v>0.25052696039661299</v>
      </c>
      <c r="D9" s="11">
        <v>0.32636304216100098</v>
      </c>
      <c r="E9" s="11">
        <v>0.177672732651842</v>
      </c>
      <c r="F9" s="11"/>
      <c r="G9" s="11">
        <v>0.41791789646877697</v>
      </c>
      <c r="H9" s="11">
        <v>0.32037383047011903</v>
      </c>
      <c r="I9" s="11">
        <v>0.244439198357566</v>
      </c>
      <c r="J9" s="11">
        <v>0.20174728782344001</v>
      </c>
      <c r="K9" s="11">
        <v>0.199519792152937</v>
      </c>
      <c r="L9" s="11">
        <v>0.17345310457507501</v>
      </c>
      <c r="M9" s="11"/>
      <c r="N9" s="11">
        <v>0.30889468068353698</v>
      </c>
      <c r="O9" s="11">
        <v>0.22224369014006101</v>
      </c>
      <c r="P9" s="11">
        <v>0.24801774914171701</v>
      </c>
      <c r="Q9" s="11">
        <v>0.24372614967294301</v>
      </c>
      <c r="R9" s="11">
        <v>0.26934546343682703</v>
      </c>
      <c r="S9" s="11">
        <v>0.21526548851077901</v>
      </c>
      <c r="T9" s="11">
        <v>0.28098929538062301</v>
      </c>
      <c r="U9" s="11">
        <v>0.22311768917503499</v>
      </c>
      <c r="V9" s="11">
        <v>0.251563694293365</v>
      </c>
      <c r="W9" s="11">
        <v>0.22441146841345899</v>
      </c>
      <c r="X9" s="11">
        <v>0.23758916281311601</v>
      </c>
      <c r="Y9" s="11"/>
      <c r="Z9" s="11">
        <v>0.27468643930140502</v>
      </c>
      <c r="AA9" s="11">
        <v>0.208484441784757</v>
      </c>
      <c r="AB9" s="11">
        <v>0.309033610833158</v>
      </c>
      <c r="AC9" s="11">
        <v>0.22032113273096901</v>
      </c>
      <c r="AD9" s="11"/>
      <c r="AE9" s="11">
        <v>0.20271205678955201</v>
      </c>
      <c r="AF9" s="11">
        <v>0.24836515746283799</v>
      </c>
      <c r="AG9" s="11">
        <v>0.27038348728232497</v>
      </c>
      <c r="AH9" s="11">
        <v>0.30067857103898499</v>
      </c>
      <c r="AI9" s="11">
        <v>0.468036689075636</v>
      </c>
      <c r="AJ9" s="11"/>
      <c r="AK9" s="11">
        <v>0.230069044240339</v>
      </c>
      <c r="AL9" s="11">
        <v>0.26087047638760602</v>
      </c>
      <c r="AM9" s="11">
        <v>0.23830856068937301</v>
      </c>
      <c r="AN9" s="11">
        <v>0.27855016896227203</v>
      </c>
      <c r="AO9" s="11">
        <v>0.25675348439451501</v>
      </c>
      <c r="AP9" s="11">
        <v>0.28320025305568503</v>
      </c>
      <c r="AQ9" s="11"/>
      <c r="AR9" s="11">
        <v>0.21769129736152701</v>
      </c>
      <c r="AS9" s="11">
        <v>0.278315415575077</v>
      </c>
      <c r="AT9" s="11">
        <v>0.20525798710253099</v>
      </c>
      <c r="AU9" s="11"/>
      <c r="AV9" s="11">
        <v>0.22733119854372499</v>
      </c>
      <c r="AW9" s="11">
        <v>0.28849229096705098</v>
      </c>
      <c r="AX9" s="11">
        <v>0.25602770630866301</v>
      </c>
      <c r="AY9" s="11">
        <v>0.33760699994003701</v>
      </c>
      <c r="AZ9" s="11">
        <v>0.22456072318464401</v>
      </c>
      <c r="BA9" s="11"/>
      <c r="BB9" s="11">
        <v>0.23408877897324901</v>
      </c>
      <c r="BC9" s="11">
        <v>0.28993241380073098</v>
      </c>
      <c r="BD9" s="11">
        <v>0.28579091245939803</v>
      </c>
      <c r="BE9" s="11"/>
      <c r="BF9" s="11">
        <v>0.29732961104111599</v>
      </c>
      <c r="BG9" s="11">
        <v>0.219037858168877</v>
      </c>
      <c r="BH9" s="11">
        <v>0.27850564906154202</v>
      </c>
      <c r="BI9" s="11">
        <v>0.222602975463015</v>
      </c>
      <c r="BJ9" s="11">
        <v>0.24785220841071401</v>
      </c>
      <c r="BK9" s="11">
        <v>0.26981028764841403</v>
      </c>
    </row>
    <row r="10" spans="2:63" x14ac:dyDescent="0.35">
      <c r="B10" s="14" t="s">
        <v>220</v>
      </c>
      <c r="C10" s="11">
        <v>0.44079064061068701</v>
      </c>
      <c r="D10" s="11">
        <v>0.42945637418741001</v>
      </c>
      <c r="E10" s="11">
        <v>0.45163797957787</v>
      </c>
      <c r="F10" s="11"/>
      <c r="G10" s="11">
        <v>0.320070103459907</v>
      </c>
      <c r="H10" s="11">
        <v>0.402710221257012</v>
      </c>
      <c r="I10" s="11">
        <v>0.44534953026553098</v>
      </c>
      <c r="J10" s="11">
        <v>0.46069856883045202</v>
      </c>
      <c r="K10" s="11">
        <v>0.516063868496348</v>
      </c>
      <c r="L10" s="11">
        <v>0.47233930257338302</v>
      </c>
      <c r="M10" s="11"/>
      <c r="N10" s="11">
        <v>0.39468225660648798</v>
      </c>
      <c r="O10" s="11">
        <v>0.50148318405808701</v>
      </c>
      <c r="P10" s="11">
        <v>0.471755624542393</v>
      </c>
      <c r="Q10" s="11">
        <v>0.43618189981748101</v>
      </c>
      <c r="R10" s="11">
        <v>0.389792731487418</v>
      </c>
      <c r="S10" s="11">
        <v>0.49450938220128599</v>
      </c>
      <c r="T10" s="11">
        <v>0.40618022294752398</v>
      </c>
      <c r="U10" s="11">
        <v>0.48433878989044399</v>
      </c>
      <c r="V10" s="11">
        <v>0.42995932954768201</v>
      </c>
      <c r="W10" s="11">
        <v>0.41063495832765401</v>
      </c>
      <c r="X10" s="11">
        <v>0.43766966222459303</v>
      </c>
      <c r="Y10" s="11"/>
      <c r="Z10" s="11">
        <v>0.48980870263576098</v>
      </c>
      <c r="AA10" s="11">
        <v>0.465183416906854</v>
      </c>
      <c r="AB10" s="11">
        <v>0.39988249596213299</v>
      </c>
      <c r="AC10" s="11">
        <v>0.401680897322439</v>
      </c>
      <c r="AD10" s="11"/>
      <c r="AE10" s="11">
        <v>0.40904283957074999</v>
      </c>
      <c r="AF10" s="11">
        <v>0.44245035823731899</v>
      </c>
      <c r="AG10" s="11">
        <v>0.47927619440295</v>
      </c>
      <c r="AH10" s="11">
        <v>0.464481143169716</v>
      </c>
      <c r="AI10" s="11">
        <v>0.338640421469947</v>
      </c>
      <c r="AJ10" s="11"/>
      <c r="AK10" s="11">
        <v>0.47040424710164103</v>
      </c>
      <c r="AL10" s="11">
        <v>0.42591155368128902</v>
      </c>
      <c r="AM10" s="11">
        <v>0.39142149451422298</v>
      </c>
      <c r="AN10" s="11">
        <v>0.40683283755142102</v>
      </c>
      <c r="AO10" s="11">
        <v>0.46216577563447098</v>
      </c>
      <c r="AP10" s="11">
        <v>0.391362878158455</v>
      </c>
      <c r="AQ10" s="11"/>
      <c r="AR10" s="11">
        <v>0.44950383116169201</v>
      </c>
      <c r="AS10" s="11">
        <v>0.45225566238846998</v>
      </c>
      <c r="AT10" s="11">
        <v>0.424476153312763</v>
      </c>
      <c r="AU10" s="11"/>
      <c r="AV10" s="11">
        <v>0.46083744648771302</v>
      </c>
      <c r="AW10" s="11">
        <v>0.41890386849441702</v>
      </c>
      <c r="AX10" s="11">
        <v>0.470079746984502</v>
      </c>
      <c r="AY10" s="11">
        <v>0.32764507189992298</v>
      </c>
      <c r="AZ10" s="11">
        <v>0.43488339786471603</v>
      </c>
      <c r="BA10" s="11"/>
      <c r="BB10" s="11">
        <v>0.45028325183788998</v>
      </c>
      <c r="BC10" s="11">
        <v>0.42805528160869999</v>
      </c>
      <c r="BD10" s="11">
        <v>0.442970261567324</v>
      </c>
      <c r="BE10" s="11"/>
      <c r="BF10" s="11">
        <v>0.39930254470558302</v>
      </c>
      <c r="BG10" s="11">
        <v>0.48369534253500601</v>
      </c>
      <c r="BH10" s="11">
        <v>0.44907798819518502</v>
      </c>
      <c r="BI10" s="11">
        <v>0.43127659425082698</v>
      </c>
      <c r="BJ10" s="11">
        <v>0.44293786511136701</v>
      </c>
      <c r="BK10" s="11">
        <v>0.39943104787395101</v>
      </c>
    </row>
    <row r="11" spans="2:63" x14ac:dyDescent="0.35">
      <c r="B11" s="14" t="s">
        <v>221</v>
      </c>
      <c r="C11" s="11">
        <v>0.18684131151149599</v>
      </c>
      <c r="D11" s="11">
        <v>0.14972531691288299</v>
      </c>
      <c r="E11" s="11">
        <v>0.22328062242716001</v>
      </c>
      <c r="F11" s="11"/>
      <c r="G11" s="11">
        <v>0.14696415352102199</v>
      </c>
      <c r="H11" s="11">
        <v>0.15403911563595499</v>
      </c>
      <c r="I11" s="11">
        <v>0.19407872549802699</v>
      </c>
      <c r="J11" s="11">
        <v>0.192152251007356</v>
      </c>
      <c r="K11" s="11">
        <v>0.16579410388708199</v>
      </c>
      <c r="L11" s="11">
        <v>0.242263353092666</v>
      </c>
      <c r="M11" s="11"/>
      <c r="N11" s="11">
        <v>0.182740660237241</v>
      </c>
      <c r="O11" s="11">
        <v>0.16977758280810201</v>
      </c>
      <c r="P11" s="11">
        <v>0.16780954096162501</v>
      </c>
      <c r="Q11" s="11">
        <v>0.18601335249554199</v>
      </c>
      <c r="R11" s="11">
        <v>0.20160059643973899</v>
      </c>
      <c r="S11" s="11">
        <v>0.18037419543661401</v>
      </c>
      <c r="T11" s="11">
        <v>0.18551502165118799</v>
      </c>
      <c r="U11" s="11">
        <v>0.17614161788196001</v>
      </c>
      <c r="V11" s="11">
        <v>0.18073288191988299</v>
      </c>
      <c r="W11" s="11">
        <v>0.22886959966745399</v>
      </c>
      <c r="X11" s="11">
        <v>0.21539157106383999</v>
      </c>
      <c r="Y11" s="11"/>
      <c r="Z11" s="11">
        <v>0.161983286282573</v>
      </c>
      <c r="AA11" s="11">
        <v>0.19993968794210801</v>
      </c>
      <c r="AB11" s="11">
        <v>0.17831034127519299</v>
      </c>
      <c r="AC11" s="11">
        <v>0.20450879054473201</v>
      </c>
      <c r="AD11" s="11"/>
      <c r="AE11" s="11">
        <v>0.21955554370126301</v>
      </c>
      <c r="AF11" s="11">
        <v>0.18371393857628099</v>
      </c>
      <c r="AG11" s="11">
        <v>0.16164245299199301</v>
      </c>
      <c r="AH11" s="11">
        <v>0.15394831816891799</v>
      </c>
      <c r="AI11" s="11">
        <v>0.13662646066209999</v>
      </c>
      <c r="AJ11" s="11"/>
      <c r="AK11" s="11">
        <v>0.19185885906487399</v>
      </c>
      <c r="AL11" s="11">
        <v>0.19523122473287099</v>
      </c>
      <c r="AM11" s="11">
        <v>0.19816900505856699</v>
      </c>
      <c r="AN11" s="11">
        <v>0.165496948651187</v>
      </c>
      <c r="AO11" s="11">
        <v>0.17336031740906499</v>
      </c>
      <c r="AP11" s="11">
        <v>0.16412597835575901</v>
      </c>
      <c r="AQ11" s="11"/>
      <c r="AR11" s="11">
        <v>0.19729449259087101</v>
      </c>
      <c r="AS11" s="11">
        <v>0.17538862382235301</v>
      </c>
      <c r="AT11" s="11">
        <v>0.21247397422541001</v>
      </c>
      <c r="AU11" s="11"/>
      <c r="AV11" s="11">
        <v>0.19456822197439999</v>
      </c>
      <c r="AW11" s="11">
        <v>0.16429616293591001</v>
      </c>
      <c r="AX11" s="11">
        <v>0.181215528007445</v>
      </c>
      <c r="AY11" s="11">
        <v>0.195182487839447</v>
      </c>
      <c r="AZ11" s="11">
        <v>0.194648711977702</v>
      </c>
      <c r="BA11" s="11"/>
      <c r="BB11" s="11">
        <v>0.19637420313991399</v>
      </c>
      <c r="BC11" s="11">
        <v>0.16464020606410301</v>
      </c>
      <c r="BD11" s="11">
        <v>0.15220820148119499</v>
      </c>
      <c r="BE11" s="11"/>
      <c r="BF11" s="11">
        <v>0.18559767943587499</v>
      </c>
      <c r="BG11" s="11">
        <v>0.17622444601106599</v>
      </c>
      <c r="BH11" s="11">
        <v>0.15328497616588199</v>
      </c>
      <c r="BI11" s="11">
        <v>0.21355258652228801</v>
      </c>
      <c r="BJ11" s="11">
        <v>0.18174366654251201</v>
      </c>
      <c r="BK11" s="11">
        <v>0.234894378134194</v>
      </c>
    </row>
    <row r="12" spans="2:63" x14ac:dyDescent="0.35">
      <c r="B12" s="14" t="s">
        <v>222</v>
      </c>
      <c r="C12" s="11">
        <v>0.10234589989031299</v>
      </c>
      <c r="D12" s="11">
        <v>7.4860233322240496E-2</v>
      </c>
      <c r="E12" s="11">
        <v>0.12880652694311301</v>
      </c>
      <c r="F12" s="11"/>
      <c r="G12" s="11">
        <v>6.8098963950796607E-2</v>
      </c>
      <c r="H12" s="11">
        <v>9.9622142031836197E-2</v>
      </c>
      <c r="I12" s="11">
        <v>9.9843730109746703E-2</v>
      </c>
      <c r="J12" s="11">
        <v>0.119184528432128</v>
      </c>
      <c r="K12" s="11">
        <v>0.112071666224393</v>
      </c>
      <c r="L12" s="11">
        <v>0.106536569542053</v>
      </c>
      <c r="M12" s="11"/>
      <c r="N12" s="11">
        <v>9.5637614757743197E-2</v>
      </c>
      <c r="O12" s="11">
        <v>8.51043661449217E-2</v>
      </c>
      <c r="P12" s="11">
        <v>9.3928218066677505E-2</v>
      </c>
      <c r="Q12" s="11">
        <v>0.11824749344203001</v>
      </c>
      <c r="R12" s="11">
        <v>0.102997128962595</v>
      </c>
      <c r="S12" s="11">
        <v>8.9724587405020595E-2</v>
      </c>
      <c r="T12" s="11">
        <v>0.102334954525965</v>
      </c>
      <c r="U12" s="11">
        <v>0.116401903052561</v>
      </c>
      <c r="V12" s="11">
        <v>0.114975948478775</v>
      </c>
      <c r="W12" s="11">
        <v>0.125698197823359</v>
      </c>
      <c r="X12" s="11">
        <v>9.00771226123291E-2</v>
      </c>
      <c r="Y12" s="11"/>
      <c r="Z12" s="11">
        <v>6.2448769703546798E-2</v>
      </c>
      <c r="AA12" s="11">
        <v>0.112764942156532</v>
      </c>
      <c r="AB12" s="11">
        <v>9.3756275515896395E-2</v>
      </c>
      <c r="AC12" s="11">
        <v>0.138051586741401</v>
      </c>
      <c r="AD12" s="11"/>
      <c r="AE12" s="11">
        <v>0.141918266829998</v>
      </c>
      <c r="AF12" s="11">
        <v>0.106933419735877</v>
      </c>
      <c r="AG12" s="11">
        <v>7.6637300024622101E-2</v>
      </c>
      <c r="AH12" s="11">
        <v>6.7147118495575794E-2</v>
      </c>
      <c r="AI12" s="11">
        <v>3.82146811707164E-2</v>
      </c>
      <c r="AJ12" s="11"/>
      <c r="AK12" s="11">
        <v>9.3512652056339796E-2</v>
      </c>
      <c r="AL12" s="11">
        <v>0.105013418182162</v>
      </c>
      <c r="AM12" s="11">
        <v>0.14015580720450099</v>
      </c>
      <c r="AN12" s="11">
        <v>0.13568639965910401</v>
      </c>
      <c r="AO12" s="11">
        <v>9.0456789765964898E-2</v>
      </c>
      <c r="AP12" s="11">
        <v>7.5146157943236494E-2</v>
      </c>
      <c r="AQ12" s="11"/>
      <c r="AR12" s="11">
        <v>0.118034765745862</v>
      </c>
      <c r="AS12" s="11">
        <v>7.9775355126275801E-2</v>
      </c>
      <c r="AT12" s="11">
        <v>0.13006534014607701</v>
      </c>
      <c r="AU12" s="11"/>
      <c r="AV12" s="11">
        <v>0.10564080022153501</v>
      </c>
      <c r="AW12" s="11">
        <v>0.100643330575728</v>
      </c>
      <c r="AX12" s="11">
        <v>8.3359724133300603E-2</v>
      </c>
      <c r="AY12" s="11">
        <v>0.12467014376614401</v>
      </c>
      <c r="AZ12" s="11">
        <v>0.11787870871037399</v>
      </c>
      <c r="BA12" s="11"/>
      <c r="BB12" s="11">
        <v>0.106793472255807</v>
      </c>
      <c r="BC12" s="11">
        <v>9.1859198552018503E-2</v>
      </c>
      <c r="BD12" s="11">
        <v>0.107841066940826</v>
      </c>
      <c r="BE12" s="11"/>
      <c r="BF12" s="11">
        <v>9.21083993420964E-2</v>
      </c>
      <c r="BG12" s="11">
        <v>0.110100445932112</v>
      </c>
      <c r="BH12" s="11">
        <v>8.7501240855442405E-2</v>
      </c>
      <c r="BI12" s="11">
        <v>0.11698190829645901</v>
      </c>
      <c r="BJ12" s="11">
        <v>0.10692700279195499</v>
      </c>
      <c r="BK12" s="11">
        <v>7.3477340081395406E-2</v>
      </c>
    </row>
    <row r="13" spans="2:63" ht="29" x14ac:dyDescent="0.35">
      <c r="B13" s="14" t="s">
        <v>223</v>
      </c>
      <c r="C13" s="17">
        <v>1.9495187590890702E-2</v>
      </c>
      <c r="D13" s="17">
        <v>1.95950334164657E-2</v>
      </c>
      <c r="E13" s="17">
        <v>1.8602138400015102E-2</v>
      </c>
      <c r="F13" s="17"/>
      <c r="G13" s="17">
        <v>4.69488825994979E-2</v>
      </c>
      <c r="H13" s="17">
        <v>2.3254690605077899E-2</v>
      </c>
      <c r="I13" s="17">
        <v>1.6288815769128901E-2</v>
      </c>
      <c r="J13" s="17">
        <v>2.62173639066236E-2</v>
      </c>
      <c r="K13" s="17">
        <v>6.5505692392406802E-3</v>
      </c>
      <c r="L13" s="17">
        <v>5.4076702168238599E-3</v>
      </c>
      <c r="M13" s="17"/>
      <c r="N13" s="17">
        <v>1.8044787714990799E-2</v>
      </c>
      <c r="O13" s="17">
        <v>2.1391176848828901E-2</v>
      </c>
      <c r="P13" s="17">
        <v>1.84888672875867E-2</v>
      </c>
      <c r="Q13" s="17">
        <v>1.58311045720048E-2</v>
      </c>
      <c r="R13" s="17">
        <v>3.6264079673420699E-2</v>
      </c>
      <c r="S13" s="17">
        <v>2.0126346446299698E-2</v>
      </c>
      <c r="T13" s="17">
        <v>2.4980505494700201E-2</v>
      </c>
      <c r="U13" s="17">
        <v>0</v>
      </c>
      <c r="V13" s="17">
        <v>2.2768145760294799E-2</v>
      </c>
      <c r="W13" s="17">
        <v>1.0385775768073599E-2</v>
      </c>
      <c r="X13" s="17">
        <v>1.92724812861223E-2</v>
      </c>
      <c r="Y13" s="17"/>
      <c r="Z13" s="17">
        <v>1.10728020767138E-2</v>
      </c>
      <c r="AA13" s="17">
        <v>1.3627511209749201E-2</v>
      </c>
      <c r="AB13" s="17">
        <v>1.90172764136191E-2</v>
      </c>
      <c r="AC13" s="17">
        <v>3.5437592660458997E-2</v>
      </c>
      <c r="AD13" s="17"/>
      <c r="AE13" s="17">
        <v>2.6771293108437899E-2</v>
      </c>
      <c r="AF13" s="17">
        <v>1.8537125987685799E-2</v>
      </c>
      <c r="AG13" s="17">
        <v>1.20605652981098E-2</v>
      </c>
      <c r="AH13" s="17">
        <v>1.3744849126805601E-2</v>
      </c>
      <c r="AI13" s="17">
        <v>1.8481747621600299E-2</v>
      </c>
      <c r="AJ13" s="17"/>
      <c r="AK13" s="17">
        <v>1.41551975368056E-2</v>
      </c>
      <c r="AL13" s="17">
        <v>1.29733270160721E-2</v>
      </c>
      <c r="AM13" s="17">
        <v>3.1945132533335599E-2</v>
      </c>
      <c r="AN13" s="17">
        <v>1.34336451760157E-2</v>
      </c>
      <c r="AO13" s="17">
        <v>1.7263632795983901E-2</v>
      </c>
      <c r="AP13" s="17">
        <v>8.6164732486864598E-2</v>
      </c>
      <c r="AQ13" s="17"/>
      <c r="AR13" s="17">
        <v>1.7475613140047901E-2</v>
      </c>
      <c r="AS13" s="17">
        <v>1.4264943087824699E-2</v>
      </c>
      <c r="AT13" s="17">
        <v>2.7726545213219201E-2</v>
      </c>
      <c r="AU13" s="17"/>
      <c r="AV13" s="17">
        <v>1.16223327726271E-2</v>
      </c>
      <c r="AW13" s="17">
        <v>2.7664347026894399E-2</v>
      </c>
      <c r="AX13" s="17">
        <v>9.3172945660896095E-3</v>
      </c>
      <c r="AY13" s="17">
        <v>1.48952965544491E-2</v>
      </c>
      <c r="AZ13" s="17">
        <v>2.80284582625633E-2</v>
      </c>
      <c r="BA13" s="17"/>
      <c r="BB13" s="17">
        <v>1.2460293793140099E-2</v>
      </c>
      <c r="BC13" s="17">
        <v>2.5512899974448201E-2</v>
      </c>
      <c r="BD13" s="17">
        <v>1.1189557551256999E-2</v>
      </c>
      <c r="BE13" s="17"/>
      <c r="BF13" s="17">
        <v>2.5661765475329602E-2</v>
      </c>
      <c r="BG13" s="17">
        <v>1.0941907352939E-2</v>
      </c>
      <c r="BH13" s="17">
        <v>3.1630145721948798E-2</v>
      </c>
      <c r="BI13" s="17">
        <v>1.5585935467411299E-2</v>
      </c>
      <c r="BJ13" s="17">
        <v>2.0539257143452699E-2</v>
      </c>
      <c r="BK13" s="17">
        <v>2.2386946262046299E-2</v>
      </c>
    </row>
    <row r="14" spans="2:63" x14ac:dyDescent="0.35">
      <c r="B14" s="39" t="s">
        <v>224</v>
      </c>
      <c r="C14" s="17">
        <v>0.6913176010073</v>
      </c>
      <c r="D14" s="17">
        <v>0.75581941634841099</v>
      </c>
      <c r="E14" s="17">
        <v>0.62931071222971202</v>
      </c>
      <c r="F14" s="17"/>
      <c r="G14" s="17">
        <v>0.73798799992868402</v>
      </c>
      <c r="H14" s="17">
        <v>0.72308405172713097</v>
      </c>
      <c r="I14" s="17">
        <v>0.68978872862309704</v>
      </c>
      <c r="J14" s="17">
        <v>0.662445856653892</v>
      </c>
      <c r="K14" s="17">
        <v>0.71558366064928502</v>
      </c>
      <c r="L14" s="17">
        <v>0.64579240714845798</v>
      </c>
      <c r="M14" s="17"/>
      <c r="N14" s="17">
        <v>0.70357693729002502</v>
      </c>
      <c r="O14" s="17">
        <v>0.72372687419814796</v>
      </c>
      <c r="P14" s="17">
        <v>0.71977337368410998</v>
      </c>
      <c r="Q14" s="17">
        <v>0.67990804949042405</v>
      </c>
      <c r="R14" s="17">
        <v>0.65913819492424497</v>
      </c>
      <c r="S14" s="17">
        <v>0.70977487071206502</v>
      </c>
      <c r="T14" s="17">
        <v>0.68716951832814699</v>
      </c>
      <c r="U14" s="17">
        <v>0.70745647906547904</v>
      </c>
      <c r="V14" s="17">
        <v>0.68152302384104702</v>
      </c>
      <c r="W14" s="17">
        <v>0.635046426741113</v>
      </c>
      <c r="X14" s="17">
        <v>0.67525882503770895</v>
      </c>
      <c r="Y14" s="17"/>
      <c r="Z14" s="17">
        <v>0.76449514193716595</v>
      </c>
      <c r="AA14" s="17">
        <v>0.67366785869161105</v>
      </c>
      <c r="AB14" s="17">
        <v>0.70891610679529105</v>
      </c>
      <c r="AC14" s="17">
        <v>0.62200203005340804</v>
      </c>
      <c r="AD14" s="17"/>
      <c r="AE14" s="17">
        <v>0.611754896360301</v>
      </c>
      <c r="AF14" s="17">
        <v>0.69081551570015598</v>
      </c>
      <c r="AG14" s="17">
        <v>0.74965968168527597</v>
      </c>
      <c r="AH14" s="17">
        <v>0.76515971420870099</v>
      </c>
      <c r="AI14" s="17">
        <v>0.806677110545583</v>
      </c>
      <c r="AJ14" s="17"/>
      <c r="AK14" s="17">
        <v>0.70047329134198</v>
      </c>
      <c r="AL14" s="17">
        <v>0.68678203006889504</v>
      </c>
      <c r="AM14" s="17">
        <v>0.62973005520359604</v>
      </c>
      <c r="AN14" s="17">
        <v>0.68538300651369299</v>
      </c>
      <c r="AO14" s="17">
        <v>0.71891926002898598</v>
      </c>
      <c r="AP14" s="17">
        <v>0.67456313121413902</v>
      </c>
      <c r="AQ14" s="17"/>
      <c r="AR14" s="17">
        <v>0.66719512852321905</v>
      </c>
      <c r="AS14" s="17">
        <v>0.73057107796354703</v>
      </c>
      <c r="AT14" s="17">
        <v>0.62973414041529396</v>
      </c>
      <c r="AU14" s="17"/>
      <c r="AV14" s="17">
        <v>0.68816864503143804</v>
      </c>
      <c r="AW14" s="17">
        <v>0.70739615946146805</v>
      </c>
      <c r="AX14" s="17">
        <v>0.72610745329316395</v>
      </c>
      <c r="AY14" s="17">
        <v>0.66525207183996005</v>
      </c>
      <c r="AZ14" s="17">
        <v>0.65944412104936101</v>
      </c>
      <c r="BA14" s="17"/>
      <c r="BB14" s="17">
        <v>0.68437203081113895</v>
      </c>
      <c r="BC14" s="17">
        <v>0.71798769540942997</v>
      </c>
      <c r="BD14" s="17">
        <v>0.72876117402672203</v>
      </c>
      <c r="BE14" s="17"/>
      <c r="BF14" s="17">
        <v>0.69663215574669901</v>
      </c>
      <c r="BG14" s="17">
        <v>0.70273320070388401</v>
      </c>
      <c r="BH14" s="17">
        <v>0.72758363725672703</v>
      </c>
      <c r="BI14" s="17">
        <v>0.65387956971384198</v>
      </c>
      <c r="BJ14" s="17">
        <v>0.69079007352207999</v>
      </c>
      <c r="BK14" s="17">
        <v>0.66924133552236498</v>
      </c>
    </row>
    <row r="15" spans="2:63" s="30" customFormat="1" ht="29" x14ac:dyDescent="0.35">
      <c r="B15" s="39" t="s">
        <v>470</v>
      </c>
      <c r="C15" s="17">
        <v>0.30868239899269967</v>
      </c>
      <c r="D15" s="17">
        <v>0.24418058365158921</v>
      </c>
      <c r="E15" s="17">
        <v>0.37068928777028815</v>
      </c>
      <c r="F15" s="17"/>
      <c r="G15" s="17">
        <v>0.26201200007131653</v>
      </c>
      <c r="H15" s="17">
        <v>0.27691594827286908</v>
      </c>
      <c r="I15" s="17">
        <v>0.31021127137690258</v>
      </c>
      <c r="J15" s="17">
        <v>0.33755414334610762</v>
      </c>
      <c r="K15" s="17">
        <v>0.2844163393507157</v>
      </c>
      <c r="L15" s="17">
        <v>0.35420759285154285</v>
      </c>
      <c r="M15" s="17"/>
      <c r="N15" s="17">
        <v>0.29642306270997498</v>
      </c>
      <c r="O15" s="17">
        <v>0.27627312580185265</v>
      </c>
      <c r="P15" s="17">
        <v>0.28022662631588924</v>
      </c>
      <c r="Q15" s="17">
        <v>0.32009195050957678</v>
      </c>
      <c r="R15" s="17">
        <v>0.3408618050757547</v>
      </c>
      <c r="S15" s="17">
        <v>0.29022512928793426</v>
      </c>
      <c r="T15" s="17">
        <v>0.31283048167185323</v>
      </c>
      <c r="U15" s="17">
        <v>0.29254352093452102</v>
      </c>
      <c r="V15" s="17">
        <v>0.31847697615895276</v>
      </c>
      <c r="W15" s="17">
        <v>0.36495357325888661</v>
      </c>
      <c r="X15" s="17">
        <v>0.32474117496229138</v>
      </c>
      <c r="Y15" s="17"/>
      <c r="Z15" s="17">
        <v>0.23550485806283358</v>
      </c>
      <c r="AA15" s="17">
        <v>0.32633214130838922</v>
      </c>
      <c r="AB15" s="17">
        <v>0.29108389320470851</v>
      </c>
      <c r="AC15" s="17">
        <v>0.37799796994659196</v>
      </c>
      <c r="AD15" s="17"/>
      <c r="AE15" s="17">
        <v>0.38824510363969894</v>
      </c>
      <c r="AF15" s="17">
        <v>0.3091844842998438</v>
      </c>
      <c r="AG15" s="17">
        <v>0.25034031831472492</v>
      </c>
      <c r="AH15" s="17">
        <v>0.23484028579129937</v>
      </c>
      <c r="AI15" s="17">
        <v>0.1933228894544167</v>
      </c>
      <c r="AJ15" s="17"/>
      <c r="AK15" s="17">
        <v>0.29952670865801939</v>
      </c>
      <c r="AL15" s="17">
        <v>0.31321796993110512</v>
      </c>
      <c r="AM15" s="17">
        <v>0.37026994479640357</v>
      </c>
      <c r="AN15" s="17">
        <v>0.31461699348630673</v>
      </c>
      <c r="AO15" s="17">
        <v>0.28108073997101379</v>
      </c>
      <c r="AP15" s="17">
        <v>0.32543686878586009</v>
      </c>
      <c r="AQ15" s="17"/>
      <c r="AR15" s="17">
        <v>0.33280487147678089</v>
      </c>
      <c r="AS15" s="17">
        <v>0.26942892203645352</v>
      </c>
      <c r="AT15" s="17">
        <v>0.3702658595847062</v>
      </c>
      <c r="AU15" s="17"/>
      <c r="AV15" s="17">
        <v>0.31183135496856207</v>
      </c>
      <c r="AW15" s="17">
        <v>0.29260384053853244</v>
      </c>
      <c r="AX15" s="17">
        <v>0.27389254670683522</v>
      </c>
      <c r="AY15" s="17">
        <v>0.33474792816004012</v>
      </c>
      <c r="AZ15" s="17">
        <v>0.34055587895063927</v>
      </c>
      <c r="BA15" s="17"/>
      <c r="BB15" s="17">
        <v>0.3156279691888611</v>
      </c>
      <c r="BC15" s="17">
        <v>0.28201230459056975</v>
      </c>
      <c r="BD15" s="17">
        <v>0.27123882597327797</v>
      </c>
      <c r="BE15" s="17"/>
      <c r="BF15" s="17">
        <v>0.30336784425330099</v>
      </c>
      <c r="BG15" s="17">
        <v>0.29726679929611699</v>
      </c>
      <c r="BH15" s="17">
        <v>0.27241636274327319</v>
      </c>
      <c r="BI15" s="17">
        <v>0.34612043028615835</v>
      </c>
      <c r="BJ15" s="17">
        <v>0.30920992647791967</v>
      </c>
      <c r="BK15" s="17">
        <v>0.33075866447763569</v>
      </c>
    </row>
    <row r="16" spans="2:63" x14ac:dyDescent="0.35">
      <c r="B16" s="39" t="s">
        <v>192</v>
      </c>
      <c r="C16" s="18">
        <v>0.38263520201460033</v>
      </c>
      <c r="D16" s="18">
        <v>0.51163883269682175</v>
      </c>
      <c r="E16" s="18">
        <v>0.25862142445942388</v>
      </c>
      <c r="F16" s="18" t="s">
        <v>4</v>
      </c>
      <c r="G16" s="18">
        <v>0.47597599985736749</v>
      </c>
      <c r="H16" s="18">
        <v>0.44616810345426189</v>
      </c>
      <c r="I16" s="18">
        <v>0.37957745724619446</v>
      </c>
      <c r="J16" s="18">
        <v>0.32489171330778438</v>
      </c>
      <c r="K16" s="18">
        <v>0.43116732129856933</v>
      </c>
      <c r="L16" s="18">
        <v>0.29158481429691513</v>
      </c>
      <c r="M16" s="18" t="s">
        <v>4</v>
      </c>
      <c r="N16" s="18">
        <v>0.40715387458005003</v>
      </c>
      <c r="O16" s="18">
        <v>0.44745374839629531</v>
      </c>
      <c r="P16" s="18">
        <v>0.43954674736822075</v>
      </c>
      <c r="Q16" s="18">
        <v>0.35981609898084727</v>
      </c>
      <c r="R16" s="18">
        <v>0.31827638984849027</v>
      </c>
      <c r="S16" s="18">
        <v>0.41954974142413076</v>
      </c>
      <c r="T16" s="18">
        <v>0.37433903665629376</v>
      </c>
      <c r="U16" s="18">
        <v>0.41491295813095802</v>
      </c>
      <c r="V16" s="18">
        <v>0.36304604768209425</v>
      </c>
      <c r="W16" s="18">
        <v>0.27009285348222639</v>
      </c>
      <c r="X16" s="18">
        <v>0.35051765007541758</v>
      </c>
      <c r="Y16" s="18" t="s">
        <v>4</v>
      </c>
      <c r="Z16" s="18">
        <v>0.52899028387433233</v>
      </c>
      <c r="AA16" s="18">
        <v>0.34733571738322183</v>
      </c>
      <c r="AB16" s="18">
        <v>0.41783221359058254</v>
      </c>
      <c r="AC16" s="18">
        <v>0.24400406010681608</v>
      </c>
      <c r="AD16" s="18" t="s">
        <v>4</v>
      </c>
      <c r="AE16" s="18">
        <v>0.22350979272060206</v>
      </c>
      <c r="AF16" s="18">
        <v>0.38163103140031218</v>
      </c>
      <c r="AG16" s="18">
        <v>0.49931936337055105</v>
      </c>
      <c r="AH16" s="18">
        <v>0.53031942841740165</v>
      </c>
      <c r="AI16" s="18">
        <v>0.61335422109116633</v>
      </c>
      <c r="AJ16" s="18" t="s">
        <v>4</v>
      </c>
      <c r="AK16" s="18">
        <v>0.40094658268396061</v>
      </c>
      <c r="AL16" s="18">
        <v>0.37356406013778992</v>
      </c>
      <c r="AM16" s="18">
        <v>0.25946011040719247</v>
      </c>
      <c r="AN16" s="18">
        <v>0.37076601302738627</v>
      </c>
      <c r="AO16" s="18">
        <v>0.43783852005797219</v>
      </c>
      <c r="AP16" s="18">
        <v>0.34912626242827893</v>
      </c>
      <c r="AQ16" s="18" t="s">
        <v>4</v>
      </c>
      <c r="AR16" s="18">
        <v>0.33439025704643816</v>
      </c>
      <c r="AS16" s="18">
        <v>0.46114215592709351</v>
      </c>
      <c r="AT16" s="18">
        <v>0.25946828083058776</v>
      </c>
      <c r="AU16" s="18" t="s">
        <v>4</v>
      </c>
      <c r="AV16" s="18">
        <v>0.37633729006287597</v>
      </c>
      <c r="AW16" s="18">
        <v>0.41479231892293561</v>
      </c>
      <c r="AX16" s="18">
        <v>0.45221490658632874</v>
      </c>
      <c r="AY16" s="18">
        <v>0.33050414367991993</v>
      </c>
      <c r="AZ16" s="18">
        <v>0.31888824209872174</v>
      </c>
      <c r="BA16" s="18" t="s">
        <v>4</v>
      </c>
      <c r="BB16" s="18">
        <v>0.36874406162227785</v>
      </c>
      <c r="BC16" s="18">
        <v>0.43597539081886022</v>
      </c>
      <c r="BD16" s="18">
        <v>0.45752234805344405</v>
      </c>
      <c r="BE16" s="18" t="s">
        <v>4</v>
      </c>
      <c r="BF16" s="18">
        <v>0.39326431149339802</v>
      </c>
      <c r="BG16" s="18">
        <v>0.40546640140776702</v>
      </c>
      <c r="BH16" s="18">
        <v>0.45516727451345385</v>
      </c>
      <c r="BI16" s="18">
        <v>0.30775913942768363</v>
      </c>
      <c r="BJ16" s="18">
        <v>0.38158014704416032</v>
      </c>
      <c r="BK16" s="18">
        <v>0.33848267104472929</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J21"/>
  <sheetViews>
    <sheetView showGridLines="0" workbookViewId="0">
      <pane xSplit="2" topLeftCell="C1" activePane="topRight" state="frozen"/>
      <selection pane="topRight" activeCell="D19" sqref="D19"/>
    </sheetView>
  </sheetViews>
  <sheetFormatPr defaultColWidth="11.453125" defaultRowHeight="14.5" x14ac:dyDescent="0.35"/>
  <cols>
    <col min="2" max="2" width="25.7265625" customWidth="1"/>
    <col min="3" max="10" width="20.7265625" customWidth="1"/>
  </cols>
  <sheetData>
    <row r="2" spans="2:10" ht="40" customHeight="1" x14ac:dyDescent="0.35">
      <c r="D2" s="55" t="s">
        <v>240</v>
      </c>
      <c r="E2" s="50"/>
      <c r="F2" s="50"/>
      <c r="G2" s="50"/>
      <c r="H2" s="50"/>
      <c r="I2" s="50"/>
      <c r="J2" s="50"/>
    </row>
    <row r="6" spans="2:10" ht="92.25" customHeight="1" x14ac:dyDescent="0.35">
      <c r="B6" s="16" t="s">
        <v>4</v>
      </c>
      <c r="C6" s="16" t="s">
        <v>217</v>
      </c>
      <c r="D6" s="16" t="s">
        <v>215</v>
      </c>
      <c r="E6" s="16" t="s">
        <v>216</v>
      </c>
      <c r="F6" s="16" t="s">
        <v>213</v>
      </c>
      <c r="G6" s="16" t="s">
        <v>214</v>
      </c>
      <c r="H6" s="16" t="s">
        <v>218</v>
      </c>
      <c r="I6" s="16" t="s">
        <v>212</v>
      </c>
    </row>
    <row r="7" spans="2:10" x14ac:dyDescent="0.35">
      <c r="B7" s="14" t="s">
        <v>234</v>
      </c>
      <c r="C7" s="11">
        <v>0.15988737055876401</v>
      </c>
      <c r="D7" s="11">
        <v>0.10454083722503001</v>
      </c>
      <c r="E7" s="11">
        <v>0.113614250716114</v>
      </c>
      <c r="F7" s="11">
        <v>5.46861696790669E-2</v>
      </c>
      <c r="G7" s="11">
        <v>5.2966890879781001E-2</v>
      </c>
      <c r="H7" s="11">
        <v>8.7991000007727596E-2</v>
      </c>
      <c r="I7" s="11">
        <v>4.9962349221887997E-2</v>
      </c>
    </row>
    <row r="8" spans="2:10" x14ac:dyDescent="0.35">
      <c r="B8" s="14" t="s">
        <v>235</v>
      </c>
      <c r="C8" s="11">
        <v>0.26241168653643898</v>
      </c>
      <c r="D8" s="11">
        <v>0.228940289591196</v>
      </c>
      <c r="E8" s="11">
        <v>0.19623140345927201</v>
      </c>
      <c r="F8" s="11">
        <v>0.11255371431990401</v>
      </c>
      <c r="G8" s="11">
        <v>0.115215050096715</v>
      </c>
      <c r="H8" s="11">
        <v>0.152896807142168</v>
      </c>
      <c r="I8" s="11">
        <v>9.8084926875099496E-2</v>
      </c>
    </row>
    <row r="9" spans="2:10" x14ac:dyDescent="0.35">
      <c r="B9" s="14" t="s">
        <v>236</v>
      </c>
      <c r="C9" s="11">
        <v>0.17921070768639899</v>
      </c>
      <c r="D9" s="11">
        <v>0.217718022620425</v>
      </c>
      <c r="E9" s="11">
        <v>0.187857103300169</v>
      </c>
      <c r="F9" s="11">
        <v>0.211173325190218</v>
      </c>
      <c r="G9" s="11">
        <v>0.220391529354554</v>
      </c>
      <c r="H9" s="11">
        <v>0.21167399967780501</v>
      </c>
      <c r="I9" s="11">
        <v>0.20349772047061901</v>
      </c>
    </row>
    <row r="10" spans="2:10" x14ac:dyDescent="0.35">
      <c r="B10" s="14" t="s">
        <v>237</v>
      </c>
      <c r="C10" s="11">
        <v>0.29916584343619801</v>
      </c>
      <c r="D10" s="11">
        <v>0.32995444558310599</v>
      </c>
      <c r="E10" s="11">
        <v>0.42352218366379002</v>
      </c>
      <c r="F10" s="11">
        <v>0.400551157074514</v>
      </c>
      <c r="G10" s="11">
        <v>0.40451227722177202</v>
      </c>
      <c r="H10" s="11">
        <v>0.41966618917112603</v>
      </c>
      <c r="I10" s="11">
        <v>0.43123405737641701</v>
      </c>
    </row>
    <row r="11" spans="2:10" x14ac:dyDescent="0.35">
      <c r="B11" s="14" t="s">
        <v>84</v>
      </c>
      <c r="C11" s="11">
        <v>9.9324391782199498E-2</v>
      </c>
      <c r="D11" s="11">
        <v>0.118846404980243</v>
      </c>
      <c r="E11" s="11">
        <v>7.8775058860654404E-2</v>
      </c>
      <c r="F11" s="11">
        <v>0.22103563373629601</v>
      </c>
      <c r="G11" s="11">
        <v>0.20691425244717801</v>
      </c>
      <c r="H11" s="11">
        <v>0.127772004001172</v>
      </c>
      <c r="I11" s="11">
        <v>0.217220946055976</v>
      </c>
    </row>
    <row r="12" spans="2:10" x14ac:dyDescent="0.35">
      <c r="B12" s="19" t="s">
        <v>238</v>
      </c>
      <c r="C12" s="17">
        <v>0.42229905709520299</v>
      </c>
      <c r="D12" s="17">
        <v>0.33348112681622599</v>
      </c>
      <c r="E12" s="17">
        <v>0.30984565417538601</v>
      </c>
      <c r="F12" s="17">
        <v>0.167239883998971</v>
      </c>
      <c r="G12" s="17">
        <v>0.168181940976496</v>
      </c>
      <c r="H12" s="17">
        <v>0.24088780714989599</v>
      </c>
      <c r="I12" s="17">
        <v>0.14804727609698801</v>
      </c>
    </row>
    <row r="13" spans="2:10" x14ac:dyDescent="0.35">
      <c r="B13" s="19" t="s">
        <v>239</v>
      </c>
      <c r="C13" s="17">
        <v>0.47837655112259703</v>
      </c>
      <c r="D13" s="17">
        <v>0.54767246820353099</v>
      </c>
      <c r="E13" s="17">
        <v>0.61137928696395905</v>
      </c>
      <c r="F13" s="17">
        <v>0.61172448226473197</v>
      </c>
      <c r="G13" s="17">
        <v>0.62490380657632605</v>
      </c>
      <c r="H13" s="17">
        <v>0.63134018884893195</v>
      </c>
      <c r="I13" s="17">
        <v>0.63473177784703705</v>
      </c>
    </row>
    <row r="14" spans="2:10" x14ac:dyDescent="0.35">
      <c r="B14" s="19" t="s">
        <v>192</v>
      </c>
      <c r="C14" s="18">
        <v>-5.6077494027394502E-2</v>
      </c>
      <c r="D14" s="18">
        <v>-0.214191341387305</v>
      </c>
      <c r="E14" s="18">
        <v>-0.30153363278857298</v>
      </c>
      <c r="F14" s="18">
        <v>-0.44448459826576098</v>
      </c>
      <c r="G14" s="18">
        <v>-0.45672186559982902</v>
      </c>
      <c r="H14" s="18">
        <v>-0.39045238169903601</v>
      </c>
      <c r="I14" s="18">
        <v>-0.48668450175004901</v>
      </c>
    </row>
    <row r="15" spans="2:10" x14ac:dyDescent="0.35">
      <c r="B15" s="15" t="s">
        <v>226</v>
      </c>
      <c r="C15" s="15"/>
      <c r="D15" s="15"/>
      <c r="E15" s="15"/>
      <c r="F15" s="15"/>
      <c r="G15" s="15"/>
      <c r="H15" s="15"/>
      <c r="I15" s="15"/>
    </row>
    <row r="16" spans="2:10" x14ac:dyDescent="0.35">
      <c r="B16" t="s">
        <v>68</v>
      </c>
    </row>
    <row r="17" spans="2:2" x14ac:dyDescent="0.35">
      <c r="B17" t="s">
        <v>69</v>
      </c>
    </row>
    <row r="21" spans="2:2" x14ac:dyDescent="0.35">
      <c r="B21" s="4" t="str">
        <f>HYPERLINK("#'Contents'!A1", "Return to Contents")</f>
        <v>Return to Contents</v>
      </c>
    </row>
  </sheetData>
  <mergeCells count="1">
    <mergeCell ref="D2:J2"/>
  </mergeCells>
  <pageMargins left="0.7" right="0.7" top="0.75" bottom="0.75" header="0.3" footer="0.3"/>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241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2655</v>
      </c>
      <c r="D7" s="6">
        <v>1231</v>
      </c>
      <c r="E7" s="6">
        <v>1409</v>
      </c>
      <c r="F7" s="6"/>
      <c r="G7" s="6">
        <v>290</v>
      </c>
      <c r="H7" s="6">
        <v>393</v>
      </c>
      <c r="I7" s="6">
        <v>463</v>
      </c>
      <c r="J7" s="6">
        <v>503</v>
      </c>
      <c r="K7" s="6">
        <v>456</v>
      </c>
      <c r="L7" s="6">
        <v>550</v>
      </c>
      <c r="M7" s="6"/>
      <c r="N7" s="6">
        <v>416</v>
      </c>
      <c r="O7" s="6">
        <v>371</v>
      </c>
      <c r="P7" s="6">
        <v>209</v>
      </c>
      <c r="Q7" s="6">
        <v>270</v>
      </c>
      <c r="R7" s="6">
        <v>197</v>
      </c>
      <c r="S7" s="6">
        <v>244</v>
      </c>
      <c r="T7" s="6">
        <v>221</v>
      </c>
      <c r="U7" s="6">
        <v>105</v>
      </c>
      <c r="V7" s="6">
        <v>272</v>
      </c>
      <c r="W7" s="6">
        <v>206</v>
      </c>
      <c r="X7" s="6">
        <v>144</v>
      </c>
      <c r="Y7" s="6"/>
      <c r="Z7" s="6">
        <v>821</v>
      </c>
      <c r="AA7" s="6">
        <v>775</v>
      </c>
      <c r="AB7" s="6">
        <v>372</v>
      </c>
      <c r="AC7" s="6">
        <v>668</v>
      </c>
      <c r="AD7" s="6"/>
      <c r="AE7" s="6">
        <v>621</v>
      </c>
      <c r="AF7" s="6">
        <v>760</v>
      </c>
      <c r="AG7" s="6">
        <v>741</v>
      </c>
      <c r="AH7" s="6">
        <v>362</v>
      </c>
      <c r="AI7" s="6">
        <v>72</v>
      </c>
      <c r="AJ7" s="6"/>
      <c r="AK7" s="6">
        <v>1018</v>
      </c>
      <c r="AL7" s="6">
        <v>624</v>
      </c>
      <c r="AM7" s="6">
        <v>218</v>
      </c>
      <c r="AN7" s="6">
        <v>222</v>
      </c>
      <c r="AO7" s="6">
        <v>440</v>
      </c>
      <c r="AP7" s="6">
        <v>91</v>
      </c>
      <c r="AQ7" s="6"/>
      <c r="AR7" s="6">
        <v>1016</v>
      </c>
      <c r="AS7" s="6">
        <v>1142</v>
      </c>
      <c r="AT7" s="6">
        <v>332</v>
      </c>
      <c r="AU7" s="6"/>
      <c r="AV7" s="6">
        <v>979</v>
      </c>
      <c r="AW7" s="6">
        <v>731</v>
      </c>
      <c r="AX7" s="6">
        <v>235</v>
      </c>
      <c r="AY7" s="6">
        <v>47</v>
      </c>
      <c r="AZ7" s="6">
        <v>329</v>
      </c>
      <c r="BA7" s="6"/>
      <c r="BB7" s="6">
        <v>778</v>
      </c>
      <c r="BC7" s="6">
        <v>685</v>
      </c>
      <c r="BD7" s="6">
        <v>188</v>
      </c>
      <c r="BE7" s="6"/>
      <c r="BF7" s="6">
        <v>572</v>
      </c>
      <c r="BG7" s="6">
        <v>723</v>
      </c>
      <c r="BH7" s="6">
        <v>338</v>
      </c>
      <c r="BI7" s="6">
        <v>541</v>
      </c>
      <c r="BJ7" s="6">
        <v>323</v>
      </c>
      <c r="BK7" s="6">
        <v>154</v>
      </c>
    </row>
    <row r="8" spans="2:63" ht="30" customHeight="1" x14ac:dyDescent="0.35">
      <c r="B8" s="7" t="s">
        <v>9</v>
      </c>
      <c r="C8" s="7">
        <v>2656</v>
      </c>
      <c r="D8" s="7">
        <v>1295</v>
      </c>
      <c r="E8" s="7">
        <v>1347</v>
      </c>
      <c r="F8" s="7"/>
      <c r="G8" s="7">
        <v>367</v>
      </c>
      <c r="H8" s="7">
        <v>401</v>
      </c>
      <c r="I8" s="7">
        <v>421</v>
      </c>
      <c r="J8" s="7">
        <v>452</v>
      </c>
      <c r="K8" s="7">
        <v>394</v>
      </c>
      <c r="L8" s="7">
        <v>621</v>
      </c>
      <c r="M8" s="7"/>
      <c r="N8" s="7">
        <v>418</v>
      </c>
      <c r="O8" s="7">
        <v>366</v>
      </c>
      <c r="P8" s="7">
        <v>205</v>
      </c>
      <c r="Q8" s="7">
        <v>270</v>
      </c>
      <c r="R8" s="7">
        <v>194</v>
      </c>
      <c r="S8" s="7">
        <v>244</v>
      </c>
      <c r="T8" s="7">
        <v>214</v>
      </c>
      <c r="U8" s="7">
        <v>103</v>
      </c>
      <c r="V8" s="7">
        <v>274</v>
      </c>
      <c r="W8" s="7">
        <v>230</v>
      </c>
      <c r="X8" s="7">
        <v>139</v>
      </c>
      <c r="Y8" s="7"/>
      <c r="Z8" s="7">
        <v>683</v>
      </c>
      <c r="AA8" s="7">
        <v>696</v>
      </c>
      <c r="AB8" s="7">
        <v>541</v>
      </c>
      <c r="AC8" s="7">
        <v>717</v>
      </c>
      <c r="AD8" s="7"/>
      <c r="AE8" s="7">
        <v>664</v>
      </c>
      <c r="AF8" s="7">
        <v>799</v>
      </c>
      <c r="AG8" s="7">
        <v>692</v>
      </c>
      <c r="AH8" s="7">
        <v>328</v>
      </c>
      <c r="AI8" s="7">
        <v>64</v>
      </c>
      <c r="AJ8" s="7"/>
      <c r="AK8" s="7">
        <v>1020</v>
      </c>
      <c r="AL8" s="7">
        <v>589</v>
      </c>
      <c r="AM8" s="7">
        <v>241</v>
      </c>
      <c r="AN8" s="7">
        <v>232</v>
      </c>
      <c r="AO8" s="7">
        <v>434</v>
      </c>
      <c r="AP8" s="7">
        <v>97</v>
      </c>
      <c r="AQ8" s="7"/>
      <c r="AR8" s="7">
        <v>1032</v>
      </c>
      <c r="AS8" s="7">
        <v>1102</v>
      </c>
      <c r="AT8" s="7">
        <v>339</v>
      </c>
      <c r="AU8" s="7"/>
      <c r="AV8" s="7">
        <v>985</v>
      </c>
      <c r="AW8" s="7">
        <v>724</v>
      </c>
      <c r="AX8" s="7">
        <v>220</v>
      </c>
      <c r="AY8" s="7">
        <v>52</v>
      </c>
      <c r="AZ8" s="7">
        <v>340</v>
      </c>
      <c r="BA8" s="7"/>
      <c r="BB8" s="7">
        <v>783</v>
      </c>
      <c r="BC8" s="7">
        <v>677</v>
      </c>
      <c r="BD8" s="7">
        <v>183</v>
      </c>
      <c r="BE8" s="7"/>
      <c r="BF8" s="7">
        <v>578</v>
      </c>
      <c r="BG8" s="7">
        <v>694</v>
      </c>
      <c r="BH8" s="7">
        <v>350</v>
      </c>
      <c r="BI8" s="7">
        <v>549</v>
      </c>
      <c r="BJ8" s="7">
        <v>323</v>
      </c>
      <c r="BK8" s="7">
        <v>157</v>
      </c>
    </row>
    <row r="9" spans="2:63" x14ac:dyDescent="0.35">
      <c r="B9" s="14" t="s">
        <v>234</v>
      </c>
      <c r="C9" s="11">
        <v>0.113614250716114</v>
      </c>
      <c r="D9" s="11">
        <v>0.15236489077527501</v>
      </c>
      <c r="E9" s="11">
        <v>7.5054959108767194E-2</v>
      </c>
      <c r="F9" s="11"/>
      <c r="G9" s="11">
        <v>0.26125787919742299</v>
      </c>
      <c r="H9" s="11">
        <v>0.24781166356213599</v>
      </c>
      <c r="I9" s="11">
        <v>0.12505240292750999</v>
      </c>
      <c r="J9" s="11">
        <v>6.7799611532879001E-2</v>
      </c>
      <c r="K9" s="11">
        <v>2.2244516303384199E-2</v>
      </c>
      <c r="L9" s="11">
        <v>2.3415794906579399E-2</v>
      </c>
      <c r="M9" s="11"/>
      <c r="N9" s="11">
        <v>0.206133433960695</v>
      </c>
      <c r="O9" s="11">
        <v>9.7912829024888806E-2</v>
      </c>
      <c r="P9" s="11">
        <v>7.0939994777541995E-2</v>
      </c>
      <c r="Q9" s="11">
        <v>5.1596365124736601E-2</v>
      </c>
      <c r="R9" s="11">
        <v>0.118718016477445</v>
      </c>
      <c r="S9" s="11">
        <v>0.163995376631551</v>
      </c>
      <c r="T9" s="11">
        <v>8.0999175964940606E-2</v>
      </c>
      <c r="U9" s="11">
        <v>6.1060546754537301E-2</v>
      </c>
      <c r="V9" s="11">
        <v>0.12733126722796401</v>
      </c>
      <c r="W9" s="11">
        <v>8.1719637339118897E-2</v>
      </c>
      <c r="X9" s="11">
        <v>7.9539198287056898E-2</v>
      </c>
      <c r="Y9" s="11"/>
      <c r="Z9" s="11">
        <v>0.103128825801777</v>
      </c>
      <c r="AA9" s="11">
        <v>7.6871646924855097E-2</v>
      </c>
      <c r="AB9" s="11">
        <v>0.166229725087817</v>
      </c>
      <c r="AC9" s="11">
        <v>0.119378510105703</v>
      </c>
      <c r="AD9" s="11"/>
      <c r="AE9" s="11">
        <v>0.11683125993828</v>
      </c>
      <c r="AF9" s="11">
        <v>0.104199203220252</v>
      </c>
      <c r="AG9" s="11">
        <v>0.10343327336977</v>
      </c>
      <c r="AH9" s="11">
        <v>0.17692279175387801</v>
      </c>
      <c r="AI9" s="11">
        <v>0.15690867682326701</v>
      </c>
      <c r="AJ9" s="11"/>
      <c r="AK9" s="11">
        <v>9.4351720744903902E-2</v>
      </c>
      <c r="AL9" s="11">
        <v>0.10806485906185299</v>
      </c>
      <c r="AM9" s="11">
        <v>0.17230973871205901</v>
      </c>
      <c r="AN9" s="11">
        <v>0.15099560910436799</v>
      </c>
      <c r="AO9" s="11">
        <v>0.113289708618995</v>
      </c>
      <c r="AP9" s="11">
        <v>0.12619142787804699</v>
      </c>
      <c r="AQ9" s="11"/>
      <c r="AR9" s="11">
        <v>8.7462983527376303E-2</v>
      </c>
      <c r="AS9" s="11">
        <v>0.13400898592333499</v>
      </c>
      <c r="AT9" s="11">
        <v>9.5025830476703904E-2</v>
      </c>
      <c r="AU9" s="11"/>
      <c r="AV9" s="11">
        <v>9.7421627097610999E-2</v>
      </c>
      <c r="AW9" s="11">
        <v>0.15235576398914299</v>
      </c>
      <c r="AX9" s="11">
        <v>6.8377588213779497E-2</v>
      </c>
      <c r="AY9" s="11">
        <v>0.13410993623517001</v>
      </c>
      <c r="AZ9" s="11">
        <v>0.10314685804246999</v>
      </c>
      <c r="BA9" s="11"/>
      <c r="BB9" s="11">
        <v>0.109188164197355</v>
      </c>
      <c r="BC9" s="11">
        <v>0.15719645793481199</v>
      </c>
      <c r="BD9" s="11">
        <v>0.119547766849738</v>
      </c>
      <c r="BE9" s="11"/>
      <c r="BF9" s="11">
        <v>0.20614721764642799</v>
      </c>
      <c r="BG9" s="11">
        <v>9.0490262850537698E-2</v>
      </c>
      <c r="BH9" s="11">
        <v>0.148915454323504</v>
      </c>
      <c r="BI9" s="11">
        <v>8.8382602478599095E-2</v>
      </c>
      <c r="BJ9" s="11">
        <v>3.2071086834607597E-2</v>
      </c>
      <c r="BK9" s="11">
        <v>5.6361022419429099E-2</v>
      </c>
    </row>
    <row r="10" spans="2:63" x14ac:dyDescent="0.35">
      <c r="B10" s="14" t="s">
        <v>235</v>
      </c>
      <c r="C10" s="11">
        <v>0.19623140345927201</v>
      </c>
      <c r="D10" s="11">
        <v>0.19163666006387201</v>
      </c>
      <c r="E10" s="11">
        <v>0.19975902648260899</v>
      </c>
      <c r="F10" s="11"/>
      <c r="G10" s="11">
        <v>0.35163612845856501</v>
      </c>
      <c r="H10" s="11">
        <v>0.29178716857345999</v>
      </c>
      <c r="I10" s="11">
        <v>0.24303647054593899</v>
      </c>
      <c r="J10" s="11">
        <v>0.12664726913650601</v>
      </c>
      <c r="K10" s="11">
        <v>0.13524408053116399</v>
      </c>
      <c r="L10" s="11">
        <v>0.10046951289212</v>
      </c>
      <c r="M10" s="11"/>
      <c r="N10" s="11">
        <v>0.29233530962557502</v>
      </c>
      <c r="O10" s="11">
        <v>0.18703305153504199</v>
      </c>
      <c r="P10" s="11">
        <v>0.14828791255881299</v>
      </c>
      <c r="Q10" s="11">
        <v>0.13986310705140201</v>
      </c>
      <c r="R10" s="11">
        <v>0.17582399406020699</v>
      </c>
      <c r="S10" s="11">
        <v>0.26363128940957198</v>
      </c>
      <c r="T10" s="11">
        <v>0.17401828357928301</v>
      </c>
      <c r="U10" s="11">
        <v>0.20897713867489601</v>
      </c>
      <c r="V10" s="11">
        <v>0.13629147736665301</v>
      </c>
      <c r="W10" s="11">
        <v>0.182961553066359</v>
      </c>
      <c r="X10" s="11">
        <v>0.18647750447374201</v>
      </c>
      <c r="Y10" s="11"/>
      <c r="Z10" s="11">
        <v>0.19819280862255501</v>
      </c>
      <c r="AA10" s="11">
        <v>0.181357718439385</v>
      </c>
      <c r="AB10" s="11">
        <v>0.239272391820672</v>
      </c>
      <c r="AC10" s="11">
        <v>0.178675073962826</v>
      </c>
      <c r="AD10" s="11"/>
      <c r="AE10" s="11">
        <v>0.16944651901347299</v>
      </c>
      <c r="AF10" s="11">
        <v>0.219520741594427</v>
      </c>
      <c r="AG10" s="11">
        <v>0.198299863257003</v>
      </c>
      <c r="AH10" s="11">
        <v>0.22826554049987099</v>
      </c>
      <c r="AI10" s="11">
        <v>0.20134027285220199</v>
      </c>
      <c r="AJ10" s="11"/>
      <c r="AK10" s="11">
        <v>0.14107252861820399</v>
      </c>
      <c r="AL10" s="11">
        <v>0.23813425953453499</v>
      </c>
      <c r="AM10" s="11">
        <v>0.24971870291840501</v>
      </c>
      <c r="AN10" s="11">
        <v>0.21707643211910699</v>
      </c>
      <c r="AO10" s="11">
        <v>0.22600388446418099</v>
      </c>
      <c r="AP10" s="11">
        <v>0.21078821640234099</v>
      </c>
      <c r="AQ10" s="11"/>
      <c r="AR10" s="11">
        <v>0.14005222410951501</v>
      </c>
      <c r="AS10" s="11">
        <v>0.21679177107332701</v>
      </c>
      <c r="AT10" s="11">
        <v>0.22127497245531899</v>
      </c>
      <c r="AU10" s="11"/>
      <c r="AV10" s="11">
        <v>0.16282415969524899</v>
      </c>
      <c r="AW10" s="11">
        <v>0.245773973273508</v>
      </c>
      <c r="AX10" s="11">
        <v>0.19361996874878101</v>
      </c>
      <c r="AY10" s="11">
        <v>0.19736127837357501</v>
      </c>
      <c r="AZ10" s="11">
        <v>0.189073235467664</v>
      </c>
      <c r="BA10" s="11"/>
      <c r="BB10" s="11">
        <v>0.15721278542070499</v>
      </c>
      <c r="BC10" s="11">
        <v>0.26987338893931101</v>
      </c>
      <c r="BD10" s="11">
        <v>0.206653673104192</v>
      </c>
      <c r="BE10" s="11"/>
      <c r="BF10" s="11">
        <v>0.25602282347163402</v>
      </c>
      <c r="BG10" s="11">
        <v>0.17740303253068099</v>
      </c>
      <c r="BH10" s="11">
        <v>0.21969503212323499</v>
      </c>
      <c r="BI10" s="11">
        <v>0.18428701789746799</v>
      </c>
      <c r="BJ10" s="11">
        <v>0.13371026239020101</v>
      </c>
      <c r="BK10" s="11">
        <v>0.17205398351738499</v>
      </c>
    </row>
    <row r="11" spans="2:63" x14ac:dyDescent="0.35">
      <c r="B11" s="14" t="s">
        <v>236</v>
      </c>
      <c r="C11" s="11">
        <v>0.187857103300169</v>
      </c>
      <c r="D11" s="11">
        <v>0.18927737653475099</v>
      </c>
      <c r="E11" s="11">
        <v>0.18763226607908301</v>
      </c>
      <c r="F11" s="11"/>
      <c r="G11" s="11">
        <v>0.19543370506136901</v>
      </c>
      <c r="H11" s="11">
        <v>0.14362975065080599</v>
      </c>
      <c r="I11" s="11">
        <v>0.175637032892941</v>
      </c>
      <c r="J11" s="11">
        <v>0.195927989561552</v>
      </c>
      <c r="K11" s="11">
        <v>0.22012231225592799</v>
      </c>
      <c r="L11" s="11">
        <v>0.19383943183211</v>
      </c>
      <c r="M11" s="11"/>
      <c r="N11" s="11">
        <v>0.173695016306329</v>
      </c>
      <c r="O11" s="11">
        <v>0.18648054959410501</v>
      </c>
      <c r="P11" s="11">
        <v>0.24481395374132001</v>
      </c>
      <c r="Q11" s="11">
        <v>0.19268811262934801</v>
      </c>
      <c r="R11" s="11">
        <v>0.16182320126880301</v>
      </c>
      <c r="S11" s="11">
        <v>0.16068707680562699</v>
      </c>
      <c r="T11" s="11">
        <v>0.16404106417751499</v>
      </c>
      <c r="U11" s="11">
        <v>0.25364842372128199</v>
      </c>
      <c r="V11" s="11">
        <v>0.19426721181283599</v>
      </c>
      <c r="W11" s="11">
        <v>0.18011863834053099</v>
      </c>
      <c r="X11" s="11">
        <v>0.21275913650967199</v>
      </c>
      <c r="Y11" s="11"/>
      <c r="Z11" s="11">
        <v>0.204504171240417</v>
      </c>
      <c r="AA11" s="11">
        <v>0.19203142426691899</v>
      </c>
      <c r="AB11" s="11">
        <v>0.18709285016472699</v>
      </c>
      <c r="AC11" s="11">
        <v>0.17062388371683199</v>
      </c>
      <c r="AD11" s="11"/>
      <c r="AE11" s="11">
        <v>0.159506417640704</v>
      </c>
      <c r="AF11" s="11">
        <v>0.216786437633741</v>
      </c>
      <c r="AG11" s="11">
        <v>0.194562599467965</v>
      </c>
      <c r="AH11" s="11">
        <v>0.18649107567637099</v>
      </c>
      <c r="AI11" s="11">
        <v>0.11340384841447899</v>
      </c>
      <c r="AJ11" s="11"/>
      <c r="AK11" s="11">
        <v>0.20061416347493599</v>
      </c>
      <c r="AL11" s="11">
        <v>0.19351870384584699</v>
      </c>
      <c r="AM11" s="11">
        <v>9.43475244851745E-2</v>
      </c>
      <c r="AN11" s="11">
        <v>0.17753879742721901</v>
      </c>
      <c r="AO11" s="11">
        <v>0.201203134839744</v>
      </c>
      <c r="AP11" s="11">
        <v>0.18534622503692999</v>
      </c>
      <c r="AQ11" s="11"/>
      <c r="AR11" s="11">
        <v>0.18202739387980599</v>
      </c>
      <c r="AS11" s="11">
        <v>0.20044118828572799</v>
      </c>
      <c r="AT11" s="11">
        <v>0.174142745927756</v>
      </c>
      <c r="AU11" s="11"/>
      <c r="AV11" s="11">
        <v>0.18278073488832999</v>
      </c>
      <c r="AW11" s="11">
        <v>0.18964887241498299</v>
      </c>
      <c r="AX11" s="11">
        <v>0.25618207438686202</v>
      </c>
      <c r="AY11" s="11">
        <v>0.17158424354466201</v>
      </c>
      <c r="AZ11" s="11">
        <v>0.14126463110725701</v>
      </c>
      <c r="BA11" s="11"/>
      <c r="BB11" s="11">
        <v>0.19459051324108001</v>
      </c>
      <c r="BC11" s="11">
        <v>0.19263249353286399</v>
      </c>
      <c r="BD11" s="11">
        <v>0.19748472876158901</v>
      </c>
      <c r="BE11" s="11"/>
      <c r="BF11" s="11">
        <v>0.16216106123850499</v>
      </c>
      <c r="BG11" s="11">
        <v>0.17662380499247099</v>
      </c>
      <c r="BH11" s="11">
        <v>0.19075619317067299</v>
      </c>
      <c r="BI11" s="11">
        <v>0.199684399909931</v>
      </c>
      <c r="BJ11" s="11">
        <v>0.19912863290445201</v>
      </c>
      <c r="BK11" s="11">
        <v>0.25746494902082301</v>
      </c>
    </row>
    <row r="12" spans="2:63" x14ac:dyDescent="0.35">
      <c r="B12" s="14" t="s">
        <v>237</v>
      </c>
      <c r="C12" s="11">
        <v>0.42352218366379002</v>
      </c>
      <c r="D12" s="11">
        <v>0.40031778082033198</v>
      </c>
      <c r="E12" s="11">
        <v>0.446036975905855</v>
      </c>
      <c r="F12" s="11"/>
      <c r="G12" s="11">
        <v>0.12586595804956299</v>
      </c>
      <c r="H12" s="11">
        <v>0.229907855217938</v>
      </c>
      <c r="I12" s="11">
        <v>0.35665602604643598</v>
      </c>
      <c r="J12" s="11">
        <v>0.53096542387358603</v>
      </c>
      <c r="K12" s="11">
        <v>0.53939352561182397</v>
      </c>
      <c r="L12" s="11">
        <v>0.61775103641194795</v>
      </c>
      <c r="M12" s="11"/>
      <c r="N12" s="11">
        <v>0.26508415221840598</v>
      </c>
      <c r="O12" s="11">
        <v>0.46098037004104397</v>
      </c>
      <c r="P12" s="11">
        <v>0.44190684058000601</v>
      </c>
      <c r="Q12" s="11">
        <v>0.53507784482644705</v>
      </c>
      <c r="R12" s="11">
        <v>0.462681189921126</v>
      </c>
      <c r="S12" s="11">
        <v>0.33783009044760098</v>
      </c>
      <c r="T12" s="11">
        <v>0.448516086521762</v>
      </c>
      <c r="U12" s="11">
        <v>0.41528279248191502</v>
      </c>
      <c r="V12" s="11">
        <v>0.46209911767284201</v>
      </c>
      <c r="W12" s="11">
        <v>0.50181547185439601</v>
      </c>
      <c r="X12" s="11">
        <v>0.415559423140482</v>
      </c>
      <c r="Y12" s="11"/>
      <c r="Z12" s="11">
        <v>0.42464902217817302</v>
      </c>
      <c r="AA12" s="11">
        <v>0.473693985145344</v>
      </c>
      <c r="AB12" s="11">
        <v>0.32543904746270003</v>
      </c>
      <c r="AC12" s="11">
        <v>0.441367872163207</v>
      </c>
      <c r="AD12" s="11"/>
      <c r="AE12" s="11">
        <v>0.452595384050829</v>
      </c>
      <c r="AF12" s="11">
        <v>0.38839252621056902</v>
      </c>
      <c r="AG12" s="11">
        <v>0.43784038156369998</v>
      </c>
      <c r="AH12" s="11">
        <v>0.344544998338912</v>
      </c>
      <c r="AI12" s="11">
        <v>0.44854469504528799</v>
      </c>
      <c r="AJ12" s="11"/>
      <c r="AK12" s="11">
        <v>0.499613911990481</v>
      </c>
      <c r="AL12" s="11">
        <v>0.38732587022910703</v>
      </c>
      <c r="AM12" s="11">
        <v>0.40068263587930097</v>
      </c>
      <c r="AN12" s="11">
        <v>0.37291341061793598</v>
      </c>
      <c r="AO12" s="11">
        <v>0.37798615542078401</v>
      </c>
      <c r="AP12" s="11">
        <v>0.31781606130888301</v>
      </c>
      <c r="AQ12" s="11"/>
      <c r="AR12" s="11">
        <v>0.51160811033159104</v>
      </c>
      <c r="AS12" s="11">
        <v>0.38461223114475901</v>
      </c>
      <c r="AT12" s="11">
        <v>0.40653400672988999</v>
      </c>
      <c r="AU12" s="11"/>
      <c r="AV12" s="11">
        <v>0.48286161738885902</v>
      </c>
      <c r="AW12" s="11">
        <v>0.33727548846197403</v>
      </c>
      <c r="AX12" s="11">
        <v>0.43742566557579299</v>
      </c>
      <c r="AY12" s="11">
        <v>0.40125324431533499</v>
      </c>
      <c r="AZ12" s="11">
        <v>0.45694515091652899</v>
      </c>
      <c r="BA12" s="11"/>
      <c r="BB12" s="11">
        <v>0.46918068435063498</v>
      </c>
      <c r="BC12" s="11">
        <v>0.30603632879595</v>
      </c>
      <c r="BD12" s="11">
        <v>0.42038648181558602</v>
      </c>
      <c r="BE12" s="11"/>
      <c r="BF12" s="11">
        <v>0.299294037923795</v>
      </c>
      <c r="BG12" s="11">
        <v>0.47869292505934302</v>
      </c>
      <c r="BH12" s="11">
        <v>0.35650967210935203</v>
      </c>
      <c r="BI12" s="11">
        <v>0.46094926217430399</v>
      </c>
      <c r="BJ12" s="11">
        <v>0.538726084346554</v>
      </c>
      <c r="BK12" s="11">
        <v>0.42101174161959198</v>
      </c>
    </row>
    <row r="13" spans="2:63" x14ac:dyDescent="0.35">
      <c r="B13" s="14" t="s">
        <v>84</v>
      </c>
      <c r="C13" s="11">
        <v>7.8775058860654404E-2</v>
      </c>
      <c r="D13" s="11">
        <v>6.6403291805770606E-2</v>
      </c>
      <c r="E13" s="11">
        <v>9.15167724236855E-2</v>
      </c>
      <c r="F13" s="11"/>
      <c r="G13" s="11">
        <v>6.5806329233080094E-2</v>
      </c>
      <c r="H13" s="11">
        <v>8.6863561995659297E-2</v>
      </c>
      <c r="I13" s="11">
        <v>9.9618067587173995E-2</v>
      </c>
      <c r="J13" s="11">
        <v>7.86597058954768E-2</v>
      </c>
      <c r="K13" s="11">
        <v>8.2995565297700399E-2</v>
      </c>
      <c r="L13" s="11">
        <v>6.4524223957243096E-2</v>
      </c>
      <c r="M13" s="11"/>
      <c r="N13" s="11">
        <v>6.2752087888995195E-2</v>
      </c>
      <c r="O13" s="11">
        <v>6.7593199804919193E-2</v>
      </c>
      <c r="P13" s="11">
        <v>9.4051298342318596E-2</v>
      </c>
      <c r="Q13" s="11">
        <v>8.0774570368065707E-2</v>
      </c>
      <c r="R13" s="11">
        <v>8.0953598272418895E-2</v>
      </c>
      <c r="S13" s="11">
        <v>7.3856166705648194E-2</v>
      </c>
      <c r="T13" s="11">
        <v>0.13242538975649901</v>
      </c>
      <c r="U13" s="11">
        <v>6.1031098367369301E-2</v>
      </c>
      <c r="V13" s="11">
        <v>8.0010925919705198E-2</v>
      </c>
      <c r="W13" s="11">
        <v>5.33846993995956E-2</v>
      </c>
      <c r="X13" s="11">
        <v>0.105664737589048</v>
      </c>
      <c r="Y13" s="11"/>
      <c r="Z13" s="11">
        <v>6.9525172157078804E-2</v>
      </c>
      <c r="AA13" s="11">
        <v>7.6045225223497104E-2</v>
      </c>
      <c r="AB13" s="11">
        <v>8.1965985464084207E-2</v>
      </c>
      <c r="AC13" s="11">
        <v>8.9954660051431698E-2</v>
      </c>
      <c r="AD13" s="11"/>
      <c r="AE13" s="11">
        <v>0.10162041935671499</v>
      </c>
      <c r="AF13" s="11">
        <v>7.1101091341010406E-2</v>
      </c>
      <c r="AG13" s="11">
        <v>6.5863882341562E-2</v>
      </c>
      <c r="AH13" s="11">
        <v>6.3775593730968694E-2</v>
      </c>
      <c r="AI13" s="11">
        <v>7.9802506864763895E-2</v>
      </c>
      <c r="AJ13" s="11"/>
      <c r="AK13" s="11">
        <v>6.4347675171474994E-2</v>
      </c>
      <c r="AL13" s="11">
        <v>7.2956307328658196E-2</v>
      </c>
      <c r="AM13" s="11">
        <v>8.2941398005061603E-2</v>
      </c>
      <c r="AN13" s="11">
        <v>8.14757507313697E-2</v>
      </c>
      <c r="AO13" s="11">
        <v>8.1517116656295505E-2</v>
      </c>
      <c r="AP13" s="11">
        <v>0.15985806937379901</v>
      </c>
      <c r="AQ13" s="11"/>
      <c r="AR13" s="11">
        <v>7.8849288151712105E-2</v>
      </c>
      <c r="AS13" s="11">
        <v>6.4145823572851604E-2</v>
      </c>
      <c r="AT13" s="11">
        <v>0.103022444410331</v>
      </c>
      <c r="AU13" s="11"/>
      <c r="AV13" s="11">
        <v>7.4111860929950604E-2</v>
      </c>
      <c r="AW13" s="11">
        <v>7.4945901860392003E-2</v>
      </c>
      <c r="AX13" s="11">
        <v>4.43947030747852E-2</v>
      </c>
      <c r="AY13" s="11">
        <v>9.5691297531258102E-2</v>
      </c>
      <c r="AZ13" s="11">
        <v>0.109570124466081</v>
      </c>
      <c r="BA13" s="11"/>
      <c r="BB13" s="11">
        <v>6.9827852790224201E-2</v>
      </c>
      <c r="BC13" s="11">
        <v>7.42613307970625E-2</v>
      </c>
      <c r="BD13" s="11">
        <v>5.5927349468895299E-2</v>
      </c>
      <c r="BE13" s="11"/>
      <c r="BF13" s="11">
        <v>7.6374859719638505E-2</v>
      </c>
      <c r="BG13" s="11">
        <v>7.6789974566966707E-2</v>
      </c>
      <c r="BH13" s="11">
        <v>8.4123648273235901E-2</v>
      </c>
      <c r="BI13" s="11">
        <v>6.6696717539697803E-2</v>
      </c>
      <c r="BJ13" s="11">
        <v>9.6363933524185805E-2</v>
      </c>
      <c r="BK13" s="11">
        <v>9.3108303422771904E-2</v>
      </c>
    </row>
    <row r="14" spans="2:63" x14ac:dyDescent="0.35">
      <c r="B14" s="14" t="s">
        <v>238</v>
      </c>
      <c r="C14" s="17">
        <v>0.30984565417538601</v>
      </c>
      <c r="D14" s="17">
        <v>0.34400155083914702</v>
      </c>
      <c r="E14" s="17">
        <v>0.27481398559137599</v>
      </c>
      <c r="F14" s="17"/>
      <c r="G14" s="17">
        <v>0.612894007655988</v>
      </c>
      <c r="H14" s="17">
        <v>0.53959883213559601</v>
      </c>
      <c r="I14" s="17">
        <v>0.36808887347344899</v>
      </c>
      <c r="J14" s="17">
        <v>0.19444688066938501</v>
      </c>
      <c r="K14" s="17">
        <v>0.15748859683454799</v>
      </c>
      <c r="L14" s="17">
        <v>0.123885307798699</v>
      </c>
      <c r="M14" s="17"/>
      <c r="N14" s="17">
        <v>0.49846874358627002</v>
      </c>
      <c r="O14" s="17">
        <v>0.28494588055993098</v>
      </c>
      <c r="P14" s="17">
        <v>0.219227907336355</v>
      </c>
      <c r="Q14" s="17">
        <v>0.19145947217613901</v>
      </c>
      <c r="R14" s="17">
        <v>0.294542010537652</v>
      </c>
      <c r="S14" s="17">
        <v>0.42762666604112398</v>
      </c>
      <c r="T14" s="17">
        <v>0.255017459544224</v>
      </c>
      <c r="U14" s="17">
        <v>0.27003768542943302</v>
      </c>
      <c r="V14" s="17">
        <v>0.26362274459461599</v>
      </c>
      <c r="W14" s="17">
        <v>0.264681190405478</v>
      </c>
      <c r="X14" s="17">
        <v>0.26601670276079897</v>
      </c>
      <c r="Y14" s="17"/>
      <c r="Z14" s="17">
        <v>0.30132163442433202</v>
      </c>
      <c r="AA14" s="17">
        <v>0.25822936536424002</v>
      </c>
      <c r="AB14" s="17">
        <v>0.40550211690848897</v>
      </c>
      <c r="AC14" s="17">
        <v>0.298053584068529</v>
      </c>
      <c r="AD14" s="17"/>
      <c r="AE14" s="17">
        <v>0.28627777895175299</v>
      </c>
      <c r="AF14" s="17">
        <v>0.32371994481467897</v>
      </c>
      <c r="AG14" s="17">
        <v>0.30173313662677298</v>
      </c>
      <c r="AH14" s="17">
        <v>0.40518833225374901</v>
      </c>
      <c r="AI14" s="17">
        <v>0.358248949675469</v>
      </c>
      <c r="AJ14" s="17"/>
      <c r="AK14" s="17">
        <v>0.23542424936310799</v>
      </c>
      <c r="AL14" s="17">
        <v>0.34619911859638802</v>
      </c>
      <c r="AM14" s="17">
        <v>0.42202844163046299</v>
      </c>
      <c r="AN14" s="17">
        <v>0.36807204122347498</v>
      </c>
      <c r="AO14" s="17">
        <v>0.33929359308317603</v>
      </c>
      <c r="AP14" s="17">
        <v>0.33697964428038801</v>
      </c>
      <c r="AQ14" s="17"/>
      <c r="AR14" s="17">
        <v>0.22751520763689101</v>
      </c>
      <c r="AS14" s="17">
        <v>0.35080075699666202</v>
      </c>
      <c r="AT14" s="17">
        <v>0.31630080293202301</v>
      </c>
      <c r="AU14" s="17"/>
      <c r="AV14" s="17">
        <v>0.26024578679285998</v>
      </c>
      <c r="AW14" s="17">
        <v>0.39812973726265</v>
      </c>
      <c r="AX14" s="17">
        <v>0.26199755696256</v>
      </c>
      <c r="AY14" s="17">
        <v>0.33147121460874501</v>
      </c>
      <c r="AZ14" s="17">
        <v>0.292220093510134</v>
      </c>
      <c r="BA14" s="17"/>
      <c r="BB14" s="17">
        <v>0.26640094961805999</v>
      </c>
      <c r="BC14" s="17">
        <v>0.42706984687412303</v>
      </c>
      <c r="BD14" s="17">
        <v>0.32620143995392997</v>
      </c>
      <c r="BE14" s="17"/>
      <c r="BF14" s="17">
        <v>0.46217004111806198</v>
      </c>
      <c r="BG14" s="17">
        <v>0.26789329538121898</v>
      </c>
      <c r="BH14" s="17">
        <v>0.36861048644673899</v>
      </c>
      <c r="BI14" s="17">
        <v>0.27266962037606701</v>
      </c>
      <c r="BJ14" s="17">
        <v>0.165781349224809</v>
      </c>
      <c r="BK14" s="17">
        <v>0.22841500593681399</v>
      </c>
    </row>
    <row r="15" spans="2:63" x14ac:dyDescent="0.35">
      <c r="B15" s="14" t="s">
        <v>239</v>
      </c>
      <c r="C15" s="17">
        <v>0.61137928696395905</v>
      </c>
      <c r="D15" s="17">
        <v>0.58959515735508194</v>
      </c>
      <c r="E15" s="17">
        <v>0.63366924198493801</v>
      </c>
      <c r="F15" s="17"/>
      <c r="G15" s="17">
        <v>0.321299663110932</v>
      </c>
      <c r="H15" s="17">
        <v>0.37353760586874402</v>
      </c>
      <c r="I15" s="17">
        <v>0.53229305893937695</v>
      </c>
      <c r="J15" s="17">
        <v>0.72689341343513802</v>
      </c>
      <c r="K15" s="17">
        <v>0.75951583786775201</v>
      </c>
      <c r="L15" s="17">
        <v>0.81159046824405801</v>
      </c>
      <c r="M15" s="17"/>
      <c r="N15" s="17">
        <v>0.43877916852473497</v>
      </c>
      <c r="O15" s="17">
        <v>0.64746091963514996</v>
      </c>
      <c r="P15" s="17">
        <v>0.68672079432132604</v>
      </c>
      <c r="Q15" s="17">
        <v>0.72776595745579498</v>
      </c>
      <c r="R15" s="17">
        <v>0.62450439118992895</v>
      </c>
      <c r="S15" s="17">
        <v>0.49851716725322798</v>
      </c>
      <c r="T15" s="17">
        <v>0.61255715069927696</v>
      </c>
      <c r="U15" s="17">
        <v>0.66893121620319795</v>
      </c>
      <c r="V15" s="17">
        <v>0.65636632948567897</v>
      </c>
      <c r="W15" s="17">
        <v>0.681934110194926</v>
      </c>
      <c r="X15" s="17">
        <v>0.62831855965015404</v>
      </c>
      <c r="Y15" s="17"/>
      <c r="Z15" s="17">
        <v>0.629153193418589</v>
      </c>
      <c r="AA15" s="17">
        <v>0.66572540941226299</v>
      </c>
      <c r="AB15" s="17">
        <v>0.51253189762742601</v>
      </c>
      <c r="AC15" s="17">
        <v>0.61199175588003896</v>
      </c>
      <c r="AD15" s="17"/>
      <c r="AE15" s="17">
        <v>0.61210180169153305</v>
      </c>
      <c r="AF15" s="17">
        <v>0.60517896384431102</v>
      </c>
      <c r="AG15" s="17">
        <v>0.63240298103166503</v>
      </c>
      <c r="AH15" s="17">
        <v>0.53103607401528197</v>
      </c>
      <c r="AI15" s="17">
        <v>0.56194854345976697</v>
      </c>
      <c r="AJ15" s="17"/>
      <c r="AK15" s="17">
        <v>0.70022807546541699</v>
      </c>
      <c r="AL15" s="17">
        <v>0.58084457407495405</v>
      </c>
      <c r="AM15" s="17">
        <v>0.495030160364475</v>
      </c>
      <c r="AN15" s="17">
        <v>0.55045220804515504</v>
      </c>
      <c r="AO15" s="17">
        <v>0.57918929026052801</v>
      </c>
      <c r="AP15" s="17">
        <v>0.50316228634581295</v>
      </c>
      <c r="AQ15" s="17"/>
      <c r="AR15" s="17">
        <v>0.69363550421139697</v>
      </c>
      <c r="AS15" s="17">
        <v>0.58505341943048705</v>
      </c>
      <c r="AT15" s="17">
        <v>0.58067675265764596</v>
      </c>
      <c r="AU15" s="17"/>
      <c r="AV15" s="17">
        <v>0.66564235227718904</v>
      </c>
      <c r="AW15" s="17">
        <v>0.52692436087695804</v>
      </c>
      <c r="AX15" s="17">
        <v>0.69360773996265501</v>
      </c>
      <c r="AY15" s="17">
        <v>0.572837487859997</v>
      </c>
      <c r="AZ15" s="17">
        <v>0.59820978202378605</v>
      </c>
      <c r="BA15" s="17"/>
      <c r="BB15" s="17">
        <v>0.66377119759171599</v>
      </c>
      <c r="BC15" s="17">
        <v>0.49866882232881499</v>
      </c>
      <c r="BD15" s="17">
        <v>0.61787121057717498</v>
      </c>
      <c r="BE15" s="17"/>
      <c r="BF15" s="17">
        <v>0.46145509916229999</v>
      </c>
      <c r="BG15" s="17">
        <v>0.65531673005181401</v>
      </c>
      <c r="BH15" s="17">
        <v>0.54726586528002497</v>
      </c>
      <c r="BI15" s="17">
        <v>0.66063366208423502</v>
      </c>
      <c r="BJ15" s="17">
        <v>0.73785471725100504</v>
      </c>
      <c r="BK15" s="17">
        <v>0.67847669064041405</v>
      </c>
    </row>
    <row r="16" spans="2:63" x14ac:dyDescent="0.35">
      <c r="B16" s="14" t="s">
        <v>192</v>
      </c>
      <c r="C16" s="18">
        <v>-0.30153363278857298</v>
      </c>
      <c r="D16" s="18">
        <v>-0.24559360651593501</v>
      </c>
      <c r="E16" s="18">
        <v>-0.35885525639356097</v>
      </c>
      <c r="F16" s="18"/>
      <c r="G16" s="18">
        <v>0.291594344545057</v>
      </c>
      <c r="H16" s="18">
        <v>0.16606122626685199</v>
      </c>
      <c r="I16" s="18">
        <v>-0.16420418546592899</v>
      </c>
      <c r="J16" s="18">
        <v>-0.53244653276575304</v>
      </c>
      <c r="K16" s="18">
        <v>-0.60202724103320304</v>
      </c>
      <c r="L16" s="18">
        <v>-0.68770516044535901</v>
      </c>
      <c r="M16" s="18"/>
      <c r="N16" s="18">
        <v>5.96895750615348E-2</v>
      </c>
      <c r="O16" s="18">
        <v>-0.36251503907521898</v>
      </c>
      <c r="P16" s="18">
        <v>-0.46749288698497099</v>
      </c>
      <c r="Q16" s="18">
        <v>-0.53630648527965596</v>
      </c>
      <c r="R16" s="18">
        <v>-0.32996238065227701</v>
      </c>
      <c r="S16" s="18">
        <v>-7.0890501212104801E-2</v>
      </c>
      <c r="T16" s="18">
        <v>-0.35753969115505302</v>
      </c>
      <c r="U16" s="18">
        <v>-0.39889353077376399</v>
      </c>
      <c r="V16" s="18">
        <v>-0.39274358489106198</v>
      </c>
      <c r="W16" s="18">
        <v>-0.41725291978944801</v>
      </c>
      <c r="X16" s="18">
        <v>-0.36230185688935501</v>
      </c>
      <c r="Y16" s="18"/>
      <c r="Z16" s="18">
        <v>-0.32783155899425798</v>
      </c>
      <c r="AA16" s="18">
        <v>-0.40749604404802398</v>
      </c>
      <c r="AB16" s="18">
        <v>-0.107029780718937</v>
      </c>
      <c r="AC16" s="18">
        <v>-0.31393817181151001</v>
      </c>
      <c r="AD16" s="18"/>
      <c r="AE16" s="18">
        <v>-0.32582402273978001</v>
      </c>
      <c r="AF16" s="18">
        <v>-0.281459019029632</v>
      </c>
      <c r="AG16" s="18">
        <v>-0.330669844404891</v>
      </c>
      <c r="AH16" s="18">
        <v>-0.12584774176153399</v>
      </c>
      <c r="AI16" s="18">
        <v>-0.203699593784298</v>
      </c>
      <c r="AJ16" s="18"/>
      <c r="AK16" s="18">
        <v>-0.46480382610230903</v>
      </c>
      <c r="AL16" s="18">
        <v>-0.234645455478566</v>
      </c>
      <c r="AM16" s="18">
        <v>-7.3001718734012094E-2</v>
      </c>
      <c r="AN16" s="18">
        <v>-0.18238016682168001</v>
      </c>
      <c r="AO16" s="18">
        <v>-0.23989569717735201</v>
      </c>
      <c r="AP16" s="18">
        <v>-0.16618264206542499</v>
      </c>
      <c r="AQ16" s="18"/>
      <c r="AR16" s="18">
        <v>-0.46612029657450599</v>
      </c>
      <c r="AS16" s="18">
        <v>-0.234252662433825</v>
      </c>
      <c r="AT16" s="18">
        <v>-0.26437594972562301</v>
      </c>
      <c r="AU16" s="18"/>
      <c r="AV16" s="18">
        <v>-0.40539656548432901</v>
      </c>
      <c r="AW16" s="18">
        <v>-0.12879462361430699</v>
      </c>
      <c r="AX16" s="18">
        <v>-0.43161018300009402</v>
      </c>
      <c r="AY16" s="18">
        <v>-0.24136627325125201</v>
      </c>
      <c r="AZ16" s="18">
        <v>-0.30598968851365199</v>
      </c>
      <c r="BA16" s="18"/>
      <c r="BB16" s="18">
        <v>-0.397370247973656</v>
      </c>
      <c r="BC16" s="18">
        <v>-7.1598975454691904E-2</v>
      </c>
      <c r="BD16" s="18">
        <v>-0.29166977062324501</v>
      </c>
      <c r="BE16" s="18"/>
      <c r="BF16" s="18">
        <v>7.1494195576238305E-4</v>
      </c>
      <c r="BG16" s="18">
        <v>-0.38742343467059598</v>
      </c>
      <c r="BH16" s="18">
        <v>-0.178655378833286</v>
      </c>
      <c r="BI16" s="18">
        <v>-0.38796404170816901</v>
      </c>
      <c r="BJ16" s="18">
        <v>-0.57207336802619702</v>
      </c>
      <c r="BK16" s="18">
        <v>-0.45006168470359997</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242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2354</v>
      </c>
      <c r="D7" s="6">
        <v>1071</v>
      </c>
      <c r="E7" s="6">
        <v>1267</v>
      </c>
      <c r="F7" s="6"/>
      <c r="G7" s="6">
        <v>292</v>
      </c>
      <c r="H7" s="6">
        <v>376</v>
      </c>
      <c r="I7" s="6">
        <v>438</v>
      </c>
      <c r="J7" s="6">
        <v>449</v>
      </c>
      <c r="K7" s="6">
        <v>382</v>
      </c>
      <c r="L7" s="6">
        <v>417</v>
      </c>
      <c r="M7" s="6"/>
      <c r="N7" s="6">
        <v>372</v>
      </c>
      <c r="O7" s="6">
        <v>319</v>
      </c>
      <c r="P7" s="6">
        <v>210</v>
      </c>
      <c r="Q7" s="6">
        <v>220</v>
      </c>
      <c r="R7" s="6">
        <v>163</v>
      </c>
      <c r="S7" s="6">
        <v>220</v>
      </c>
      <c r="T7" s="6">
        <v>192</v>
      </c>
      <c r="U7" s="6">
        <v>88</v>
      </c>
      <c r="V7" s="6">
        <v>243</v>
      </c>
      <c r="W7" s="6">
        <v>216</v>
      </c>
      <c r="X7" s="6">
        <v>111</v>
      </c>
      <c r="Y7" s="6"/>
      <c r="Z7" s="6">
        <v>721</v>
      </c>
      <c r="AA7" s="6">
        <v>710</v>
      </c>
      <c r="AB7" s="6">
        <v>353</v>
      </c>
      <c r="AC7" s="6">
        <v>554</v>
      </c>
      <c r="AD7" s="6"/>
      <c r="AE7" s="6">
        <v>523</v>
      </c>
      <c r="AF7" s="6">
        <v>684</v>
      </c>
      <c r="AG7" s="6">
        <v>677</v>
      </c>
      <c r="AH7" s="6">
        <v>325</v>
      </c>
      <c r="AI7" s="6">
        <v>67</v>
      </c>
      <c r="AJ7" s="6"/>
      <c r="AK7" s="6">
        <v>818</v>
      </c>
      <c r="AL7" s="6">
        <v>617</v>
      </c>
      <c r="AM7" s="6">
        <v>184</v>
      </c>
      <c r="AN7" s="6">
        <v>178</v>
      </c>
      <c r="AO7" s="6">
        <v>434</v>
      </c>
      <c r="AP7" s="6">
        <v>77</v>
      </c>
      <c r="AQ7" s="6"/>
      <c r="AR7" s="6">
        <v>884</v>
      </c>
      <c r="AS7" s="6">
        <v>1013</v>
      </c>
      <c r="AT7" s="6">
        <v>293</v>
      </c>
      <c r="AU7" s="6"/>
      <c r="AV7" s="6">
        <v>847</v>
      </c>
      <c r="AW7" s="6">
        <v>670</v>
      </c>
      <c r="AX7" s="6">
        <v>184</v>
      </c>
      <c r="AY7" s="6">
        <v>42</v>
      </c>
      <c r="AZ7" s="6">
        <v>268</v>
      </c>
      <c r="BA7" s="6"/>
      <c r="BB7" s="6">
        <v>675</v>
      </c>
      <c r="BC7" s="6">
        <v>636</v>
      </c>
      <c r="BD7" s="6">
        <v>149</v>
      </c>
      <c r="BE7" s="6"/>
      <c r="BF7" s="6">
        <v>517</v>
      </c>
      <c r="BG7" s="6">
        <v>651</v>
      </c>
      <c r="BH7" s="6">
        <v>285</v>
      </c>
      <c r="BI7" s="6">
        <v>454</v>
      </c>
      <c r="BJ7" s="6">
        <v>290</v>
      </c>
      <c r="BK7" s="6">
        <v>154</v>
      </c>
    </row>
    <row r="8" spans="2:63" ht="30" customHeight="1" x14ac:dyDescent="0.35">
      <c r="B8" s="7" t="s">
        <v>9</v>
      </c>
      <c r="C8" s="7">
        <v>2355</v>
      </c>
      <c r="D8" s="7">
        <v>1126</v>
      </c>
      <c r="E8" s="7">
        <v>1212</v>
      </c>
      <c r="F8" s="7"/>
      <c r="G8" s="7">
        <v>355</v>
      </c>
      <c r="H8" s="7">
        <v>381</v>
      </c>
      <c r="I8" s="7">
        <v>402</v>
      </c>
      <c r="J8" s="7">
        <v>406</v>
      </c>
      <c r="K8" s="7">
        <v>336</v>
      </c>
      <c r="L8" s="7">
        <v>474</v>
      </c>
      <c r="M8" s="7"/>
      <c r="N8" s="7">
        <v>372</v>
      </c>
      <c r="O8" s="7">
        <v>316</v>
      </c>
      <c r="P8" s="7">
        <v>209</v>
      </c>
      <c r="Q8" s="7">
        <v>217</v>
      </c>
      <c r="R8" s="7">
        <v>160</v>
      </c>
      <c r="S8" s="7">
        <v>218</v>
      </c>
      <c r="T8" s="7">
        <v>192</v>
      </c>
      <c r="U8" s="7">
        <v>85</v>
      </c>
      <c r="V8" s="7">
        <v>238</v>
      </c>
      <c r="W8" s="7">
        <v>237</v>
      </c>
      <c r="X8" s="7">
        <v>111</v>
      </c>
      <c r="Y8" s="7"/>
      <c r="Z8" s="7">
        <v>595</v>
      </c>
      <c r="AA8" s="7">
        <v>632</v>
      </c>
      <c r="AB8" s="7">
        <v>506</v>
      </c>
      <c r="AC8" s="7">
        <v>605</v>
      </c>
      <c r="AD8" s="7"/>
      <c r="AE8" s="7">
        <v>559</v>
      </c>
      <c r="AF8" s="7">
        <v>717</v>
      </c>
      <c r="AG8" s="7">
        <v>641</v>
      </c>
      <c r="AH8" s="7">
        <v>291</v>
      </c>
      <c r="AI8" s="7">
        <v>62</v>
      </c>
      <c r="AJ8" s="7"/>
      <c r="AK8" s="7">
        <v>825</v>
      </c>
      <c r="AL8" s="7">
        <v>584</v>
      </c>
      <c r="AM8" s="7">
        <v>198</v>
      </c>
      <c r="AN8" s="7">
        <v>186</v>
      </c>
      <c r="AO8" s="7">
        <v>434</v>
      </c>
      <c r="AP8" s="7">
        <v>81</v>
      </c>
      <c r="AQ8" s="7"/>
      <c r="AR8" s="7">
        <v>904</v>
      </c>
      <c r="AS8" s="7">
        <v>971</v>
      </c>
      <c r="AT8" s="7">
        <v>297</v>
      </c>
      <c r="AU8" s="7"/>
      <c r="AV8" s="7">
        <v>851</v>
      </c>
      <c r="AW8" s="7">
        <v>663</v>
      </c>
      <c r="AX8" s="7">
        <v>171</v>
      </c>
      <c r="AY8" s="7">
        <v>47</v>
      </c>
      <c r="AZ8" s="7">
        <v>275</v>
      </c>
      <c r="BA8" s="7"/>
      <c r="BB8" s="7">
        <v>682</v>
      </c>
      <c r="BC8" s="7">
        <v>630</v>
      </c>
      <c r="BD8" s="7">
        <v>142</v>
      </c>
      <c r="BE8" s="7"/>
      <c r="BF8" s="7">
        <v>516</v>
      </c>
      <c r="BG8" s="7">
        <v>638</v>
      </c>
      <c r="BH8" s="7">
        <v>289</v>
      </c>
      <c r="BI8" s="7">
        <v>456</v>
      </c>
      <c r="BJ8" s="7">
        <v>294</v>
      </c>
      <c r="BK8" s="7">
        <v>158</v>
      </c>
    </row>
    <row r="9" spans="2:63" x14ac:dyDescent="0.35">
      <c r="B9" s="14" t="s">
        <v>234</v>
      </c>
      <c r="C9" s="11">
        <v>0.15988737055876401</v>
      </c>
      <c r="D9" s="11">
        <v>0.188934154918172</v>
      </c>
      <c r="E9" s="11">
        <v>0.134089262354151</v>
      </c>
      <c r="F9" s="11"/>
      <c r="G9" s="11">
        <v>0.19290212401141099</v>
      </c>
      <c r="H9" s="11">
        <v>0.259830275545542</v>
      </c>
      <c r="I9" s="11">
        <v>0.19816648602556799</v>
      </c>
      <c r="J9" s="11">
        <v>0.12726020272996999</v>
      </c>
      <c r="K9" s="11">
        <v>0.105767808092391</v>
      </c>
      <c r="L9" s="11">
        <v>8.8596564940410599E-2</v>
      </c>
      <c r="M9" s="11"/>
      <c r="N9" s="11">
        <v>0.217187931712814</v>
      </c>
      <c r="O9" s="11">
        <v>0.14178906568015001</v>
      </c>
      <c r="P9" s="11">
        <v>0.115880379506466</v>
      </c>
      <c r="Q9" s="11">
        <v>7.7576444279442602E-2</v>
      </c>
      <c r="R9" s="11">
        <v>0.175527507711535</v>
      </c>
      <c r="S9" s="11">
        <v>0.17433518071162399</v>
      </c>
      <c r="T9" s="11">
        <v>0.15845646731808499</v>
      </c>
      <c r="U9" s="11">
        <v>0.243821133675061</v>
      </c>
      <c r="V9" s="11">
        <v>0.17715531311083199</v>
      </c>
      <c r="W9" s="11">
        <v>0.148242831832473</v>
      </c>
      <c r="X9" s="11">
        <v>0.13829177052442099</v>
      </c>
      <c r="Y9" s="11"/>
      <c r="Z9" s="11">
        <v>0.20226074867324301</v>
      </c>
      <c r="AA9" s="11">
        <v>0.118161342616148</v>
      </c>
      <c r="AB9" s="11">
        <v>0.159412166164485</v>
      </c>
      <c r="AC9" s="11">
        <v>0.164687301053103</v>
      </c>
      <c r="AD9" s="11"/>
      <c r="AE9" s="11">
        <v>0.14358413997088901</v>
      </c>
      <c r="AF9" s="11">
        <v>0.152106739556923</v>
      </c>
      <c r="AG9" s="11">
        <v>0.15450524765663301</v>
      </c>
      <c r="AH9" s="11">
        <v>0.23727916607292099</v>
      </c>
      <c r="AI9" s="11">
        <v>0.22151199712712</v>
      </c>
      <c r="AJ9" s="11"/>
      <c r="AK9" s="11">
        <v>0.153804755800208</v>
      </c>
      <c r="AL9" s="11">
        <v>0.15774132974702201</v>
      </c>
      <c r="AM9" s="11">
        <v>0.167161993396756</v>
      </c>
      <c r="AN9" s="11">
        <v>0.17364505562445701</v>
      </c>
      <c r="AO9" s="11">
        <v>0.180595828857782</v>
      </c>
      <c r="AP9" s="11">
        <v>0.10042024436845901</v>
      </c>
      <c r="AQ9" s="11"/>
      <c r="AR9" s="11">
        <v>0.117477635894987</v>
      </c>
      <c r="AS9" s="11">
        <v>0.21447770180658601</v>
      </c>
      <c r="AT9" s="11">
        <v>0.12916808019339401</v>
      </c>
      <c r="AU9" s="11"/>
      <c r="AV9" s="11">
        <v>0.149530615026018</v>
      </c>
      <c r="AW9" s="11">
        <v>0.19743459178848699</v>
      </c>
      <c r="AX9" s="11">
        <v>0.16824354504456299</v>
      </c>
      <c r="AY9" s="11">
        <v>0.148251186363311</v>
      </c>
      <c r="AZ9" s="11">
        <v>0.11780265306568</v>
      </c>
      <c r="BA9" s="11"/>
      <c r="BB9" s="11">
        <v>0.151569726583939</v>
      </c>
      <c r="BC9" s="11">
        <v>0.19496367585554999</v>
      </c>
      <c r="BD9" s="11">
        <v>0.16708460149375201</v>
      </c>
      <c r="BE9" s="11"/>
      <c r="BF9" s="11">
        <v>0.261586752410086</v>
      </c>
      <c r="BG9" s="11">
        <v>0.13197347676208801</v>
      </c>
      <c r="BH9" s="11">
        <v>0.166998639681469</v>
      </c>
      <c r="BI9" s="11">
        <v>0.106527638677532</v>
      </c>
      <c r="BJ9" s="11">
        <v>0.127144079097534</v>
      </c>
      <c r="BK9" s="11">
        <v>0.14551065391106099</v>
      </c>
    </row>
    <row r="10" spans="2:63" x14ac:dyDescent="0.35">
      <c r="B10" s="14" t="s">
        <v>235</v>
      </c>
      <c r="C10" s="11">
        <v>0.26241168653643898</v>
      </c>
      <c r="D10" s="11">
        <v>0.25309372256889601</v>
      </c>
      <c r="E10" s="11">
        <v>0.26849345017516202</v>
      </c>
      <c r="F10" s="11"/>
      <c r="G10" s="11">
        <v>0.334031098327149</v>
      </c>
      <c r="H10" s="11">
        <v>0.38084848438819402</v>
      </c>
      <c r="I10" s="11">
        <v>0.27188956765764599</v>
      </c>
      <c r="J10" s="11">
        <v>0.212324097322627</v>
      </c>
      <c r="K10" s="11">
        <v>0.204820888175092</v>
      </c>
      <c r="L10" s="11">
        <v>0.18917317701879899</v>
      </c>
      <c r="M10" s="11"/>
      <c r="N10" s="11">
        <v>0.26003013304992001</v>
      </c>
      <c r="O10" s="11">
        <v>0.27819023932025999</v>
      </c>
      <c r="P10" s="11">
        <v>0.26811040866213798</v>
      </c>
      <c r="Q10" s="11">
        <v>0.252623871384552</v>
      </c>
      <c r="R10" s="11">
        <v>0.18767330329543999</v>
      </c>
      <c r="S10" s="11">
        <v>0.28915991038581801</v>
      </c>
      <c r="T10" s="11">
        <v>0.26274224060984402</v>
      </c>
      <c r="U10" s="11">
        <v>0.23513661494251201</v>
      </c>
      <c r="V10" s="11">
        <v>0.30804442197891602</v>
      </c>
      <c r="W10" s="11">
        <v>0.23800039681208299</v>
      </c>
      <c r="X10" s="11">
        <v>0.26408922670956297</v>
      </c>
      <c r="Y10" s="11"/>
      <c r="Z10" s="11">
        <v>0.25380055848305699</v>
      </c>
      <c r="AA10" s="11">
        <v>0.24649367646186399</v>
      </c>
      <c r="AB10" s="11">
        <v>0.31567766538978198</v>
      </c>
      <c r="AC10" s="11">
        <v>0.24544828775126401</v>
      </c>
      <c r="AD10" s="11"/>
      <c r="AE10" s="11">
        <v>0.24505673832480199</v>
      </c>
      <c r="AF10" s="11">
        <v>0.26424170684942699</v>
      </c>
      <c r="AG10" s="11">
        <v>0.287093587493775</v>
      </c>
      <c r="AH10" s="11">
        <v>0.26311459356576</v>
      </c>
      <c r="AI10" s="11">
        <v>0.25341502154484602</v>
      </c>
      <c r="AJ10" s="11"/>
      <c r="AK10" s="11">
        <v>0.214460726446076</v>
      </c>
      <c r="AL10" s="11">
        <v>0.305420807587786</v>
      </c>
      <c r="AM10" s="11">
        <v>0.308738510769973</v>
      </c>
      <c r="AN10" s="11">
        <v>0.26905725518478901</v>
      </c>
      <c r="AO10" s="11">
        <v>0.26957322707911302</v>
      </c>
      <c r="AP10" s="11">
        <v>0.29230783415584699</v>
      </c>
      <c r="AQ10" s="11"/>
      <c r="AR10" s="11">
        <v>0.21434444175150499</v>
      </c>
      <c r="AS10" s="11">
        <v>0.29370445267445899</v>
      </c>
      <c r="AT10" s="11">
        <v>0.27307484048073299</v>
      </c>
      <c r="AU10" s="11"/>
      <c r="AV10" s="11">
        <v>0.226137859553566</v>
      </c>
      <c r="AW10" s="11">
        <v>0.33653708672035998</v>
      </c>
      <c r="AX10" s="11">
        <v>0.25893368313027598</v>
      </c>
      <c r="AY10" s="11">
        <v>0.13596660601374799</v>
      </c>
      <c r="AZ10" s="11">
        <v>0.226600114627166</v>
      </c>
      <c r="BA10" s="11"/>
      <c r="BB10" s="11">
        <v>0.25204529772959899</v>
      </c>
      <c r="BC10" s="11">
        <v>0.33282959399322698</v>
      </c>
      <c r="BD10" s="11">
        <v>0.32405622866582501</v>
      </c>
      <c r="BE10" s="11"/>
      <c r="BF10" s="11">
        <v>0.27241572794371999</v>
      </c>
      <c r="BG10" s="11">
        <v>0.25918167965291899</v>
      </c>
      <c r="BH10" s="11">
        <v>0.28690087456334001</v>
      </c>
      <c r="BI10" s="11">
        <v>0.26902200661743197</v>
      </c>
      <c r="BJ10" s="11">
        <v>0.22227078674637701</v>
      </c>
      <c r="BK10" s="11">
        <v>0.249346028174662</v>
      </c>
    </row>
    <row r="11" spans="2:63" x14ac:dyDescent="0.35">
      <c r="B11" s="14" t="s">
        <v>236</v>
      </c>
      <c r="C11" s="11">
        <v>0.17921070768639899</v>
      </c>
      <c r="D11" s="11">
        <v>0.17900681283481801</v>
      </c>
      <c r="E11" s="11">
        <v>0.17812867638813801</v>
      </c>
      <c r="F11" s="11"/>
      <c r="G11" s="11">
        <v>0.27275383258826802</v>
      </c>
      <c r="H11" s="11">
        <v>0.118216501618153</v>
      </c>
      <c r="I11" s="11">
        <v>0.175966484014316</v>
      </c>
      <c r="J11" s="11">
        <v>0.18547665598862501</v>
      </c>
      <c r="K11" s="11">
        <v>0.17544966258189201</v>
      </c>
      <c r="L11" s="11">
        <v>0.15819442486980601</v>
      </c>
      <c r="M11" s="11"/>
      <c r="N11" s="11">
        <v>0.191151252204984</v>
      </c>
      <c r="O11" s="11">
        <v>0.18043930330678001</v>
      </c>
      <c r="P11" s="11">
        <v>0.186117375426057</v>
      </c>
      <c r="Q11" s="11">
        <v>0.17607684015941999</v>
      </c>
      <c r="R11" s="11">
        <v>0.22914488568109101</v>
      </c>
      <c r="S11" s="11">
        <v>0.16216863230310599</v>
      </c>
      <c r="T11" s="11">
        <v>0.17950140704912601</v>
      </c>
      <c r="U11" s="11">
        <v>0.21148257950659299</v>
      </c>
      <c r="V11" s="11">
        <v>0.15120182490436901</v>
      </c>
      <c r="W11" s="11">
        <v>0.187338162870091</v>
      </c>
      <c r="X11" s="11">
        <v>0.10736341236761</v>
      </c>
      <c r="Y11" s="11"/>
      <c r="Z11" s="11">
        <v>0.18148690447753901</v>
      </c>
      <c r="AA11" s="11">
        <v>0.19944890590999201</v>
      </c>
      <c r="AB11" s="11">
        <v>0.16985245357335399</v>
      </c>
      <c r="AC11" s="11">
        <v>0.16284850391049299</v>
      </c>
      <c r="AD11" s="11"/>
      <c r="AE11" s="11">
        <v>0.167065030156207</v>
      </c>
      <c r="AF11" s="11">
        <v>0.18296819983114801</v>
      </c>
      <c r="AG11" s="11">
        <v>0.17814128931926701</v>
      </c>
      <c r="AH11" s="11">
        <v>0.19140513185025901</v>
      </c>
      <c r="AI11" s="11">
        <v>0.265075653113022</v>
      </c>
      <c r="AJ11" s="11"/>
      <c r="AK11" s="11">
        <v>0.17218851621171299</v>
      </c>
      <c r="AL11" s="11">
        <v>0.18274051171167699</v>
      </c>
      <c r="AM11" s="11">
        <v>0.12043024901660999</v>
      </c>
      <c r="AN11" s="11">
        <v>0.17587577902585699</v>
      </c>
      <c r="AO11" s="11">
        <v>0.19545292654219901</v>
      </c>
      <c r="AP11" s="11">
        <v>0.25388569697714702</v>
      </c>
      <c r="AQ11" s="11"/>
      <c r="AR11" s="11">
        <v>0.167857831146555</v>
      </c>
      <c r="AS11" s="11">
        <v>0.16760670903885599</v>
      </c>
      <c r="AT11" s="11">
        <v>0.177996303189527</v>
      </c>
      <c r="AU11" s="11"/>
      <c r="AV11" s="11">
        <v>0.16969331298555301</v>
      </c>
      <c r="AW11" s="11">
        <v>0.15393123670829401</v>
      </c>
      <c r="AX11" s="11">
        <v>0.22686603477690401</v>
      </c>
      <c r="AY11" s="11">
        <v>0.17141635751929599</v>
      </c>
      <c r="AZ11" s="11">
        <v>0.17844556510620199</v>
      </c>
      <c r="BA11" s="11"/>
      <c r="BB11" s="11">
        <v>0.18559143143117099</v>
      </c>
      <c r="BC11" s="11">
        <v>0.175870011117985</v>
      </c>
      <c r="BD11" s="11">
        <v>0.18790890612073599</v>
      </c>
      <c r="BE11" s="11"/>
      <c r="BF11" s="11">
        <v>0.171725676633947</v>
      </c>
      <c r="BG11" s="11">
        <v>0.163625035420355</v>
      </c>
      <c r="BH11" s="11">
        <v>0.22469734742977501</v>
      </c>
      <c r="BI11" s="11">
        <v>0.18976565584665001</v>
      </c>
      <c r="BJ11" s="11">
        <v>0.17503764677919401</v>
      </c>
      <c r="BK11" s="11">
        <v>0.16466027870213101</v>
      </c>
    </row>
    <row r="12" spans="2:63" x14ac:dyDescent="0.35">
      <c r="B12" s="14" t="s">
        <v>237</v>
      </c>
      <c r="C12" s="11">
        <v>0.29916584343619801</v>
      </c>
      <c r="D12" s="11">
        <v>0.297583666715037</v>
      </c>
      <c r="E12" s="11">
        <v>0.30326532365089798</v>
      </c>
      <c r="F12" s="11"/>
      <c r="G12" s="11">
        <v>0.10791005560307</v>
      </c>
      <c r="H12" s="11">
        <v>0.13975762323723301</v>
      </c>
      <c r="I12" s="11">
        <v>0.23540026836936301</v>
      </c>
      <c r="J12" s="11">
        <v>0.361746174945212</v>
      </c>
      <c r="K12" s="11">
        <v>0.41706231189644</v>
      </c>
      <c r="L12" s="11">
        <v>0.48763713642280099</v>
      </c>
      <c r="M12" s="11"/>
      <c r="N12" s="11">
        <v>0.24383390133760299</v>
      </c>
      <c r="O12" s="11">
        <v>0.28966486970369199</v>
      </c>
      <c r="P12" s="11">
        <v>0.34841400667368</v>
      </c>
      <c r="Q12" s="11">
        <v>0.39064431060871802</v>
      </c>
      <c r="R12" s="11">
        <v>0.289173123332088</v>
      </c>
      <c r="S12" s="11">
        <v>0.26264810341140898</v>
      </c>
      <c r="T12" s="11">
        <v>0.27847510623025401</v>
      </c>
      <c r="U12" s="11">
        <v>0.24275500859384899</v>
      </c>
      <c r="V12" s="11">
        <v>0.30072753492341397</v>
      </c>
      <c r="W12" s="11">
        <v>0.31457611481530101</v>
      </c>
      <c r="X12" s="11">
        <v>0.36928401999330701</v>
      </c>
      <c r="Y12" s="11"/>
      <c r="Z12" s="11">
        <v>0.26898463081844398</v>
      </c>
      <c r="AA12" s="11">
        <v>0.31932780986256298</v>
      </c>
      <c r="AB12" s="11">
        <v>0.279798366290467</v>
      </c>
      <c r="AC12" s="11">
        <v>0.31715949384946301</v>
      </c>
      <c r="AD12" s="11"/>
      <c r="AE12" s="11">
        <v>0.33291076340496301</v>
      </c>
      <c r="AF12" s="11">
        <v>0.30911644147306699</v>
      </c>
      <c r="AG12" s="11">
        <v>0.27868383626667098</v>
      </c>
      <c r="AH12" s="11">
        <v>0.21600744136357</v>
      </c>
      <c r="AI12" s="11">
        <v>0.21271117544161799</v>
      </c>
      <c r="AJ12" s="11"/>
      <c r="AK12" s="11">
        <v>0.38327144808826902</v>
      </c>
      <c r="AL12" s="11">
        <v>0.25358755259537202</v>
      </c>
      <c r="AM12" s="11">
        <v>0.27342598348500102</v>
      </c>
      <c r="AN12" s="11">
        <v>0.30384657077021299</v>
      </c>
      <c r="AO12" s="11">
        <v>0.24665358746857</v>
      </c>
      <c r="AP12" s="11">
        <v>0.18202392702783601</v>
      </c>
      <c r="AQ12" s="11"/>
      <c r="AR12" s="11">
        <v>0.42048047510841002</v>
      </c>
      <c r="AS12" s="11">
        <v>0.22523241406656</v>
      </c>
      <c r="AT12" s="11">
        <v>0.27468376167359099</v>
      </c>
      <c r="AU12" s="11"/>
      <c r="AV12" s="11">
        <v>0.37663294631702698</v>
      </c>
      <c r="AW12" s="11">
        <v>0.20950916179735399</v>
      </c>
      <c r="AX12" s="11">
        <v>0.27905517062968799</v>
      </c>
      <c r="AY12" s="11">
        <v>0.54436585010364502</v>
      </c>
      <c r="AZ12" s="11">
        <v>0.32493159429551</v>
      </c>
      <c r="BA12" s="11"/>
      <c r="BB12" s="11">
        <v>0.33895354630334901</v>
      </c>
      <c r="BC12" s="11">
        <v>0.20612191327870799</v>
      </c>
      <c r="BD12" s="11">
        <v>0.27747262334143102</v>
      </c>
      <c r="BE12" s="11"/>
      <c r="BF12" s="11">
        <v>0.18853978580672001</v>
      </c>
      <c r="BG12" s="11">
        <v>0.32887386077374198</v>
      </c>
      <c r="BH12" s="11">
        <v>0.245873294584982</v>
      </c>
      <c r="BI12" s="11">
        <v>0.34971106866420398</v>
      </c>
      <c r="BJ12" s="11">
        <v>0.36405561587854601</v>
      </c>
      <c r="BK12" s="11">
        <v>0.36641729585840699</v>
      </c>
    </row>
    <row r="13" spans="2:63" x14ac:dyDescent="0.35">
      <c r="B13" s="14" t="s">
        <v>84</v>
      </c>
      <c r="C13" s="11">
        <v>9.9324391782199498E-2</v>
      </c>
      <c r="D13" s="11">
        <v>8.1381642963077705E-2</v>
      </c>
      <c r="E13" s="11">
        <v>0.116023287431651</v>
      </c>
      <c r="F13" s="11"/>
      <c r="G13" s="11">
        <v>9.2402889470103097E-2</v>
      </c>
      <c r="H13" s="11">
        <v>0.101347115210878</v>
      </c>
      <c r="I13" s="11">
        <v>0.11857719393310601</v>
      </c>
      <c r="J13" s="11">
        <v>0.113192869013565</v>
      </c>
      <c r="K13" s="11">
        <v>9.6899329254183694E-2</v>
      </c>
      <c r="L13" s="11">
        <v>7.6398696748183795E-2</v>
      </c>
      <c r="M13" s="11"/>
      <c r="N13" s="11">
        <v>8.7796781694679402E-2</v>
      </c>
      <c r="O13" s="11">
        <v>0.109916521989119</v>
      </c>
      <c r="P13" s="11">
        <v>8.1477829731658499E-2</v>
      </c>
      <c r="Q13" s="11">
        <v>0.103078533567868</v>
      </c>
      <c r="R13" s="11">
        <v>0.118481179979847</v>
      </c>
      <c r="S13" s="11">
        <v>0.111688173188042</v>
      </c>
      <c r="T13" s="11">
        <v>0.120824778792691</v>
      </c>
      <c r="U13" s="11">
        <v>6.68046632819847E-2</v>
      </c>
      <c r="V13" s="11">
        <v>6.2870905082469106E-2</v>
      </c>
      <c r="W13" s="11">
        <v>0.111842493670052</v>
      </c>
      <c r="X13" s="11">
        <v>0.120971570405098</v>
      </c>
      <c r="Y13" s="11"/>
      <c r="Z13" s="11">
        <v>9.34671575477167E-2</v>
      </c>
      <c r="AA13" s="11">
        <v>0.116568265149433</v>
      </c>
      <c r="AB13" s="11">
        <v>7.5259348581912799E-2</v>
      </c>
      <c r="AC13" s="11">
        <v>0.109856413435676</v>
      </c>
      <c r="AD13" s="11"/>
      <c r="AE13" s="11">
        <v>0.111383328143139</v>
      </c>
      <c r="AF13" s="11">
        <v>9.1566912289434796E-2</v>
      </c>
      <c r="AG13" s="11">
        <v>0.10157603926365399</v>
      </c>
      <c r="AH13" s="11">
        <v>9.2193667147489694E-2</v>
      </c>
      <c r="AI13" s="11">
        <v>4.7286152773394298E-2</v>
      </c>
      <c r="AJ13" s="11"/>
      <c r="AK13" s="11">
        <v>7.6274553453733504E-2</v>
      </c>
      <c r="AL13" s="11">
        <v>0.100509798358143</v>
      </c>
      <c r="AM13" s="11">
        <v>0.13024326333166</v>
      </c>
      <c r="AN13" s="11">
        <v>7.7575339394684598E-2</v>
      </c>
      <c r="AO13" s="11">
        <v>0.10772443005233701</v>
      </c>
      <c r="AP13" s="11">
        <v>0.17136229747071099</v>
      </c>
      <c r="AQ13" s="11"/>
      <c r="AR13" s="11">
        <v>7.9839616098542399E-2</v>
      </c>
      <c r="AS13" s="11">
        <v>9.8978722413539597E-2</v>
      </c>
      <c r="AT13" s="11">
        <v>0.14507701446275501</v>
      </c>
      <c r="AU13" s="11"/>
      <c r="AV13" s="11">
        <v>7.8005266117836494E-2</v>
      </c>
      <c r="AW13" s="11">
        <v>0.10258792298550599</v>
      </c>
      <c r="AX13" s="11">
        <v>6.6901566418569106E-2</v>
      </c>
      <c r="AY13" s="11">
        <v>0</v>
      </c>
      <c r="AZ13" s="11">
        <v>0.15222007290544101</v>
      </c>
      <c r="BA13" s="11"/>
      <c r="BB13" s="11">
        <v>7.1839997951942097E-2</v>
      </c>
      <c r="BC13" s="11">
        <v>9.0214805754530003E-2</v>
      </c>
      <c r="BD13" s="11">
        <v>4.3477640378256799E-2</v>
      </c>
      <c r="BE13" s="11"/>
      <c r="BF13" s="11">
        <v>0.105732057205528</v>
      </c>
      <c r="BG13" s="11">
        <v>0.116345947390895</v>
      </c>
      <c r="BH13" s="11">
        <v>7.5529843740434602E-2</v>
      </c>
      <c r="BI13" s="11">
        <v>8.4973630194182206E-2</v>
      </c>
      <c r="BJ13" s="11">
        <v>0.11149187149834899</v>
      </c>
      <c r="BK13" s="11">
        <v>7.4065743353738306E-2</v>
      </c>
    </row>
    <row r="14" spans="2:63" x14ac:dyDescent="0.35">
      <c r="B14" s="14" t="s">
        <v>238</v>
      </c>
      <c r="C14" s="17">
        <v>0.42229905709520299</v>
      </c>
      <c r="D14" s="17">
        <v>0.44202787748706801</v>
      </c>
      <c r="E14" s="17">
        <v>0.40258271252931299</v>
      </c>
      <c r="F14" s="17"/>
      <c r="G14" s="17">
        <v>0.52693322233855999</v>
      </c>
      <c r="H14" s="17">
        <v>0.64067875993373602</v>
      </c>
      <c r="I14" s="17">
        <v>0.47005605368321401</v>
      </c>
      <c r="J14" s="17">
        <v>0.33958430005259699</v>
      </c>
      <c r="K14" s="17">
        <v>0.31058869626748398</v>
      </c>
      <c r="L14" s="17">
        <v>0.277769741959209</v>
      </c>
      <c r="M14" s="17"/>
      <c r="N14" s="17">
        <v>0.47721806476273398</v>
      </c>
      <c r="O14" s="17">
        <v>0.41997930500040997</v>
      </c>
      <c r="P14" s="17">
        <v>0.38399078816860399</v>
      </c>
      <c r="Q14" s="17">
        <v>0.33020031566399399</v>
      </c>
      <c r="R14" s="17">
        <v>0.36320081100697399</v>
      </c>
      <c r="S14" s="17">
        <v>0.46349509109744302</v>
      </c>
      <c r="T14" s="17">
        <v>0.42119870792792902</v>
      </c>
      <c r="U14" s="17">
        <v>0.47895774861757301</v>
      </c>
      <c r="V14" s="17">
        <v>0.48519973508974901</v>
      </c>
      <c r="W14" s="17">
        <v>0.38624322864455501</v>
      </c>
      <c r="X14" s="17">
        <v>0.40238099723398502</v>
      </c>
      <c r="Y14" s="17"/>
      <c r="Z14" s="17">
        <v>0.4560613071563</v>
      </c>
      <c r="AA14" s="17">
        <v>0.36465501907801201</v>
      </c>
      <c r="AB14" s="17">
        <v>0.47508983155426598</v>
      </c>
      <c r="AC14" s="17">
        <v>0.41013558880436701</v>
      </c>
      <c r="AD14" s="17"/>
      <c r="AE14" s="17">
        <v>0.38864087829569</v>
      </c>
      <c r="AF14" s="17">
        <v>0.41634844640635099</v>
      </c>
      <c r="AG14" s="17">
        <v>0.44159883515040799</v>
      </c>
      <c r="AH14" s="17">
        <v>0.50039375963868105</v>
      </c>
      <c r="AI14" s="17">
        <v>0.47492701867196602</v>
      </c>
      <c r="AJ14" s="17"/>
      <c r="AK14" s="17">
        <v>0.36826548224628403</v>
      </c>
      <c r="AL14" s="17">
        <v>0.46316213733480799</v>
      </c>
      <c r="AM14" s="17">
        <v>0.47590050416672902</v>
      </c>
      <c r="AN14" s="17">
        <v>0.44270231080924499</v>
      </c>
      <c r="AO14" s="17">
        <v>0.45016905593689399</v>
      </c>
      <c r="AP14" s="17">
        <v>0.39272807852430602</v>
      </c>
      <c r="AQ14" s="17"/>
      <c r="AR14" s="17">
        <v>0.33182207764649202</v>
      </c>
      <c r="AS14" s="17">
        <v>0.50818215448104498</v>
      </c>
      <c r="AT14" s="17">
        <v>0.40224292067412698</v>
      </c>
      <c r="AU14" s="17"/>
      <c r="AV14" s="17">
        <v>0.37566847457958402</v>
      </c>
      <c r="AW14" s="17">
        <v>0.53397167850884697</v>
      </c>
      <c r="AX14" s="17">
        <v>0.427177228174839</v>
      </c>
      <c r="AY14" s="17">
        <v>0.28421779237705902</v>
      </c>
      <c r="AZ14" s="17">
        <v>0.344402767692847</v>
      </c>
      <c r="BA14" s="17"/>
      <c r="BB14" s="17">
        <v>0.40361502431353802</v>
      </c>
      <c r="BC14" s="17">
        <v>0.52779326984877695</v>
      </c>
      <c r="BD14" s="17">
        <v>0.49114083015957699</v>
      </c>
      <c r="BE14" s="17"/>
      <c r="BF14" s="17">
        <v>0.53400248035380504</v>
      </c>
      <c r="BG14" s="17">
        <v>0.39115515641500698</v>
      </c>
      <c r="BH14" s="17">
        <v>0.45389951424480901</v>
      </c>
      <c r="BI14" s="17">
        <v>0.37554964529496399</v>
      </c>
      <c r="BJ14" s="17">
        <v>0.34941486584391102</v>
      </c>
      <c r="BK14" s="17">
        <v>0.394856682085723</v>
      </c>
    </row>
    <row r="15" spans="2:63" x14ac:dyDescent="0.35">
      <c r="B15" s="14" t="s">
        <v>239</v>
      </c>
      <c r="C15" s="17">
        <v>0.47837655112259703</v>
      </c>
      <c r="D15" s="17">
        <v>0.47659047954985401</v>
      </c>
      <c r="E15" s="17">
        <v>0.48139400003903599</v>
      </c>
      <c r="F15" s="17"/>
      <c r="G15" s="17">
        <v>0.38066388819133701</v>
      </c>
      <c r="H15" s="17">
        <v>0.25797412485538601</v>
      </c>
      <c r="I15" s="17">
        <v>0.41136675238367898</v>
      </c>
      <c r="J15" s="17">
        <v>0.54722283093383794</v>
      </c>
      <c r="K15" s="17">
        <v>0.59251197447833204</v>
      </c>
      <c r="L15" s="17">
        <v>0.64583156129260699</v>
      </c>
      <c r="M15" s="17"/>
      <c r="N15" s="17">
        <v>0.43498515354258699</v>
      </c>
      <c r="O15" s="17">
        <v>0.47010417301047203</v>
      </c>
      <c r="P15" s="17">
        <v>0.53453138209973705</v>
      </c>
      <c r="Q15" s="17">
        <v>0.566721150768138</v>
      </c>
      <c r="R15" s="17">
        <v>0.51831800901317904</v>
      </c>
      <c r="S15" s="17">
        <v>0.424816735714515</v>
      </c>
      <c r="T15" s="17">
        <v>0.45797651327937999</v>
      </c>
      <c r="U15" s="17">
        <v>0.45423758810044201</v>
      </c>
      <c r="V15" s="17">
        <v>0.45192935982778198</v>
      </c>
      <c r="W15" s="17">
        <v>0.50191427768539199</v>
      </c>
      <c r="X15" s="17">
        <v>0.476647432360918</v>
      </c>
      <c r="Y15" s="17"/>
      <c r="Z15" s="17">
        <v>0.45047153529598299</v>
      </c>
      <c r="AA15" s="17">
        <v>0.51877671577255502</v>
      </c>
      <c r="AB15" s="17">
        <v>0.44965081986382099</v>
      </c>
      <c r="AC15" s="17">
        <v>0.48000799775995601</v>
      </c>
      <c r="AD15" s="17"/>
      <c r="AE15" s="17">
        <v>0.49997579356117</v>
      </c>
      <c r="AF15" s="17">
        <v>0.49208464130421498</v>
      </c>
      <c r="AG15" s="17">
        <v>0.45682512558593802</v>
      </c>
      <c r="AH15" s="17">
        <v>0.40741257321382901</v>
      </c>
      <c r="AI15" s="17">
        <v>0.47778682855464</v>
      </c>
      <c r="AJ15" s="17"/>
      <c r="AK15" s="17">
        <v>0.55545996429998201</v>
      </c>
      <c r="AL15" s="17">
        <v>0.43632806430704901</v>
      </c>
      <c r="AM15" s="17">
        <v>0.393856232501611</v>
      </c>
      <c r="AN15" s="17">
        <v>0.47972234979606998</v>
      </c>
      <c r="AO15" s="17">
        <v>0.442106514010768</v>
      </c>
      <c r="AP15" s="17">
        <v>0.43590962400498301</v>
      </c>
      <c r="AQ15" s="17"/>
      <c r="AR15" s="17">
        <v>0.58833830625496497</v>
      </c>
      <c r="AS15" s="17">
        <v>0.39283912310541502</v>
      </c>
      <c r="AT15" s="17">
        <v>0.45268006486311702</v>
      </c>
      <c r="AU15" s="17"/>
      <c r="AV15" s="17">
        <v>0.54632625930258005</v>
      </c>
      <c r="AW15" s="17">
        <v>0.36344039850564702</v>
      </c>
      <c r="AX15" s="17">
        <v>0.50592120540659202</v>
      </c>
      <c r="AY15" s="17">
        <v>0.71578220762294098</v>
      </c>
      <c r="AZ15" s="17">
        <v>0.50337715940171202</v>
      </c>
      <c r="BA15" s="17"/>
      <c r="BB15" s="17">
        <v>0.52454497773452002</v>
      </c>
      <c r="BC15" s="17">
        <v>0.38199192439669299</v>
      </c>
      <c r="BD15" s="17">
        <v>0.46538152946216699</v>
      </c>
      <c r="BE15" s="17"/>
      <c r="BF15" s="17">
        <v>0.36026546244066698</v>
      </c>
      <c r="BG15" s="17">
        <v>0.49249889619409798</v>
      </c>
      <c r="BH15" s="17">
        <v>0.47057064201475701</v>
      </c>
      <c r="BI15" s="17">
        <v>0.53947672451085404</v>
      </c>
      <c r="BJ15" s="17">
        <v>0.53909326265774005</v>
      </c>
      <c r="BK15" s="17">
        <v>0.53107757456053895</v>
      </c>
    </row>
    <row r="16" spans="2:63" x14ac:dyDescent="0.35">
      <c r="B16" s="14" t="s">
        <v>192</v>
      </c>
      <c r="C16" s="18">
        <v>-5.6077494027394502E-2</v>
      </c>
      <c r="D16" s="18">
        <v>-3.4562602062786198E-2</v>
      </c>
      <c r="E16" s="18">
        <v>-7.8811287509722994E-2</v>
      </c>
      <c r="F16" s="18"/>
      <c r="G16" s="18">
        <v>0.14626933414722201</v>
      </c>
      <c r="H16" s="18">
        <v>0.38270463507835101</v>
      </c>
      <c r="I16" s="18">
        <v>5.8689301299534903E-2</v>
      </c>
      <c r="J16" s="18">
        <v>-0.20763853088124001</v>
      </c>
      <c r="K16" s="18">
        <v>-0.281923278210849</v>
      </c>
      <c r="L16" s="18">
        <v>-0.36806181933339699</v>
      </c>
      <c r="M16" s="18"/>
      <c r="N16" s="18">
        <v>4.2232911220146697E-2</v>
      </c>
      <c r="O16" s="18">
        <v>-5.0124868010062197E-2</v>
      </c>
      <c r="P16" s="18">
        <v>-0.150540593931133</v>
      </c>
      <c r="Q16" s="18">
        <v>-0.23652083510414301</v>
      </c>
      <c r="R16" s="18">
        <v>-0.15511719800620399</v>
      </c>
      <c r="S16" s="18">
        <v>3.86783553829275E-2</v>
      </c>
      <c r="T16" s="18">
        <v>-3.6777805351450601E-2</v>
      </c>
      <c r="U16" s="18">
        <v>2.4720160517131599E-2</v>
      </c>
      <c r="V16" s="18">
        <v>3.3270375261966099E-2</v>
      </c>
      <c r="W16" s="18">
        <v>-0.115671049040837</v>
      </c>
      <c r="X16" s="18">
        <v>-7.4266435126933095E-2</v>
      </c>
      <c r="Y16" s="18"/>
      <c r="Z16" s="18">
        <v>5.5897718603173403E-3</v>
      </c>
      <c r="AA16" s="18">
        <v>-0.15412169669454301</v>
      </c>
      <c r="AB16" s="18">
        <v>2.54390116904455E-2</v>
      </c>
      <c r="AC16" s="18">
        <v>-6.9872408955589299E-2</v>
      </c>
      <c r="AD16" s="18"/>
      <c r="AE16" s="18">
        <v>-0.11133491526548001</v>
      </c>
      <c r="AF16" s="18">
        <v>-7.5736194897863804E-2</v>
      </c>
      <c r="AG16" s="18">
        <v>-1.52262904355298E-2</v>
      </c>
      <c r="AH16" s="18">
        <v>9.2981186424851994E-2</v>
      </c>
      <c r="AI16" s="18">
        <v>-2.8598098826735901E-3</v>
      </c>
      <c r="AJ16" s="18"/>
      <c r="AK16" s="18">
        <v>-0.18719448205369801</v>
      </c>
      <c r="AL16" s="18">
        <v>2.68340730277595E-2</v>
      </c>
      <c r="AM16" s="18">
        <v>8.2044271665118504E-2</v>
      </c>
      <c r="AN16" s="18">
        <v>-3.7020038986824502E-2</v>
      </c>
      <c r="AO16" s="18">
        <v>8.0625419261255993E-3</v>
      </c>
      <c r="AP16" s="18">
        <v>-4.3181545480677402E-2</v>
      </c>
      <c r="AQ16" s="18"/>
      <c r="AR16" s="18">
        <v>-0.25651622860847301</v>
      </c>
      <c r="AS16" s="18">
        <v>0.11534303137563</v>
      </c>
      <c r="AT16" s="18">
        <v>-5.0437144188989903E-2</v>
      </c>
      <c r="AU16" s="18"/>
      <c r="AV16" s="18">
        <v>-0.170657784722996</v>
      </c>
      <c r="AW16" s="18">
        <v>0.1705312800032</v>
      </c>
      <c r="AX16" s="18">
        <v>-7.8743977231752194E-2</v>
      </c>
      <c r="AY16" s="18">
        <v>-0.43156441524588202</v>
      </c>
      <c r="AZ16" s="18">
        <v>-0.15897439170886499</v>
      </c>
      <c r="BA16" s="18"/>
      <c r="BB16" s="18">
        <v>-0.12092995342098201</v>
      </c>
      <c r="BC16" s="18">
        <v>0.14580134545208401</v>
      </c>
      <c r="BD16" s="18">
        <v>2.5759300697410201E-2</v>
      </c>
      <c r="BE16" s="18"/>
      <c r="BF16" s="18">
        <v>0.173737017913139</v>
      </c>
      <c r="BG16" s="18">
        <v>-0.101343739779091</v>
      </c>
      <c r="BH16" s="18">
        <v>-1.6671127769948099E-2</v>
      </c>
      <c r="BI16" s="18">
        <v>-0.163927079215891</v>
      </c>
      <c r="BJ16" s="18">
        <v>-0.189678396813829</v>
      </c>
      <c r="BK16" s="18">
        <v>-0.136220892474816</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243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4073</v>
      </c>
      <c r="D7" s="6">
        <v>1897</v>
      </c>
      <c r="E7" s="6">
        <v>2149</v>
      </c>
      <c r="F7" s="6"/>
      <c r="G7" s="6">
        <v>446</v>
      </c>
      <c r="H7" s="6">
        <v>662</v>
      </c>
      <c r="I7" s="6">
        <v>754</v>
      </c>
      <c r="J7" s="6">
        <v>778</v>
      </c>
      <c r="K7" s="6">
        <v>668</v>
      </c>
      <c r="L7" s="6">
        <v>765</v>
      </c>
      <c r="M7" s="6"/>
      <c r="N7" s="6">
        <v>568</v>
      </c>
      <c r="O7" s="6">
        <v>558</v>
      </c>
      <c r="P7" s="6">
        <v>353</v>
      </c>
      <c r="Q7" s="6">
        <v>375</v>
      </c>
      <c r="R7" s="6">
        <v>301</v>
      </c>
      <c r="S7" s="6">
        <v>381</v>
      </c>
      <c r="T7" s="6">
        <v>348</v>
      </c>
      <c r="U7" s="6">
        <v>176</v>
      </c>
      <c r="V7" s="6">
        <v>463</v>
      </c>
      <c r="W7" s="6">
        <v>341</v>
      </c>
      <c r="X7" s="6">
        <v>209</v>
      </c>
      <c r="Y7" s="6"/>
      <c r="Z7" s="6">
        <v>1313</v>
      </c>
      <c r="AA7" s="6">
        <v>1193</v>
      </c>
      <c r="AB7" s="6">
        <v>610</v>
      </c>
      <c r="AC7" s="6">
        <v>932</v>
      </c>
      <c r="AD7" s="6"/>
      <c r="AE7" s="6">
        <v>920</v>
      </c>
      <c r="AF7" s="6">
        <v>1209</v>
      </c>
      <c r="AG7" s="6">
        <v>1174</v>
      </c>
      <c r="AH7" s="6">
        <v>526</v>
      </c>
      <c r="AI7" s="6">
        <v>101</v>
      </c>
      <c r="AJ7" s="6"/>
      <c r="AK7" s="6">
        <v>1478</v>
      </c>
      <c r="AL7" s="6">
        <v>1100</v>
      </c>
      <c r="AM7" s="6">
        <v>327</v>
      </c>
      <c r="AN7" s="6">
        <v>329</v>
      </c>
      <c r="AO7" s="6">
        <v>648</v>
      </c>
      <c r="AP7" s="6">
        <v>121</v>
      </c>
      <c r="AQ7" s="6"/>
      <c r="AR7" s="6">
        <v>1580</v>
      </c>
      <c r="AS7" s="6">
        <v>1763</v>
      </c>
      <c r="AT7" s="6">
        <v>481</v>
      </c>
      <c r="AU7" s="6"/>
      <c r="AV7" s="6">
        <v>1543</v>
      </c>
      <c r="AW7" s="6">
        <v>1136</v>
      </c>
      <c r="AX7" s="6">
        <v>337</v>
      </c>
      <c r="AY7" s="6">
        <v>64</v>
      </c>
      <c r="AZ7" s="6">
        <v>449</v>
      </c>
      <c r="BA7" s="6"/>
      <c r="BB7" s="6">
        <v>1237</v>
      </c>
      <c r="BC7" s="6">
        <v>1070</v>
      </c>
      <c r="BD7" s="6">
        <v>277</v>
      </c>
      <c r="BE7" s="6"/>
      <c r="BF7" s="6">
        <v>820</v>
      </c>
      <c r="BG7" s="6">
        <v>1134</v>
      </c>
      <c r="BH7" s="6">
        <v>515</v>
      </c>
      <c r="BI7" s="6">
        <v>843</v>
      </c>
      <c r="BJ7" s="6">
        <v>535</v>
      </c>
      <c r="BK7" s="6">
        <v>223</v>
      </c>
    </row>
    <row r="8" spans="2:63" ht="30" customHeight="1" x14ac:dyDescent="0.35">
      <c r="B8" s="7" t="s">
        <v>9</v>
      </c>
      <c r="C8" s="7">
        <v>4060</v>
      </c>
      <c r="D8" s="7">
        <v>1973</v>
      </c>
      <c r="E8" s="7">
        <v>2060</v>
      </c>
      <c r="F8" s="7"/>
      <c r="G8" s="7">
        <v>547</v>
      </c>
      <c r="H8" s="7">
        <v>667</v>
      </c>
      <c r="I8" s="7">
        <v>692</v>
      </c>
      <c r="J8" s="7">
        <v>703</v>
      </c>
      <c r="K8" s="7">
        <v>586</v>
      </c>
      <c r="L8" s="7">
        <v>865</v>
      </c>
      <c r="M8" s="7"/>
      <c r="N8" s="7">
        <v>566</v>
      </c>
      <c r="O8" s="7">
        <v>551</v>
      </c>
      <c r="P8" s="7">
        <v>343</v>
      </c>
      <c r="Q8" s="7">
        <v>372</v>
      </c>
      <c r="R8" s="7">
        <v>290</v>
      </c>
      <c r="S8" s="7">
        <v>381</v>
      </c>
      <c r="T8" s="7">
        <v>342</v>
      </c>
      <c r="U8" s="7">
        <v>171</v>
      </c>
      <c r="V8" s="7">
        <v>465</v>
      </c>
      <c r="W8" s="7">
        <v>374</v>
      </c>
      <c r="X8" s="7">
        <v>205</v>
      </c>
      <c r="Y8" s="7"/>
      <c r="Z8" s="7">
        <v>1088</v>
      </c>
      <c r="AA8" s="7">
        <v>1065</v>
      </c>
      <c r="AB8" s="7">
        <v>881</v>
      </c>
      <c r="AC8" s="7">
        <v>1000</v>
      </c>
      <c r="AD8" s="7"/>
      <c r="AE8" s="7">
        <v>981</v>
      </c>
      <c r="AF8" s="7">
        <v>1263</v>
      </c>
      <c r="AG8" s="7">
        <v>1096</v>
      </c>
      <c r="AH8" s="7">
        <v>476</v>
      </c>
      <c r="AI8" s="7">
        <v>87</v>
      </c>
      <c r="AJ8" s="7"/>
      <c r="AK8" s="7">
        <v>1486</v>
      </c>
      <c r="AL8" s="7">
        <v>1029</v>
      </c>
      <c r="AM8" s="7">
        <v>353</v>
      </c>
      <c r="AN8" s="7">
        <v>345</v>
      </c>
      <c r="AO8" s="7">
        <v>645</v>
      </c>
      <c r="AP8" s="7">
        <v>128</v>
      </c>
      <c r="AQ8" s="7"/>
      <c r="AR8" s="7">
        <v>1605</v>
      </c>
      <c r="AS8" s="7">
        <v>1694</v>
      </c>
      <c r="AT8" s="7">
        <v>490</v>
      </c>
      <c r="AU8" s="7"/>
      <c r="AV8" s="7">
        <v>1548</v>
      </c>
      <c r="AW8" s="7">
        <v>1123</v>
      </c>
      <c r="AX8" s="7">
        <v>310</v>
      </c>
      <c r="AY8" s="7">
        <v>69</v>
      </c>
      <c r="AZ8" s="7">
        <v>464</v>
      </c>
      <c r="BA8" s="7"/>
      <c r="BB8" s="7">
        <v>1247</v>
      </c>
      <c r="BC8" s="7">
        <v>1056</v>
      </c>
      <c r="BD8" s="7">
        <v>265</v>
      </c>
      <c r="BE8" s="7"/>
      <c r="BF8" s="7">
        <v>810</v>
      </c>
      <c r="BG8" s="7">
        <v>1102</v>
      </c>
      <c r="BH8" s="7">
        <v>533</v>
      </c>
      <c r="BI8" s="7">
        <v>851</v>
      </c>
      <c r="BJ8" s="7">
        <v>535</v>
      </c>
      <c r="BK8" s="7">
        <v>226</v>
      </c>
    </row>
    <row r="9" spans="2:63" x14ac:dyDescent="0.35">
      <c r="B9" s="14" t="s">
        <v>234</v>
      </c>
      <c r="C9" s="11">
        <v>5.2966890879781001E-2</v>
      </c>
      <c r="D9" s="11">
        <v>7.5553126348711697E-2</v>
      </c>
      <c r="E9" s="11">
        <v>3.0987359272899601E-2</v>
      </c>
      <c r="F9" s="11"/>
      <c r="G9" s="11">
        <v>0.121683309443889</v>
      </c>
      <c r="H9" s="11">
        <v>0.101875990799602</v>
      </c>
      <c r="I9" s="11">
        <v>7.33246008379147E-2</v>
      </c>
      <c r="J9" s="11">
        <v>1.1776161058295201E-2</v>
      </c>
      <c r="K9" s="11">
        <v>1.3994273527985599E-2</v>
      </c>
      <c r="L9" s="11">
        <v>1.53830282334261E-2</v>
      </c>
      <c r="M9" s="11"/>
      <c r="N9" s="11">
        <v>0.117137748218032</v>
      </c>
      <c r="O9" s="11">
        <v>4.05969278163325E-2</v>
      </c>
      <c r="P9" s="11">
        <v>2.7537857506789699E-2</v>
      </c>
      <c r="Q9" s="11">
        <v>2.7632415079186901E-2</v>
      </c>
      <c r="R9" s="11">
        <v>3.8108931260854802E-2</v>
      </c>
      <c r="S9" s="11">
        <v>6.9592093255383597E-2</v>
      </c>
      <c r="T9" s="11">
        <v>3.1050774663514899E-2</v>
      </c>
      <c r="U9" s="11">
        <v>5.37803880693511E-2</v>
      </c>
      <c r="V9" s="11">
        <v>5.2412313335583501E-2</v>
      </c>
      <c r="W9" s="11">
        <v>4.4396596849266702E-2</v>
      </c>
      <c r="X9" s="11">
        <v>4.0527480564448798E-2</v>
      </c>
      <c r="Y9" s="11"/>
      <c r="Z9" s="11">
        <v>6.3627328331328101E-2</v>
      </c>
      <c r="AA9" s="11">
        <v>3.0915916172217998E-2</v>
      </c>
      <c r="AB9" s="11">
        <v>4.9770213053039601E-2</v>
      </c>
      <c r="AC9" s="11">
        <v>6.7995898106776601E-2</v>
      </c>
      <c r="AD9" s="11"/>
      <c r="AE9" s="11">
        <v>4.1541617568285998E-2</v>
      </c>
      <c r="AF9" s="11">
        <v>4.7181339114957102E-2</v>
      </c>
      <c r="AG9" s="11">
        <v>5.5458334448998399E-2</v>
      </c>
      <c r="AH9" s="11">
        <v>7.0286331659976803E-2</v>
      </c>
      <c r="AI9" s="11">
        <v>0.21043692230229599</v>
      </c>
      <c r="AJ9" s="11"/>
      <c r="AK9" s="11">
        <v>5.7450366749127402E-2</v>
      </c>
      <c r="AL9" s="11">
        <v>5.15987227636555E-2</v>
      </c>
      <c r="AM9" s="11">
        <v>4.9176533066124899E-2</v>
      </c>
      <c r="AN9" s="11">
        <v>6.4354807634810898E-2</v>
      </c>
      <c r="AO9" s="11">
        <v>3.9009445561970703E-2</v>
      </c>
      <c r="AP9" s="11">
        <v>5.5596847087235897E-2</v>
      </c>
      <c r="AQ9" s="11"/>
      <c r="AR9" s="11">
        <v>4.2571578576806803E-2</v>
      </c>
      <c r="AS9" s="11">
        <v>6.5180313318568897E-2</v>
      </c>
      <c r="AT9" s="11">
        <v>3.9181752478944697E-2</v>
      </c>
      <c r="AU9" s="11"/>
      <c r="AV9" s="11">
        <v>4.4735095655952198E-2</v>
      </c>
      <c r="AW9" s="11">
        <v>6.6395189319026104E-2</v>
      </c>
      <c r="AX9" s="11">
        <v>6.3760630251283396E-2</v>
      </c>
      <c r="AY9" s="11">
        <v>0.13350816922203701</v>
      </c>
      <c r="AZ9" s="11">
        <v>2.6351805282770799E-2</v>
      </c>
      <c r="BA9" s="11"/>
      <c r="BB9" s="11">
        <v>4.5441813626742898E-2</v>
      </c>
      <c r="BC9" s="11">
        <v>6.3092435331963695E-2</v>
      </c>
      <c r="BD9" s="11">
        <v>8.7025821069501796E-2</v>
      </c>
      <c r="BE9" s="11"/>
      <c r="BF9" s="11">
        <v>0.11099199843360601</v>
      </c>
      <c r="BG9" s="11">
        <v>3.7035763244342101E-2</v>
      </c>
      <c r="BH9" s="11">
        <v>7.2243033323020803E-2</v>
      </c>
      <c r="BI9" s="11">
        <v>2.4692123260799701E-2</v>
      </c>
      <c r="BJ9" s="11">
        <v>3.28682738787257E-2</v>
      </c>
      <c r="BK9" s="11">
        <v>3.18335565308204E-2</v>
      </c>
    </row>
    <row r="10" spans="2:63" x14ac:dyDescent="0.35">
      <c r="B10" s="14" t="s">
        <v>235</v>
      </c>
      <c r="C10" s="11">
        <v>0.115215050096715</v>
      </c>
      <c r="D10" s="11">
        <v>0.14085154071505199</v>
      </c>
      <c r="E10" s="11">
        <v>9.1507437995230104E-2</v>
      </c>
      <c r="F10" s="11"/>
      <c r="G10" s="11">
        <v>0.18467472275097499</v>
      </c>
      <c r="H10" s="11">
        <v>0.19935667437031401</v>
      </c>
      <c r="I10" s="11">
        <v>0.13034614650075901</v>
      </c>
      <c r="J10" s="11">
        <v>7.4892252444519997E-2</v>
      </c>
      <c r="K10" s="11">
        <v>7.8467206162794803E-2</v>
      </c>
      <c r="L10" s="11">
        <v>5.1952504456192601E-2</v>
      </c>
      <c r="M10" s="11"/>
      <c r="N10" s="11">
        <v>0.168585771213071</v>
      </c>
      <c r="O10" s="11">
        <v>0.11207209238617</v>
      </c>
      <c r="P10" s="11">
        <v>9.9180623921728606E-2</v>
      </c>
      <c r="Q10" s="11">
        <v>9.0408124018342695E-2</v>
      </c>
      <c r="R10" s="11">
        <v>0.11189027693084</v>
      </c>
      <c r="S10" s="11">
        <v>0.136271484745833</v>
      </c>
      <c r="T10" s="11">
        <v>0.10793234093795601</v>
      </c>
      <c r="U10" s="11">
        <v>0.100473840512325</v>
      </c>
      <c r="V10" s="11">
        <v>0.118106330022408</v>
      </c>
      <c r="W10" s="11">
        <v>9.34521217495215E-2</v>
      </c>
      <c r="X10" s="11">
        <v>7.1368323442994E-2</v>
      </c>
      <c r="Y10" s="11"/>
      <c r="Z10" s="11">
        <v>0.13192578818275899</v>
      </c>
      <c r="AA10" s="11">
        <v>8.9791979901776703E-2</v>
      </c>
      <c r="AB10" s="11">
        <v>0.15398963908660701</v>
      </c>
      <c r="AC10" s="11">
        <v>9.1905082135067706E-2</v>
      </c>
      <c r="AD10" s="11"/>
      <c r="AE10" s="11">
        <v>8.5625090942650306E-2</v>
      </c>
      <c r="AF10" s="11">
        <v>9.9901057388473796E-2</v>
      </c>
      <c r="AG10" s="11">
        <v>0.130659780902216</v>
      </c>
      <c r="AH10" s="11">
        <v>0.206552731179554</v>
      </c>
      <c r="AI10" s="11">
        <v>0.17054107434850899</v>
      </c>
      <c r="AJ10" s="11"/>
      <c r="AK10" s="11">
        <v>0.100901847540755</v>
      </c>
      <c r="AL10" s="11">
        <v>0.124171088380784</v>
      </c>
      <c r="AM10" s="11">
        <v>0.13403892402657699</v>
      </c>
      <c r="AN10" s="11">
        <v>0.12037245460651801</v>
      </c>
      <c r="AO10" s="11">
        <v>0.12777456614763699</v>
      </c>
      <c r="AP10" s="11">
        <v>7.8640364536004398E-2</v>
      </c>
      <c r="AQ10" s="11"/>
      <c r="AR10" s="11">
        <v>9.3578660200236599E-2</v>
      </c>
      <c r="AS10" s="11">
        <v>0.14084498521418001</v>
      </c>
      <c r="AT10" s="11">
        <v>8.8013670373104397E-2</v>
      </c>
      <c r="AU10" s="11"/>
      <c r="AV10" s="11">
        <v>0.11545158022702701</v>
      </c>
      <c r="AW10" s="11">
        <v>0.14846022007946499</v>
      </c>
      <c r="AX10" s="11">
        <v>0.113056857731028</v>
      </c>
      <c r="AY10" s="11">
        <v>7.1414072029629294E-2</v>
      </c>
      <c r="AZ10" s="11">
        <v>6.7291333261845193E-2</v>
      </c>
      <c r="BA10" s="11"/>
      <c r="BB10" s="11">
        <v>0.117740088438289</v>
      </c>
      <c r="BC10" s="11">
        <v>0.14398807702619201</v>
      </c>
      <c r="BD10" s="11">
        <v>0.17183259365454401</v>
      </c>
      <c r="BE10" s="11"/>
      <c r="BF10" s="11">
        <v>0.17971970600945</v>
      </c>
      <c r="BG10" s="11">
        <v>9.2303162481839895E-2</v>
      </c>
      <c r="BH10" s="11">
        <v>0.15205224913104401</v>
      </c>
      <c r="BI10" s="11">
        <v>8.6856571834858398E-2</v>
      </c>
      <c r="BJ10" s="11">
        <v>7.2349571522189002E-2</v>
      </c>
      <c r="BK10" s="11">
        <v>0.111620746396243</v>
      </c>
    </row>
    <row r="11" spans="2:63" x14ac:dyDescent="0.35">
      <c r="B11" s="14" t="s">
        <v>236</v>
      </c>
      <c r="C11" s="11">
        <v>0.220391529354554</v>
      </c>
      <c r="D11" s="11">
        <v>0.226334848352129</v>
      </c>
      <c r="E11" s="11">
        <v>0.21506680183285201</v>
      </c>
      <c r="F11" s="11"/>
      <c r="G11" s="11">
        <v>0.27949238790698899</v>
      </c>
      <c r="H11" s="11">
        <v>0.20155463022603301</v>
      </c>
      <c r="I11" s="11">
        <v>0.203436185769095</v>
      </c>
      <c r="J11" s="11">
        <v>0.21068586076135301</v>
      </c>
      <c r="K11" s="11">
        <v>0.22953605596583701</v>
      </c>
      <c r="L11" s="11">
        <v>0.21284043275935199</v>
      </c>
      <c r="M11" s="11"/>
      <c r="N11" s="11">
        <v>0.23408551331288799</v>
      </c>
      <c r="O11" s="11">
        <v>0.19633609642422101</v>
      </c>
      <c r="P11" s="11">
        <v>0.23290548711703199</v>
      </c>
      <c r="Q11" s="11">
        <v>0.24540535204462</v>
      </c>
      <c r="R11" s="11">
        <v>0.22214301806192799</v>
      </c>
      <c r="S11" s="11">
        <v>0.21454129933980101</v>
      </c>
      <c r="T11" s="11">
        <v>0.185842183640234</v>
      </c>
      <c r="U11" s="11">
        <v>0.222068308853239</v>
      </c>
      <c r="V11" s="11">
        <v>0.21936731788984701</v>
      </c>
      <c r="W11" s="11">
        <v>0.21859069543454299</v>
      </c>
      <c r="X11" s="11">
        <v>0.25121791124267001</v>
      </c>
      <c r="Y11" s="11"/>
      <c r="Z11" s="11">
        <v>0.235066011064441</v>
      </c>
      <c r="AA11" s="11">
        <v>0.22815322985984501</v>
      </c>
      <c r="AB11" s="11">
        <v>0.243178528049043</v>
      </c>
      <c r="AC11" s="11">
        <v>0.174880819785173</v>
      </c>
      <c r="AD11" s="11"/>
      <c r="AE11" s="11">
        <v>0.198108841656983</v>
      </c>
      <c r="AF11" s="11">
        <v>0.25835890121655303</v>
      </c>
      <c r="AG11" s="11">
        <v>0.20792885138593301</v>
      </c>
      <c r="AH11" s="11">
        <v>0.22317124181182699</v>
      </c>
      <c r="AI11" s="11">
        <v>0.15758561626562501</v>
      </c>
      <c r="AJ11" s="11"/>
      <c r="AK11" s="11">
        <v>0.21770448875898299</v>
      </c>
      <c r="AL11" s="11">
        <v>0.26873143107983999</v>
      </c>
      <c r="AM11" s="11">
        <v>0.166941252336017</v>
      </c>
      <c r="AN11" s="11">
        <v>0.17931588064811901</v>
      </c>
      <c r="AO11" s="11">
        <v>0.19842026251078801</v>
      </c>
      <c r="AP11" s="11">
        <v>0.19199928816477499</v>
      </c>
      <c r="AQ11" s="11"/>
      <c r="AR11" s="11">
        <v>0.18872646634704501</v>
      </c>
      <c r="AS11" s="11">
        <v>0.23859885047028301</v>
      </c>
      <c r="AT11" s="11">
        <v>0.22671051628966399</v>
      </c>
      <c r="AU11" s="11"/>
      <c r="AV11" s="11">
        <v>0.20158890669809101</v>
      </c>
      <c r="AW11" s="11">
        <v>0.23592907751092301</v>
      </c>
      <c r="AX11" s="11">
        <v>0.24064382484347399</v>
      </c>
      <c r="AY11" s="11">
        <v>9.1115562349398299E-2</v>
      </c>
      <c r="AZ11" s="11">
        <v>0.19993249209410699</v>
      </c>
      <c r="BA11" s="11"/>
      <c r="BB11" s="11">
        <v>0.22002653435383601</v>
      </c>
      <c r="BC11" s="11">
        <v>0.23669326699007101</v>
      </c>
      <c r="BD11" s="11">
        <v>0.21680045089931799</v>
      </c>
      <c r="BE11" s="11"/>
      <c r="BF11" s="11">
        <v>0.200034132823072</v>
      </c>
      <c r="BG11" s="11">
        <v>0.21885128162006601</v>
      </c>
      <c r="BH11" s="11">
        <v>0.23147215277500899</v>
      </c>
      <c r="BI11" s="11">
        <v>0.226255384173394</v>
      </c>
      <c r="BJ11" s="11">
        <v>0.219463308558868</v>
      </c>
      <c r="BK11" s="11">
        <v>0.25813360417193199</v>
      </c>
    </row>
    <row r="12" spans="2:63" x14ac:dyDescent="0.35">
      <c r="B12" s="14" t="s">
        <v>237</v>
      </c>
      <c r="C12" s="11">
        <v>0.40451227722177202</v>
      </c>
      <c r="D12" s="11">
        <v>0.39085058966450298</v>
      </c>
      <c r="E12" s="11">
        <v>0.42111782580568702</v>
      </c>
      <c r="F12" s="11"/>
      <c r="G12" s="11">
        <v>0.16804770627271801</v>
      </c>
      <c r="H12" s="11">
        <v>0.23672026192245901</v>
      </c>
      <c r="I12" s="11">
        <v>0.36579737255037897</v>
      </c>
      <c r="J12" s="11">
        <v>0.49158670254655601</v>
      </c>
      <c r="K12" s="11">
        <v>0.49782819974929399</v>
      </c>
      <c r="L12" s="11">
        <v>0.580413967818035</v>
      </c>
      <c r="M12" s="11"/>
      <c r="N12" s="11">
        <v>0.27920631252538503</v>
      </c>
      <c r="O12" s="11">
        <v>0.41721369733930902</v>
      </c>
      <c r="P12" s="11">
        <v>0.45296081009842398</v>
      </c>
      <c r="Q12" s="11">
        <v>0.44983960288476599</v>
      </c>
      <c r="R12" s="11">
        <v>0.41707534416392</v>
      </c>
      <c r="S12" s="11">
        <v>0.34736025416684402</v>
      </c>
      <c r="T12" s="11">
        <v>0.45899818136720399</v>
      </c>
      <c r="U12" s="11">
        <v>0.38122896474079099</v>
      </c>
      <c r="V12" s="11">
        <v>0.41997964049250502</v>
      </c>
      <c r="W12" s="11">
        <v>0.47383465421821902</v>
      </c>
      <c r="X12" s="11">
        <v>0.40832947057765701</v>
      </c>
      <c r="Y12" s="11"/>
      <c r="Z12" s="11">
        <v>0.37840434218456998</v>
      </c>
      <c r="AA12" s="11">
        <v>0.42607837830150003</v>
      </c>
      <c r="AB12" s="11">
        <v>0.357637969494772</v>
      </c>
      <c r="AC12" s="11">
        <v>0.44898405428854699</v>
      </c>
      <c r="AD12" s="11"/>
      <c r="AE12" s="11">
        <v>0.45151513285200701</v>
      </c>
      <c r="AF12" s="11">
        <v>0.39562905939137299</v>
      </c>
      <c r="AG12" s="11">
        <v>0.38828121341053901</v>
      </c>
      <c r="AH12" s="11">
        <v>0.302331228719115</v>
      </c>
      <c r="AI12" s="11">
        <v>0.31178728624788099</v>
      </c>
      <c r="AJ12" s="11"/>
      <c r="AK12" s="11">
        <v>0.47207460588319</v>
      </c>
      <c r="AL12" s="11">
        <v>0.34489240730681398</v>
      </c>
      <c r="AM12" s="11">
        <v>0.40617030761971101</v>
      </c>
      <c r="AN12" s="11">
        <v>0.43198652605767301</v>
      </c>
      <c r="AO12" s="11">
        <v>0.36591161685562101</v>
      </c>
      <c r="AP12" s="11">
        <v>0.30957697536284201</v>
      </c>
      <c r="AQ12" s="11"/>
      <c r="AR12" s="11">
        <v>0.51245802858681699</v>
      </c>
      <c r="AS12" s="11">
        <v>0.33871443600878298</v>
      </c>
      <c r="AT12" s="11">
        <v>0.39476134124006701</v>
      </c>
      <c r="AU12" s="11"/>
      <c r="AV12" s="11">
        <v>0.477546215732087</v>
      </c>
      <c r="AW12" s="11">
        <v>0.29997313512358298</v>
      </c>
      <c r="AX12" s="11">
        <v>0.41991241267813001</v>
      </c>
      <c r="AY12" s="11">
        <v>0.56793913799767803</v>
      </c>
      <c r="AZ12" s="11">
        <v>0.44230773850734501</v>
      </c>
      <c r="BA12" s="11"/>
      <c r="BB12" s="11">
        <v>0.45450052087776599</v>
      </c>
      <c r="BC12" s="11">
        <v>0.30571543363273102</v>
      </c>
      <c r="BD12" s="11">
        <v>0.380443575680674</v>
      </c>
      <c r="BE12" s="11"/>
      <c r="BF12" s="11">
        <v>0.30052979062109803</v>
      </c>
      <c r="BG12" s="11">
        <v>0.42372245410682402</v>
      </c>
      <c r="BH12" s="11">
        <v>0.36813203096187802</v>
      </c>
      <c r="BI12" s="11">
        <v>0.46933616289868502</v>
      </c>
      <c r="BJ12" s="11">
        <v>0.45788150507490499</v>
      </c>
      <c r="BK12" s="11">
        <v>0.39740620894742301</v>
      </c>
    </row>
    <row r="13" spans="2:63" x14ac:dyDescent="0.35">
      <c r="B13" s="14" t="s">
        <v>84</v>
      </c>
      <c r="C13" s="11">
        <v>0.20691425244717801</v>
      </c>
      <c r="D13" s="11">
        <v>0.16640989491960401</v>
      </c>
      <c r="E13" s="11">
        <v>0.24132057509333099</v>
      </c>
      <c r="F13" s="11"/>
      <c r="G13" s="11">
        <v>0.24610187362542901</v>
      </c>
      <c r="H13" s="11">
        <v>0.26049244268159299</v>
      </c>
      <c r="I13" s="11">
        <v>0.22709569434185201</v>
      </c>
      <c r="J13" s="11">
        <v>0.211059023189276</v>
      </c>
      <c r="K13" s="11">
        <v>0.180174264594089</v>
      </c>
      <c r="L13" s="11">
        <v>0.139410066732994</v>
      </c>
      <c r="M13" s="11"/>
      <c r="N13" s="11">
        <v>0.20098465473062399</v>
      </c>
      <c r="O13" s="11">
        <v>0.233781186033968</v>
      </c>
      <c r="P13" s="11">
        <v>0.18741522135602601</v>
      </c>
      <c r="Q13" s="11">
        <v>0.18671450597308401</v>
      </c>
      <c r="R13" s="11">
        <v>0.21078242958245699</v>
      </c>
      <c r="S13" s="11">
        <v>0.23223486849213901</v>
      </c>
      <c r="T13" s="11">
        <v>0.216176519391091</v>
      </c>
      <c r="U13" s="11">
        <v>0.24244849782429401</v>
      </c>
      <c r="V13" s="11">
        <v>0.190134398259656</v>
      </c>
      <c r="W13" s="11">
        <v>0.16972593174844999</v>
      </c>
      <c r="X13" s="11">
        <v>0.22855681417223001</v>
      </c>
      <c r="Y13" s="11"/>
      <c r="Z13" s="11">
        <v>0.190976530236902</v>
      </c>
      <c r="AA13" s="11">
        <v>0.22506049576466</v>
      </c>
      <c r="AB13" s="11">
        <v>0.19542365031653899</v>
      </c>
      <c r="AC13" s="11">
        <v>0.216234145684436</v>
      </c>
      <c r="AD13" s="11"/>
      <c r="AE13" s="11">
        <v>0.22320931698007401</v>
      </c>
      <c r="AF13" s="11">
        <v>0.19892964288864301</v>
      </c>
      <c r="AG13" s="11">
        <v>0.21767181985231299</v>
      </c>
      <c r="AH13" s="11">
        <v>0.19765846662952699</v>
      </c>
      <c r="AI13" s="11">
        <v>0.149649100835688</v>
      </c>
      <c r="AJ13" s="11"/>
      <c r="AK13" s="11">
        <v>0.15186869106794501</v>
      </c>
      <c r="AL13" s="11">
        <v>0.210606350468906</v>
      </c>
      <c r="AM13" s="11">
        <v>0.24367298295157</v>
      </c>
      <c r="AN13" s="11">
        <v>0.20397033105287901</v>
      </c>
      <c r="AO13" s="11">
        <v>0.26888410892398301</v>
      </c>
      <c r="AP13" s="11">
        <v>0.36418652484914299</v>
      </c>
      <c r="AQ13" s="11"/>
      <c r="AR13" s="11">
        <v>0.162665266289095</v>
      </c>
      <c r="AS13" s="11">
        <v>0.216661414988185</v>
      </c>
      <c r="AT13" s="11">
        <v>0.25133271961822001</v>
      </c>
      <c r="AU13" s="11"/>
      <c r="AV13" s="11">
        <v>0.16067820168684399</v>
      </c>
      <c r="AW13" s="11">
        <v>0.24924237796700299</v>
      </c>
      <c r="AX13" s="11">
        <v>0.16262627449608399</v>
      </c>
      <c r="AY13" s="11">
        <v>0.136023058401258</v>
      </c>
      <c r="AZ13" s="11">
        <v>0.264116630853933</v>
      </c>
      <c r="BA13" s="11"/>
      <c r="BB13" s="11">
        <v>0.162291042703365</v>
      </c>
      <c r="BC13" s="11">
        <v>0.250510787019041</v>
      </c>
      <c r="BD13" s="11">
        <v>0.14389755869596099</v>
      </c>
      <c r="BE13" s="11"/>
      <c r="BF13" s="11">
        <v>0.208724372112775</v>
      </c>
      <c r="BG13" s="11">
        <v>0.228087338546928</v>
      </c>
      <c r="BH13" s="11">
        <v>0.176100533809048</v>
      </c>
      <c r="BI13" s="11">
        <v>0.192859757832263</v>
      </c>
      <c r="BJ13" s="11">
        <v>0.217437340965313</v>
      </c>
      <c r="BK13" s="11">
        <v>0.20100588395358199</v>
      </c>
    </row>
    <row r="14" spans="2:63" x14ac:dyDescent="0.35">
      <c r="B14" s="14" t="s">
        <v>238</v>
      </c>
      <c r="C14" s="17">
        <v>0.168181940976496</v>
      </c>
      <c r="D14" s="17">
        <v>0.21640466706376299</v>
      </c>
      <c r="E14" s="17">
        <v>0.12249479726813001</v>
      </c>
      <c r="F14" s="17"/>
      <c r="G14" s="17">
        <v>0.30635803219486402</v>
      </c>
      <c r="H14" s="17">
        <v>0.30123266516991598</v>
      </c>
      <c r="I14" s="17">
        <v>0.20367074733867399</v>
      </c>
      <c r="J14" s="17">
        <v>8.6668413502815206E-2</v>
      </c>
      <c r="K14" s="17">
        <v>9.2461479690780404E-2</v>
      </c>
      <c r="L14" s="17">
        <v>6.7335532689618699E-2</v>
      </c>
      <c r="M14" s="17"/>
      <c r="N14" s="17">
        <v>0.28572351943110302</v>
      </c>
      <c r="O14" s="17">
        <v>0.152669020202503</v>
      </c>
      <c r="P14" s="17">
        <v>0.12671848142851799</v>
      </c>
      <c r="Q14" s="17">
        <v>0.11804053909753</v>
      </c>
      <c r="R14" s="17">
        <v>0.14999920819169399</v>
      </c>
      <c r="S14" s="17">
        <v>0.20586357800121599</v>
      </c>
      <c r="T14" s="17">
        <v>0.138983115601471</v>
      </c>
      <c r="U14" s="17">
        <v>0.15425422858167601</v>
      </c>
      <c r="V14" s="17">
        <v>0.17051864335799199</v>
      </c>
      <c r="W14" s="17">
        <v>0.137848718598788</v>
      </c>
      <c r="X14" s="17">
        <v>0.11189580400744301</v>
      </c>
      <c r="Y14" s="17"/>
      <c r="Z14" s="17">
        <v>0.19555311651408699</v>
      </c>
      <c r="AA14" s="17">
        <v>0.120707896073995</v>
      </c>
      <c r="AB14" s="17">
        <v>0.20375985213964601</v>
      </c>
      <c r="AC14" s="17">
        <v>0.15990098024184399</v>
      </c>
      <c r="AD14" s="17"/>
      <c r="AE14" s="17">
        <v>0.12716670851093601</v>
      </c>
      <c r="AF14" s="17">
        <v>0.147082396503431</v>
      </c>
      <c r="AG14" s="17">
        <v>0.186118115351215</v>
      </c>
      <c r="AH14" s="17">
        <v>0.27683906283953102</v>
      </c>
      <c r="AI14" s="17">
        <v>0.38097799665080601</v>
      </c>
      <c r="AJ14" s="17"/>
      <c r="AK14" s="17">
        <v>0.158352214289882</v>
      </c>
      <c r="AL14" s="17">
        <v>0.17576981114444001</v>
      </c>
      <c r="AM14" s="17">
        <v>0.18321545709270201</v>
      </c>
      <c r="AN14" s="17">
        <v>0.18472726224132899</v>
      </c>
      <c r="AO14" s="17">
        <v>0.16678401170960799</v>
      </c>
      <c r="AP14" s="17">
        <v>0.13423721162324001</v>
      </c>
      <c r="AQ14" s="17"/>
      <c r="AR14" s="17">
        <v>0.13615023877704299</v>
      </c>
      <c r="AS14" s="17">
        <v>0.20602529853274901</v>
      </c>
      <c r="AT14" s="17">
        <v>0.12719542285204899</v>
      </c>
      <c r="AU14" s="17"/>
      <c r="AV14" s="17">
        <v>0.160186675882979</v>
      </c>
      <c r="AW14" s="17">
        <v>0.21485540939849099</v>
      </c>
      <c r="AX14" s="17">
        <v>0.176817487982312</v>
      </c>
      <c r="AY14" s="17">
        <v>0.204922241251666</v>
      </c>
      <c r="AZ14" s="17">
        <v>9.3643138544616006E-2</v>
      </c>
      <c r="BA14" s="17"/>
      <c r="BB14" s="17">
        <v>0.163181902065032</v>
      </c>
      <c r="BC14" s="17">
        <v>0.207080512358156</v>
      </c>
      <c r="BD14" s="17">
        <v>0.25885841472404603</v>
      </c>
      <c r="BE14" s="17"/>
      <c r="BF14" s="17">
        <v>0.290711704443055</v>
      </c>
      <c r="BG14" s="17">
        <v>0.129338925726182</v>
      </c>
      <c r="BH14" s="17">
        <v>0.22429528245406399</v>
      </c>
      <c r="BI14" s="17">
        <v>0.111548695095658</v>
      </c>
      <c r="BJ14" s="17">
        <v>0.105217845400915</v>
      </c>
      <c r="BK14" s="17">
        <v>0.14345430292706299</v>
      </c>
    </row>
    <row r="15" spans="2:63" x14ac:dyDescent="0.35">
      <c r="B15" s="14" t="s">
        <v>239</v>
      </c>
      <c r="C15" s="17">
        <v>0.62490380657632605</v>
      </c>
      <c r="D15" s="17">
        <v>0.61718543801663295</v>
      </c>
      <c r="E15" s="17">
        <v>0.636184627638539</v>
      </c>
      <c r="F15" s="17"/>
      <c r="G15" s="17">
        <v>0.44754009417970703</v>
      </c>
      <c r="H15" s="17">
        <v>0.43827489214849202</v>
      </c>
      <c r="I15" s="17">
        <v>0.56923355831947398</v>
      </c>
      <c r="J15" s="17">
        <v>0.70227256330790899</v>
      </c>
      <c r="K15" s="17">
        <v>0.72736425571513097</v>
      </c>
      <c r="L15" s="17">
        <v>0.79325440057738705</v>
      </c>
      <c r="M15" s="17"/>
      <c r="N15" s="17">
        <v>0.51329182583827304</v>
      </c>
      <c r="O15" s="17">
        <v>0.61354979376352903</v>
      </c>
      <c r="P15" s="17">
        <v>0.685866297215456</v>
      </c>
      <c r="Q15" s="17">
        <v>0.69524495492938698</v>
      </c>
      <c r="R15" s="17">
        <v>0.63921836222584905</v>
      </c>
      <c r="S15" s="17">
        <v>0.56190155350664495</v>
      </c>
      <c r="T15" s="17">
        <v>0.64484036500743902</v>
      </c>
      <c r="U15" s="17">
        <v>0.60329727359402996</v>
      </c>
      <c r="V15" s="17">
        <v>0.639346958382352</v>
      </c>
      <c r="W15" s="17">
        <v>0.69242534965276203</v>
      </c>
      <c r="X15" s="17">
        <v>0.65954738182032702</v>
      </c>
      <c r="Y15" s="17"/>
      <c r="Z15" s="17">
        <v>0.613470353249011</v>
      </c>
      <c r="AA15" s="17">
        <v>0.65423160816134596</v>
      </c>
      <c r="AB15" s="17">
        <v>0.60081649754381505</v>
      </c>
      <c r="AC15" s="17">
        <v>0.62386487407372004</v>
      </c>
      <c r="AD15" s="17"/>
      <c r="AE15" s="17">
        <v>0.64962397450899001</v>
      </c>
      <c r="AF15" s="17">
        <v>0.65398796060792597</v>
      </c>
      <c r="AG15" s="17">
        <v>0.59621006479647198</v>
      </c>
      <c r="AH15" s="17">
        <v>0.52550247053094201</v>
      </c>
      <c r="AI15" s="17">
        <v>0.469372902513506</v>
      </c>
      <c r="AJ15" s="17"/>
      <c r="AK15" s="17">
        <v>0.68977909464217302</v>
      </c>
      <c r="AL15" s="17">
        <v>0.61362383838665402</v>
      </c>
      <c r="AM15" s="17">
        <v>0.57311155995572804</v>
      </c>
      <c r="AN15" s="17">
        <v>0.61130240670579195</v>
      </c>
      <c r="AO15" s="17">
        <v>0.56433187936640905</v>
      </c>
      <c r="AP15" s="17">
        <v>0.50157626352761597</v>
      </c>
      <c r="AQ15" s="17"/>
      <c r="AR15" s="17">
        <v>0.70118449493386203</v>
      </c>
      <c r="AS15" s="17">
        <v>0.57731328647906599</v>
      </c>
      <c r="AT15" s="17">
        <v>0.62147185752973</v>
      </c>
      <c r="AU15" s="17"/>
      <c r="AV15" s="17">
        <v>0.67913512243017704</v>
      </c>
      <c r="AW15" s="17">
        <v>0.53590221263450699</v>
      </c>
      <c r="AX15" s="17">
        <v>0.66055623752160497</v>
      </c>
      <c r="AY15" s="17">
        <v>0.65905470034707603</v>
      </c>
      <c r="AZ15" s="17">
        <v>0.64224023060145097</v>
      </c>
      <c r="BA15" s="17"/>
      <c r="BB15" s="17">
        <v>0.67452705523160195</v>
      </c>
      <c r="BC15" s="17">
        <v>0.542408700622803</v>
      </c>
      <c r="BD15" s="17">
        <v>0.59724402657999298</v>
      </c>
      <c r="BE15" s="17"/>
      <c r="BF15" s="17">
        <v>0.50056392344417</v>
      </c>
      <c r="BG15" s="17">
        <v>0.64257373572689003</v>
      </c>
      <c r="BH15" s="17">
        <v>0.59960418373688795</v>
      </c>
      <c r="BI15" s="17">
        <v>0.69559154707207904</v>
      </c>
      <c r="BJ15" s="17">
        <v>0.67734481363377297</v>
      </c>
      <c r="BK15" s="17">
        <v>0.65553981311935505</v>
      </c>
    </row>
    <row r="16" spans="2:63" x14ac:dyDescent="0.35">
      <c r="B16" s="14" t="s">
        <v>192</v>
      </c>
      <c r="C16" s="18">
        <v>-0.45672186559982902</v>
      </c>
      <c r="D16" s="18">
        <v>-0.40078077095286901</v>
      </c>
      <c r="E16" s="18">
        <v>-0.51368983037040905</v>
      </c>
      <c r="F16" s="18"/>
      <c r="G16" s="18">
        <v>-0.14118206198484301</v>
      </c>
      <c r="H16" s="18">
        <v>-0.13704222697857599</v>
      </c>
      <c r="I16" s="18">
        <v>-0.36556281098080101</v>
      </c>
      <c r="J16" s="18">
        <v>-0.61560414980509404</v>
      </c>
      <c r="K16" s="18">
        <v>-0.63490277602434997</v>
      </c>
      <c r="L16" s="18">
        <v>-0.72591886788776805</v>
      </c>
      <c r="M16" s="18"/>
      <c r="N16" s="18">
        <v>-0.22756830640716999</v>
      </c>
      <c r="O16" s="18">
        <v>-0.46088077356102702</v>
      </c>
      <c r="P16" s="18">
        <v>-0.55914781578693695</v>
      </c>
      <c r="Q16" s="18">
        <v>-0.577204415831857</v>
      </c>
      <c r="R16" s="18">
        <v>-0.489219154034154</v>
      </c>
      <c r="S16" s="18">
        <v>-0.35603797550542898</v>
      </c>
      <c r="T16" s="18">
        <v>-0.50585724940596799</v>
      </c>
      <c r="U16" s="18">
        <v>-0.44904304501235298</v>
      </c>
      <c r="V16" s="18">
        <v>-0.46882831502436001</v>
      </c>
      <c r="W16" s="18">
        <v>-0.55457663105397403</v>
      </c>
      <c r="X16" s="18">
        <v>-0.54765157781288398</v>
      </c>
      <c r="Y16" s="18"/>
      <c r="Z16" s="18">
        <v>-0.41791723673492398</v>
      </c>
      <c r="AA16" s="18">
        <v>-0.53352371208735105</v>
      </c>
      <c r="AB16" s="18">
        <v>-0.39705664540416902</v>
      </c>
      <c r="AC16" s="18">
        <v>-0.46396389383187597</v>
      </c>
      <c r="AD16" s="18"/>
      <c r="AE16" s="18">
        <v>-0.52245726599805398</v>
      </c>
      <c r="AF16" s="18">
        <v>-0.50690556410449505</v>
      </c>
      <c r="AG16" s="18">
        <v>-0.41009194944525701</v>
      </c>
      <c r="AH16" s="18">
        <v>-0.24866340769141099</v>
      </c>
      <c r="AI16" s="18">
        <v>-8.8394905862700199E-2</v>
      </c>
      <c r="AJ16" s="18"/>
      <c r="AK16" s="18">
        <v>-0.53142688035229102</v>
      </c>
      <c r="AL16" s="18">
        <v>-0.437854027242215</v>
      </c>
      <c r="AM16" s="18">
        <v>-0.38989610286302601</v>
      </c>
      <c r="AN16" s="18">
        <v>-0.42657514446446299</v>
      </c>
      <c r="AO16" s="18">
        <v>-0.397547867656801</v>
      </c>
      <c r="AP16" s="18">
        <v>-0.36733905190437599</v>
      </c>
      <c r="AQ16" s="18"/>
      <c r="AR16" s="18">
        <v>-0.56503425615681901</v>
      </c>
      <c r="AS16" s="18">
        <v>-0.37128798794631701</v>
      </c>
      <c r="AT16" s="18">
        <v>-0.49427643467768101</v>
      </c>
      <c r="AU16" s="18"/>
      <c r="AV16" s="18">
        <v>-0.51894844654719796</v>
      </c>
      <c r="AW16" s="18">
        <v>-0.32104680323601598</v>
      </c>
      <c r="AX16" s="18">
        <v>-0.48373874953929302</v>
      </c>
      <c r="AY16" s="18">
        <v>-0.45413245909541</v>
      </c>
      <c r="AZ16" s="18">
        <v>-0.54859709205683505</v>
      </c>
      <c r="BA16" s="18"/>
      <c r="BB16" s="18">
        <v>-0.51134515316657003</v>
      </c>
      <c r="BC16" s="18">
        <v>-0.335328188264646</v>
      </c>
      <c r="BD16" s="18">
        <v>-0.33838561185594601</v>
      </c>
      <c r="BE16" s="18"/>
      <c r="BF16" s="18">
        <v>-0.209852219001114</v>
      </c>
      <c r="BG16" s="18">
        <v>-0.51323481000070803</v>
      </c>
      <c r="BH16" s="18">
        <v>-0.37530890128282302</v>
      </c>
      <c r="BI16" s="18">
        <v>-0.58404285197642003</v>
      </c>
      <c r="BJ16" s="18">
        <v>-0.57212696823285802</v>
      </c>
      <c r="BK16" s="18">
        <v>-0.51208551019229198</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244</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4112</v>
      </c>
      <c r="D7" s="6">
        <v>1900</v>
      </c>
      <c r="E7" s="6">
        <v>2185</v>
      </c>
      <c r="F7" s="6"/>
      <c r="G7" s="6">
        <v>450</v>
      </c>
      <c r="H7" s="6">
        <v>670</v>
      </c>
      <c r="I7" s="6">
        <v>754</v>
      </c>
      <c r="J7" s="6">
        <v>788</v>
      </c>
      <c r="K7" s="6">
        <v>674</v>
      </c>
      <c r="L7" s="6">
        <v>776</v>
      </c>
      <c r="M7" s="6"/>
      <c r="N7" s="6">
        <v>569</v>
      </c>
      <c r="O7" s="6">
        <v>563</v>
      </c>
      <c r="P7" s="6">
        <v>354</v>
      </c>
      <c r="Q7" s="6">
        <v>389</v>
      </c>
      <c r="R7" s="6">
        <v>307</v>
      </c>
      <c r="S7" s="6">
        <v>380</v>
      </c>
      <c r="T7" s="6">
        <v>345</v>
      </c>
      <c r="U7" s="6">
        <v>173</v>
      </c>
      <c r="V7" s="6">
        <v>468</v>
      </c>
      <c r="W7" s="6">
        <v>348</v>
      </c>
      <c r="X7" s="6">
        <v>216</v>
      </c>
      <c r="Y7" s="6"/>
      <c r="Z7" s="6">
        <v>1328</v>
      </c>
      <c r="AA7" s="6">
        <v>1199</v>
      </c>
      <c r="AB7" s="6">
        <v>618</v>
      </c>
      <c r="AC7" s="6">
        <v>942</v>
      </c>
      <c r="AD7" s="6"/>
      <c r="AE7" s="6">
        <v>937</v>
      </c>
      <c r="AF7" s="6">
        <v>1212</v>
      </c>
      <c r="AG7" s="6">
        <v>1192</v>
      </c>
      <c r="AH7" s="6">
        <v>534</v>
      </c>
      <c r="AI7" s="6">
        <v>96</v>
      </c>
      <c r="AJ7" s="6"/>
      <c r="AK7" s="6">
        <v>1497</v>
      </c>
      <c r="AL7" s="6">
        <v>1100</v>
      </c>
      <c r="AM7" s="6">
        <v>331</v>
      </c>
      <c r="AN7" s="6">
        <v>330</v>
      </c>
      <c r="AO7" s="6">
        <v>660</v>
      </c>
      <c r="AP7" s="6">
        <v>124</v>
      </c>
      <c r="AQ7" s="6"/>
      <c r="AR7" s="6">
        <v>1594</v>
      </c>
      <c r="AS7" s="6">
        <v>1779</v>
      </c>
      <c r="AT7" s="6">
        <v>485</v>
      </c>
      <c r="AU7" s="6"/>
      <c r="AV7" s="6">
        <v>1555</v>
      </c>
      <c r="AW7" s="6">
        <v>1136</v>
      </c>
      <c r="AX7" s="6">
        <v>351</v>
      </c>
      <c r="AY7" s="6">
        <v>66</v>
      </c>
      <c r="AZ7" s="6">
        <v>449</v>
      </c>
      <c r="BA7" s="6"/>
      <c r="BB7" s="6">
        <v>1251</v>
      </c>
      <c r="BC7" s="6">
        <v>1078</v>
      </c>
      <c r="BD7" s="6">
        <v>282</v>
      </c>
      <c r="BE7" s="6"/>
      <c r="BF7" s="6">
        <v>842</v>
      </c>
      <c r="BG7" s="6">
        <v>1132</v>
      </c>
      <c r="BH7" s="6">
        <v>508</v>
      </c>
      <c r="BI7" s="6">
        <v>855</v>
      </c>
      <c r="BJ7" s="6">
        <v>543</v>
      </c>
      <c r="BK7" s="6">
        <v>229</v>
      </c>
    </row>
    <row r="8" spans="2:63" ht="30" customHeight="1" x14ac:dyDescent="0.35">
      <c r="B8" s="7" t="s">
        <v>9</v>
      </c>
      <c r="C8" s="7">
        <v>4098</v>
      </c>
      <c r="D8" s="7">
        <v>1978</v>
      </c>
      <c r="E8" s="7">
        <v>2092</v>
      </c>
      <c r="F8" s="7"/>
      <c r="G8" s="7">
        <v>549</v>
      </c>
      <c r="H8" s="7">
        <v>676</v>
      </c>
      <c r="I8" s="7">
        <v>693</v>
      </c>
      <c r="J8" s="7">
        <v>712</v>
      </c>
      <c r="K8" s="7">
        <v>591</v>
      </c>
      <c r="L8" s="7">
        <v>877</v>
      </c>
      <c r="M8" s="7"/>
      <c r="N8" s="7">
        <v>567</v>
      </c>
      <c r="O8" s="7">
        <v>554</v>
      </c>
      <c r="P8" s="7">
        <v>342</v>
      </c>
      <c r="Q8" s="7">
        <v>386</v>
      </c>
      <c r="R8" s="7">
        <v>297</v>
      </c>
      <c r="S8" s="7">
        <v>380</v>
      </c>
      <c r="T8" s="7">
        <v>339</v>
      </c>
      <c r="U8" s="7">
        <v>167</v>
      </c>
      <c r="V8" s="7">
        <v>468</v>
      </c>
      <c r="W8" s="7">
        <v>386</v>
      </c>
      <c r="X8" s="7">
        <v>212</v>
      </c>
      <c r="Y8" s="7"/>
      <c r="Z8" s="7">
        <v>1102</v>
      </c>
      <c r="AA8" s="7">
        <v>1070</v>
      </c>
      <c r="AB8" s="7">
        <v>891</v>
      </c>
      <c r="AC8" s="7">
        <v>1010</v>
      </c>
      <c r="AD8" s="7"/>
      <c r="AE8" s="7">
        <v>1002</v>
      </c>
      <c r="AF8" s="7">
        <v>1263</v>
      </c>
      <c r="AG8" s="7">
        <v>1115</v>
      </c>
      <c r="AH8" s="7">
        <v>480</v>
      </c>
      <c r="AI8" s="7">
        <v>82</v>
      </c>
      <c r="AJ8" s="7"/>
      <c r="AK8" s="7">
        <v>1504</v>
      </c>
      <c r="AL8" s="7">
        <v>1026</v>
      </c>
      <c r="AM8" s="7">
        <v>358</v>
      </c>
      <c r="AN8" s="7">
        <v>348</v>
      </c>
      <c r="AO8" s="7">
        <v>657</v>
      </c>
      <c r="AP8" s="7">
        <v>130</v>
      </c>
      <c r="AQ8" s="7"/>
      <c r="AR8" s="7">
        <v>1617</v>
      </c>
      <c r="AS8" s="7">
        <v>1706</v>
      </c>
      <c r="AT8" s="7">
        <v>494</v>
      </c>
      <c r="AU8" s="7"/>
      <c r="AV8" s="7">
        <v>1552</v>
      </c>
      <c r="AW8" s="7">
        <v>1125</v>
      </c>
      <c r="AX8" s="7">
        <v>324</v>
      </c>
      <c r="AY8" s="7">
        <v>72</v>
      </c>
      <c r="AZ8" s="7">
        <v>463</v>
      </c>
      <c r="BA8" s="7"/>
      <c r="BB8" s="7">
        <v>1256</v>
      </c>
      <c r="BC8" s="7">
        <v>1065</v>
      </c>
      <c r="BD8" s="7">
        <v>269</v>
      </c>
      <c r="BE8" s="7"/>
      <c r="BF8" s="7">
        <v>834</v>
      </c>
      <c r="BG8" s="7">
        <v>1100</v>
      </c>
      <c r="BH8" s="7">
        <v>523</v>
      </c>
      <c r="BI8" s="7">
        <v>862</v>
      </c>
      <c r="BJ8" s="7">
        <v>541</v>
      </c>
      <c r="BK8" s="7">
        <v>235</v>
      </c>
    </row>
    <row r="9" spans="2:63" x14ac:dyDescent="0.35">
      <c r="B9" s="14" t="s">
        <v>234</v>
      </c>
      <c r="C9" s="11">
        <v>4.9962349221887997E-2</v>
      </c>
      <c r="D9" s="11">
        <v>6.92268881954924E-2</v>
      </c>
      <c r="E9" s="11">
        <v>3.1418603966509903E-2</v>
      </c>
      <c r="F9" s="11"/>
      <c r="G9" s="11">
        <v>0.113169071667822</v>
      </c>
      <c r="H9" s="11">
        <v>0.117371712322712</v>
      </c>
      <c r="I9" s="11">
        <v>5.6607482617530902E-2</v>
      </c>
      <c r="J9" s="11">
        <v>1.7775685845173601E-2</v>
      </c>
      <c r="K9" s="11">
        <v>8.0126506302097503E-3</v>
      </c>
      <c r="L9" s="11">
        <v>7.5931313994505702E-3</v>
      </c>
      <c r="M9" s="11"/>
      <c r="N9" s="11">
        <v>0.124284731681162</v>
      </c>
      <c r="O9" s="11">
        <v>2.7786076957530201E-2</v>
      </c>
      <c r="P9" s="11">
        <v>1.25296591807895E-2</v>
      </c>
      <c r="Q9" s="11">
        <v>2.3610889678136598E-2</v>
      </c>
      <c r="R9" s="11">
        <v>4.7103885776719701E-2</v>
      </c>
      <c r="S9" s="11">
        <v>6.3616983979437894E-2</v>
      </c>
      <c r="T9" s="11">
        <v>1.84667898566683E-2</v>
      </c>
      <c r="U9" s="11">
        <v>3.4121851191828097E-2</v>
      </c>
      <c r="V9" s="11">
        <v>6.1338082906005599E-2</v>
      </c>
      <c r="W9" s="11">
        <v>3.39607104174382E-2</v>
      </c>
      <c r="X9" s="11">
        <v>6.4037723216654699E-2</v>
      </c>
      <c r="Y9" s="11"/>
      <c r="Z9" s="11">
        <v>5.5212590987089298E-2</v>
      </c>
      <c r="AA9" s="11">
        <v>2.22988500186595E-2</v>
      </c>
      <c r="AB9" s="11">
        <v>5.6341798973059402E-2</v>
      </c>
      <c r="AC9" s="11">
        <v>6.9142407058947405E-2</v>
      </c>
      <c r="AD9" s="11"/>
      <c r="AE9" s="11">
        <v>4.6978635285185498E-2</v>
      </c>
      <c r="AF9" s="11">
        <v>4.3044287853704802E-2</v>
      </c>
      <c r="AG9" s="11">
        <v>4.53921043029109E-2</v>
      </c>
      <c r="AH9" s="11">
        <v>7.7883392554726594E-2</v>
      </c>
      <c r="AI9" s="11">
        <v>0.1588727320867</v>
      </c>
      <c r="AJ9" s="11"/>
      <c r="AK9" s="11">
        <v>5.0391090527342502E-2</v>
      </c>
      <c r="AL9" s="11">
        <v>4.4050031422132402E-2</v>
      </c>
      <c r="AM9" s="11">
        <v>7.9582372830363499E-2</v>
      </c>
      <c r="AN9" s="11">
        <v>4.9162162093269401E-2</v>
      </c>
      <c r="AO9" s="11">
        <v>4.3377033401440203E-2</v>
      </c>
      <c r="AP9" s="11">
        <v>3.36304418172527E-2</v>
      </c>
      <c r="AQ9" s="11"/>
      <c r="AR9" s="11">
        <v>3.7137792256244202E-2</v>
      </c>
      <c r="AS9" s="11">
        <v>6.3930329857072393E-2</v>
      </c>
      <c r="AT9" s="11">
        <v>2.9245486468875301E-2</v>
      </c>
      <c r="AU9" s="11"/>
      <c r="AV9" s="11">
        <v>4.21281027987764E-2</v>
      </c>
      <c r="AW9" s="11">
        <v>6.2270671456722701E-2</v>
      </c>
      <c r="AX9" s="11">
        <v>4.7583820899119701E-2</v>
      </c>
      <c r="AY9" s="11">
        <v>0.18720326362707099</v>
      </c>
      <c r="AZ9" s="11">
        <v>2.6676989465254299E-2</v>
      </c>
      <c r="BA9" s="11"/>
      <c r="BB9" s="11">
        <v>3.8890567447397502E-2</v>
      </c>
      <c r="BC9" s="11">
        <v>5.8719759802328297E-2</v>
      </c>
      <c r="BD9" s="11">
        <v>7.4507940705845599E-2</v>
      </c>
      <c r="BE9" s="11"/>
      <c r="BF9" s="11">
        <v>0.12596140729368799</v>
      </c>
      <c r="BG9" s="11">
        <v>2.8911682931849501E-2</v>
      </c>
      <c r="BH9" s="11">
        <v>7.2425170501294198E-2</v>
      </c>
      <c r="BI9" s="11">
        <v>2.00066012962083E-2</v>
      </c>
      <c r="BJ9" s="11">
        <v>2.0665903325623101E-2</v>
      </c>
      <c r="BK9" s="11">
        <v>6.6748436336729203E-3</v>
      </c>
    </row>
    <row r="10" spans="2:63" x14ac:dyDescent="0.35">
      <c r="B10" s="14" t="s">
        <v>235</v>
      </c>
      <c r="C10" s="11">
        <v>9.8084926875099496E-2</v>
      </c>
      <c r="D10" s="11">
        <v>0.114065502670742</v>
      </c>
      <c r="E10" s="11">
        <v>8.3198126826797503E-2</v>
      </c>
      <c r="F10" s="11"/>
      <c r="G10" s="11">
        <v>0.18321287486523699</v>
      </c>
      <c r="H10" s="11">
        <v>0.15460889533821001</v>
      </c>
      <c r="I10" s="11">
        <v>0.105324035530229</v>
      </c>
      <c r="J10" s="11">
        <v>3.6306881253933602E-2</v>
      </c>
      <c r="K10" s="11">
        <v>7.4378421315577606E-2</v>
      </c>
      <c r="L10" s="11">
        <v>6.1661962386635301E-2</v>
      </c>
      <c r="M10" s="11"/>
      <c r="N10" s="11">
        <v>0.149195844705902</v>
      </c>
      <c r="O10" s="11">
        <v>9.3853113733629798E-2</v>
      </c>
      <c r="P10" s="11">
        <v>8.6976777490127194E-2</v>
      </c>
      <c r="Q10" s="11">
        <v>7.6643976243383996E-2</v>
      </c>
      <c r="R10" s="11">
        <v>8.7970087833811106E-2</v>
      </c>
      <c r="S10" s="11">
        <v>0.11530263997911699</v>
      </c>
      <c r="T10" s="11">
        <v>8.7228039423986006E-2</v>
      </c>
      <c r="U10" s="11">
        <v>9.73472543271654E-2</v>
      </c>
      <c r="V10" s="11">
        <v>9.1549892939250602E-2</v>
      </c>
      <c r="W10" s="11">
        <v>9.0083789938573605E-2</v>
      </c>
      <c r="X10" s="11">
        <v>5.9702568333347097E-2</v>
      </c>
      <c r="Y10" s="11"/>
      <c r="Z10" s="11">
        <v>0.108407080874122</v>
      </c>
      <c r="AA10" s="11">
        <v>7.8305643495051105E-2</v>
      </c>
      <c r="AB10" s="11">
        <v>0.146487911779588</v>
      </c>
      <c r="AC10" s="11">
        <v>6.7530001219356303E-2</v>
      </c>
      <c r="AD10" s="11"/>
      <c r="AE10" s="11">
        <v>6.6428197515968193E-2</v>
      </c>
      <c r="AF10" s="11">
        <v>9.5077258921657595E-2</v>
      </c>
      <c r="AG10" s="11">
        <v>0.105999913006717</v>
      </c>
      <c r="AH10" s="11">
        <v>0.17496580111349999</v>
      </c>
      <c r="AI10" s="11">
        <v>0.10726754647357099</v>
      </c>
      <c r="AJ10" s="11"/>
      <c r="AK10" s="11">
        <v>9.1687568993059507E-2</v>
      </c>
      <c r="AL10" s="11">
        <v>0.107431660452749</v>
      </c>
      <c r="AM10" s="11">
        <v>8.8747396472589807E-2</v>
      </c>
      <c r="AN10" s="11">
        <v>0.10643985093536</v>
      </c>
      <c r="AO10" s="11">
        <v>9.9786528511035394E-2</v>
      </c>
      <c r="AP10" s="11">
        <v>7.7405135339723499E-2</v>
      </c>
      <c r="AQ10" s="11"/>
      <c r="AR10" s="11">
        <v>8.2639766346471202E-2</v>
      </c>
      <c r="AS10" s="11">
        <v>0.116147742346436</v>
      </c>
      <c r="AT10" s="11">
        <v>8.0702153393282502E-2</v>
      </c>
      <c r="AU10" s="11"/>
      <c r="AV10" s="11">
        <v>9.2307269895343297E-2</v>
      </c>
      <c r="AW10" s="11">
        <v>0.11598593907923301</v>
      </c>
      <c r="AX10" s="11">
        <v>0.131103487012519</v>
      </c>
      <c r="AY10" s="11">
        <v>3.9030716313016703E-2</v>
      </c>
      <c r="AZ10" s="11">
        <v>6.4507983058744403E-2</v>
      </c>
      <c r="BA10" s="11"/>
      <c r="BB10" s="11">
        <v>0.102724518248781</v>
      </c>
      <c r="BC10" s="11">
        <v>0.116957646409141</v>
      </c>
      <c r="BD10" s="11">
        <v>0.17535251522303799</v>
      </c>
      <c r="BE10" s="11"/>
      <c r="BF10" s="11">
        <v>0.13792669289333101</v>
      </c>
      <c r="BG10" s="11">
        <v>9.8010972160403304E-2</v>
      </c>
      <c r="BH10" s="11">
        <v>8.8454032558602902E-2</v>
      </c>
      <c r="BI10" s="11">
        <v>8.1053913097522107E-2</v>
      </c>
      <c r="BJ10" s="11">
        <v>7.7234801944718004E-2</v>
      </c>
      <c r="BK10" s="11">
        <v>8.2328057579394404E-2</v>
      </c>
    </row>
    <row r="11" spans="2:63" x14ac:dyDescent="0.35">
      <c r="B11" s="14" t="s">
        <v>236</v>
      </c>
      <c r="C11" s="11">
        <v>0.20349772047061901</v>
      </c>
      <c r="D11" s="11">
        <v>0.22523837438373401</v>
      </c>
      <c r="E11" s="11">
        <v>0.18328102807871599</v>
      </c>
      <c r="F11" s="11"/>
      <c r="G11" s="11">
        <v>0.26127872684381498</v>
      </c>
      <c r="H11" s="11">
        <v>0.21078752456059599</v>
      </c>
      <c r="I11" s="11">
        <v>0.198087516701658</v>
      </c>
      <c r="J11" s="11">
        <v>0.20851132395113001</v>
      </c>
      <c r="K11" s="11">
        <v>0.19191173529279701</v>
      </c>
      <c r="L11" s="11">
        <v>0.16974627025701</v>
      </c>
      <c r="M11" s="11"/>
      <c r="N11" s="11">
        <v>0.215501012950536</v>
      </c>
      <c r="O11" s="11">
        <v>0.18682523017754199</v>
      </c>
      <c r="P11" s="11">
        <v>0.22793366419261199</v>
      </c>
      <c r="Q11" s="11">
        <v>0.23456221519386899</v>
      </c>
      <c r="R11" s="11">
        <v>0.19825450142541501</v>
      </c>
      <c r="S11" s="11">
        <v>0.19751171134064599</v>
      </c>
      <c r="T11" s="11">
        <v>0.16582399646052001</v>
      </c>
      <c r="U11" s="11">
        <v>0.21260194132683199</v>
      </c>
      <c r="V11" s="11">
        <v>0.20933739502318099</v>
      </c>
      <c r="W11" s="11">
        <v>0.19296414166325601</v>
      </c>
      <c r="X11" s="11">
        <v>0.19631771700195699</v>
      </c>
      <c r="Y11" s="11"/>
      <c r="Z11" s="11">
        <v>0.21782793181469501</v>
      </c>
      <c r="AA11" s="11">
        <v>0.20706856707440299</v>
      </c>
      <c r="AB11" s="11">
        <v>0.20956116857335999</v>
      </c>
      <c r="AC11" s="11">
        <v>0.17622633585567901</v>
      </c>
      <c r="AD11" s="11"/>
      <c r="AE11" s="11">
        <v>0.17930013130948</v>
      </c>
      <c r="AF11" s="11">
        <v>0.22492764221988901</v>
      </c>
      <c r="AG11" s="11">
        <v>0.202989053587532</v>
      </c>
      <c r="AH11" s="11">
        <v>0.20482154113302201</v>
      </c>
      <c r="AI11" s="11">
        <v>0.25497300205149098</v>
      </c>
      <c r="AJ11" s="11"/>
      <c r="AK11" s="11">
        <v>0.19367071305813999</v>
      </c>
      <c r="AL11" s="11">
        <v>0.24074197440234199</v>
      </c>
      <c r="AM11" s="11">
        <v>0.14344907496770501</v>
      </c>
      <c r="AN11" s="11">
        <v>0.18702719707642201</v>
      </c>
      <c r="AO11" s="11">
        <v>0.19387378246817299</v>
      </c>
      <c r="AP11" s="11">
        <v>0.198048579728381</v>
      </c>
      <c r="AQ11" s="11"/>
      <c r="AR11" s="11">
        <v>0.17893472350185499</v>
      </c>
      <c r="AS11" s="11">
        <v>0.214384873376674</v>
      </c>
      <c r="AT11" s="11">
        <v>0.214587310104082</v>
      </c>
      <c r="AU11" s="11"/>
      <c r="AV11" s="11">
        <v>0.17564690102366001</v>
      </c>
      <c r="AW11" s="11">
        <v>0.228910711939736</v>
      </c>
      <c r="AX11" s="11">
        <v>0.26851512671627997</v>
      </c>
      <c r="AY11" s="11">
        <v>8.7337453759346706E-2</v>
      </c>
      <c r="AZ11" s="11">
        <v>0.17811828667531801</v>
      </c>
      <c r="BA11" s="11"/>
      <c r="BB11" s="11">
        <v>0.19390345271866899</v>
      </c>
      <c r="BC11" s="11">
        <v>0.22853998660323799</v>
      </c>
      <c r="BD11" s="11">
        <v>0.226027271931176</v>
      </c>
      <c r="BE11" s="11"/>
      <c r="BF11" s="11">
        <v>0.20382157743148499</v>
      </c>
      <c r="BG11" s="11">
        <v>0.181946595067671</v>
      </c>
      <c r="BH11" s="11">
        <v>0.24505424389923899</v>
      </c>
      <c r="BI11" s="11">
        <v>0.209317244747073</v>
      </c>
      <c r="BJ11" s="11">
        <v>0.17447543975589799</v>
      </c>
      <c r="BK11" s="11">
        <v>0.25947720834500498</v>
      </c>
    </row>
    <row r="12" spans="2:63" x14ac:dyDescent="0.35">
      <c r="B12" s="14" t="s">
        <v>237</v>
      </c>
      <c r="C12" s="11">
        <v>0.43123405737641701</v>
      </c>
      <c r="D12" s="11">
        <v>0.41309871055220099</v>
      </c>
      <c r="E12" s="11">
        <v>0.45067938336368302</v>
      </c>
      <c r="F12" s="11"/>
      <c r="G12" s="11">
        <v>0.20403065997908201</v>
      </c>
      <c r="H12" s="11">
        <v>0.25954537463511801</v>
      </c>
      <c r="I12" s="11">
        <v>0.38225082580791098</v>
      </c>
      <c r="J12" s="11">
        <v>0.51515103286018304</v>
      </c>
      <c r="K12" s="11">
        <v>0.52890841090834095</v>
      </c>
      <c r="L12" s="11">
        <v>0.61046761702533103</v>
      </c>
      <c r="M12" s="11"/>
      <c r="N12" s="11">
        <v>0.30783696506858499</v>
      </c>
      <c r="O12" s="11">
        <v>0.45063837107953097</v>
      </c>
      <c r="P12" s="11">
        <v>0.458135042015408</v>
      </c>
      <c r="Q12" s="11">
        <v>0.45440908112815398</v>
      </c>
      <c r="R12" s="11">
        <v>0.461750363408308</v>
      </c>
      <c r="S12" s="11">
        <v>0.39724820653237197</v>
      </c>
      <c r="T12" s="11">
        <v>0.50191364179642795</v>
      </c>
      <c r="U12" s="11">
        <v>0.402516129839675</v>
      </c>
      <c r="V12" s="11">
        <v>0.42669079692605399</v>
      </c>
      <c r="W12" s="11">
        <v>0.49842811329831799</v>
      </c>
      <c r="X12" s="11">
        <v>0.44040101181847702</v>
      </c>
      <c r="Y12" s="11"/>
      <c r="Z12" s="11">
        <v>0.41246474804349198</v>
      </c>
      <c r="AA12" s="11">
        <v>0.45737888587853798</v>
      </c>
      <c r="AB12" s="11">
        <v>0.38264324537410799</v>
      </c>
      <c r="AC12" s="11">
        <v>0.46516481854206698</v>
      </c>
      <c r="AD12" s="11"/>
      <c r="AE12" s="11">
        <v>0.48361354619692198</v>
      </c>
      <c r="AF12" s="11">
        <v>0.427683135795699</v>
      </c>
      <c r="AG12" s="11">
        <v>0.41386423917925902</v>
      </c>
      <c r="AH12" s="11">
        <v>0.31681451586459197</v>
      </c>
      <c r="AI12" s="11">
        <v>0.338919961364819</v>
      </c>
      <c r="AJ12" s="11"/>
      <c r="AK12" s="11">
        <v>0.50548173370828997</v>
      </c>
      <c r="AL12" s="11">
        <v>0.38221212209787198</v>
      </c>
      <c r="AM12" s="11">
        <v>0.43974901649261899</v>
      </c>
      <c r="AN12" s="11">
        <v>0.456404371380494</v>
      </c>
      <c r="AO12" s="11">
        <v>0.37797632186036101</v>
      </c>
      <c r="AP12" s="11">
        <v>0.28304497237644799</v>
      </c>
      <c r="AQ12" s="11"/>
      <c r="AR12" s="11">
        <v>0.52641715397523103</v>
      </c>
      <c r="AS12" s="11">
        <v>0.37601701501059398</v>
      </c>
      <c r="AT12" s="11">
        <v>0.41836207668824998</v>
      </c>
      <c r="AU12" s="11"/>
      <c r="AV12" s="11">
        <v>0.50639790210542102</v>
      </c>
      <c r="AW12" s="11">
        <v>0.33914122308316103</v>
      </c>
      <c r="AX12" s="11">
        <v>0.40229423418836302</v>
      </c>
      <c r="AY12" s="11">
        <v>0.54969188977527095</v>
      </c>
      <c r="AZ12" s="11">
        <v>0.45963194246822298</v>
      </c>
      <c r="BA12" s="11"/>
      <c r="BB12" s="11">
        <v>0.48802502517714202</v>
      </c>
      <c r="BC12" s="11">
        <v>0.34228374731531702</v>
      </c>
      <c r="BD12" s="11">
        <v>0.34618944428277798</v>
      </c>
      <c r="BE12" s="11"/>
      <c r="BF12" s="11">
        <v>0.31312343868953602</v>
      </c>
      <c r="BG12" s="11">
        <v>0.44838899986314601</v>
      </c>
      <c r="BH12" s="11">
        <v>0.41059701511379498</v>
      </c>
      <c r="BI12" s="11">
        <v>0.49143691668394901</v>
      </c>
      <c r="BJ12" s="11">
        <v>0.49129971425327601</v>
      </c>
      <c r="BK12" s="11">
        <v>0.45630610882181699</v>
      </c>
    </row>
    <row r="13" spans="2:63" x14ac:dyDescent="0.35">
      <c r="B13" s="14" t="s">
        <v>84</v>
      </c>
      <c r="C13" s="11">
        <v>0.217220946055976</v>
      </c>
      <c r="D13" s="11">
        <v>0.178370524197831</v>
      </c>
      <c r="E13" s="11">
        <v>0.25142285776429402</v>
      </c>
      <c r="F13" s="11"/>
      <c r="G13" s="11">
        <v>0.23830866664404499</v>
      </c>
      <c r="H13" s="11">
        <v>0.257686493143364</v>
      </c>
      <c r="I13" s="11">
        <v>0.25773013934267103</v>
      </c>
      <c r="J13" s="11">
        <v>0.22225507608957901</v>
      </c>
      <c r="K13" s="11">
        <v>0.196788781853074</v>
      </c>
      <c r="L13" s="11">
        <v>0.150531018931573</v>
      </c>
      <c r="M13" s="11"/>
      <c r="N13" s="11">
        <v>0.20318144559381601</v>
      </c>
      <c r="O13" s="11">
        <v>0.24089720805176601</v>
      </c>
      <c r="P13" s="11">
        <v>0.21442485712106299</v>
      </c>
      <c r="Q13" s="11">
        <v>0.210773837756457</v>
      </c>
      <c r="R13" s="11">
        <v>0.204921161555746</v>
      </c>
      <c r="S13" s="11">
        <v>0.226320458168427</v>
      </c>
      <c r="T13" s="11">
        <v>0.226567532462398</v>
      </c>
      <c r="U13" s="11">
        <v>0.25341282331449899</v>
      </c>
      <c r="V13" s="11">
        <v>0.211083832205509</v>
      </c>
      <c r="W13" s="11">
        <v>0.184563244682414</v>
      </c>
      <c r="X13" s="11">
        <v>0.239540979629564</v>
      </c>
      <c r="Y13" s="11"/>
      <c r="Z13" s="11">
        <v>0.206087648280602</v>
      </c>
      <c r="AA13" s="11">
        <v>0.23494805353334799</v>
      </c>
      <c r="AB13" s="11">
        <v>0.204965875299884</v>
      </c>
      <c r="AC13" s="11">
        <v>0.22193643732394999</v>
      </c>
      <c r="AD13" s="11"/>
      <c r="AE13" s="11">
        <v>0.223679489692445</v>
      </c>
      <c r="AF13" s="11">
        <v>0.20926767520904899</v>
      </c>
      <c r="AG13" s="11">
        <v>0.231754689923581</v>
      </c>
      <c r="AH13" s="11">
        <v>0.22551474933415999</v>
      </c>
      <c r="AI13" s="11">
        <v>0.13996675802341901</v>
      </c>
      <c r="AJ13" s="11"/>
      <c r="AK13" s="11">
        <v>0.15876889371316799</v>
      </c>
      <c r="AL13" s="11">
        <v>0.225564211624904</v>
      </c>
      <c r="AM13" s="11">
        <v>0.24847213923672301</v>
      </c>
      <c r="AN13" s="11">
        <v>0.20096641851445499</v>
      </c>
      <c r="AO13" s="11">
        <v>0.28498633375899002</v>
      </c>
      <c r="AP13" s="11">
        <v>0.407870870738195</v>
      </c>
      <c r="AQ13" s="11"/>
      <c r="AR13" s="11">
        <v>0.17487056392019801</v>
      </c>
      <c r="AS13" s="11">
        <v>0.229520039409224</v>
      </c>
      <c r="AT13" s="11">
        <v>0.25710297334551002</v>
      </c>
      <c r="AU13" s="11"/>
      <c r="AV13" s="11">
        <v>0.18351982417679899</v>
      </c>
      <c r="AW13" s="11">
        <v>0.25369145444114699</v>
      </c>
      <c r="AX13" s="11">
        <v>0.150503331183718</v>
      </c>
      <c r="AY13" s="11">
        <v>0.136736676525295</v>
      </c>
      <c r="AZ13" s="11">
        <v>0.27106479833246</v>
      </c>
      <c r="BA13" s="11"/>
      <c r="BB13" s="11">
        <v>0.17645643640801101</v>
      </c>
      <c r="BC13" s="11">
        <v>0.253498859869976</v>
      </c>
      <c r="BD13" s="11">
        <v>0.17792282785716301</v>
      </c>
      <c r="BE13" s="11"/>
      <c r="BF13" s="11">
        <v>0.219166883691961</v>
      </c>
      <c r="BG13" s="11">
        <v>0.24274174997693099</v>
      </c>
      <c r="BH13" s="11">
        <v>0.18346953792706999</v>
      </c>
      <c r="BI13" s="11">
        <v>0.19818532417524801</v>
      </c>
      <c r="BJ13" s="11">
        <v>0.23632414072048499</v>
      </c>
      <c r="BK13" s="11">
        <v>0.19521378162011099</v>
      </c>
    </row>
    <row r="14" spans="2:63" x14ac:dyDescent="0.35">
      <c r="B14" s="14" t="s">
        <v>238</v>
      </c>
      <c r="C14" s="17">
        <v>0.14804727609698801</v>
      </c>
      <c r="D14" s="17">
        <v>0.183292390866234</v>
      </c>
      <c r="E14" s="17">
        <v>0.114616730793307</v>
      </c>
      <c r="F14" s="17"/>
      <c r="G14" s="17">
        <v>0.29638194653305899</v>
      </c>
      <c r="H14" s="17">
        <v>0.27198060766092202</v>
      </c>
      <c r="I14" s="17">
        <v>0.16193151814776</v>
      </c>
      <c r="J14" s="17">
        <v>5.40825670991072E-2</v>
      </c>
      <c r="K14" s="17">
        <v>8.2391071945787306E-2</v>
      </c>
      <c r="L14" s="17">
        <v>6.9255093786085895E-2</v>
      </c>
      <c r="M14" s="17"/>
      <c r="N14" s="17">
        <v>0.27348057638706302</v>
      </c>
      <c r="O14" s="17">
        <v>0.12163919069116</v>
      </c>
      <c r="P14" s="17">
        <v>9.9506436670916701E-2</v>
      </c>
      <c r="Q14" s="17">
        <v>0.100254865921521</v>
      </c>
      <c r="R14" s="17">
        <v>0.135073973610531</v>
      </c>
      <c r="S14" s="17">
        <v>0.17891962395855501</v>
      </c>
      <c r="T14" s="17">
        <v>0.105694829280654</v>
      </c>
      <c r="U14" s="17">
        <v>0.13146910551899299</v>
      </c>
      <c r="V14" s="17">
        <v>0.15288797584525601</v>
      </c>
      <c r="W14" s="17">
        <v>0.124044500356012</v>
      </c>
      <c r="X14" s="17">
        <v>0.123740291550002</v>
      </c>
      <c r="Y14" s="17"/>
      <c r="Z14" s="17">
        <v>0.16361967186121101</v>
      </c>
      <c r="AA14" s="17">
        <v>0.10060449351371099</v>
      </c>
      <c r="AB14" s="17">
        <v>0.202829710752647</v>
      </c>
      <c r="AC14" s="17">
        <v>0.13667240827830399</v>
      </c>
      <c r="AD14" s="17"/>
      <c r="AE14" s="17">
        <v>0.113406832801154</v>
      </c>
      <c r="AF14" s="17">
        <v>0.13812154677536201</v>
      </c>
      <c r="AG14" s="17">
        <v>0.15139201730962801</v>
      </c>
      <c r="AH14" s="17">
        <v>0.252849193668226</v>
      </c>
      <c r="AI14" s="17">
        <v>0.266140278560271</v>
      </c>
      <c r="AJ14" s="17"/>
      <c r="AK14" s="17">
        <v>0.142078659520402</v>
      </c>
      <c r="AL14" s="17">
        <v>0.151481691874882</v>
      </c>
      <c r="AM14" s="17">
        <v>0.16832976930295299</v>
      </c>
      <c r="AN14" s="17">
        <v>0.155602013028629</v>
      </c>
      <c r="AO14" s="17">
        <v>0.14316356191247601</v>
      </c>
      <c r="AP14" s="17">
        <v>0.111035577156976</v>
      </c>
      <c r="AQ14" s="17"/>
      <c r="AR14" s="17">
        <v>0.119777558602715</v>
      </c>
      <c r="AS14" s="17">
        <v>0.18007807220350799</v>
      </c>
      <c r="AT14" s="17">
        <v>0.109947639862158</v>
      </c>
      <c r="AU14" s="17"/>
      <c r="AV14" s="17">
        <v>0.13443537269412001</v>
      </c>
      <c r="AW14" s="17">
        <v>0.17825661053595501</v>
      </c>
      <c r="AX14" s="17">
        <v>0.178687307911639</v>
      </c>
      <c r="AY14" s="17">
        <v>0.22623397994008801</v>
      </c>
      <c r="AZ14" s="17">
        <v>9.1184972523998598E-2</v>
      </c>
      <c r="BA14" s="17"/>
      <c r="BB14" s="17">
        <v>0.14161508569617801</v>
      </c>
      <c r="BC14" s="17">
        <v>0.17567740621146899</v>
      </c>
      <c r="BD14" s="17">
        <v>0.24986045592888401</v>
      </c>
      <c r="BE14" s="17"/>
      <c r="BF14" s="17">
        <v>0.26388810018701803</v>
      </c>
      <c r="BG14" s="17">
        <v>0.12692265509225301</v>
      </c>
      <c r="BH14" s="17">
        <v>0.160879203059897</v>
      </c>
      <c r="BI14" s="17">
        <v>0.10106051439373</v>
      </c>
      <c r="BJ14" s="17">
        <v>9.7900705270341101E-2</v>
      </c>
      <c r="BK14" s="17">
        <v>8.9002901213067406E-2</v>
      </c>
    </row>
    <row r="15" spans="2:63" x14ac:dyDescent="0.35">
      <c r="B15" s="14" t="s">
        <v>239</v>
      </c>
      <c r="C15" s="17">
        <v>0.63473177784703705</v>
      </c>
      <c r="D15" s="17">
        <v>0.638337084935934</v>
      </c>
      <c r="E15" s="17">
        <v>0.63396041144239801</v>
      </c>
      <c r="F15" s="17"/>
      <c r="G15" s="17">
        <v>0.46530938682289602</v>
      </c>
      <c r="H15" s="17">
        <v>0.47033289919571403</v>
      </c>
      <c r="I15" s="17">
        <v>0.58033834250956895</v>
      </c>
      <c r="J15" s="17">
        <v>0.72366235681131397</v>
      </c>
      <c r="K15" s="17">
        <v>0.72082014620113799</v>
      </c>
      <c r="L15" s="17">
        <v>0.78021388728234098</v>
      </c>
      <c r="M15" s="17"/>
      <c r="N15" s="17">
        <v>0.52333797801912096</v>
      </c>
      <c r="O15" s="17">
        <v>0.63746360125707402</v>
      </c>
      <c r="P15" s="17">
        <v>0.68606870620801996</v>
      </c>
      <c r="Q15" s="17">
        <v>0.68897129632202303</v>
      </c>
      <c r="R15" s="17">
        <v>0.660004864833723</v>
      </c>
      <c r="S15" s="17">
        <v>0.59475991787301796</v>
      </c>
      <c r="T15" s="17">
        <v>0.66773763825694799</v>
      </c>
      <c r="U15" s="17">
        <v>0.61511807116650796</v>
      </c>
      <c r="V15" s="17">
        <v>0.63602819194923499</v>
      </c>
      <c r="W15" s="17">
        <v>0.69139225496157397</v>
      </c>
      <c r="X15" s="17">
        <v>0.63671872882043401</v>
      </c>
      <c r="Y15" s="17"/>
      <c r="Z15" s="17">
        <v>0.63029267985818704</v>
      </c>
      <c r="AA15" s="17">
        <v>0.66444745295294105</v>
      </c>
      <c r="AB15" s="17">
        <v>0.59220441394746903</v>
      </c>
      <c r="AC15" s="17">
        <v>0.64139115439774597</v>
      </c>
      <c r="AD15" s="17"/>
      <c r="AE15" s="17">
        <v>0.66291367750640096</v>
      </c>
      <c r="AF15" s="17">
        <v>0.65261077801558898</v>
      </c>
      <c r="AG15" s="17">
        <v>0.61685329276679102</v>
      </c>
      <c r="AH15" s="17">
        <v>0.52163605699761395</v>
      </c>
      <c r="AI15" s="17">
        <v>0.59389296341631004</v>
      </c>
      <c r="AJ15" s="17"/>
      <c r="AK15" s="17">
        <v>0.69915244676642996</v>
      </c>
      <c r="AL15" s="17">
        <v>0.62295409650021405</v>
      </c>
      <c r="AM15" s="17">
        <v>0.58319809146032398</v>
      </c>
      <c r="AN15" s="17">
        <v>0.64343156845691496</v>
      </c>
      <c r="AO15" s="17">
        <v>0.571850104328534</v>
      </c>
      <c r="AP15" s="17">
        <v>0.48109355210482901</v>
      </c>
      <c r="AQ15" s="17"/>
      <c r="AR15" s="17">
        <v>0.70535187747708705</v>
      </c>
      <c r="AS15" s="17">
        <v>0.59040188838726804</v>
      </c>
      <c r="AT15" s="17">
        <v>0.63294938679233204</v>
      </c>
      <c r="AU15" s="17"/>
      <c r="AV15" s="17">
        <v>0.682044803129081</v>
      </c>
      <c r="AW15" s="17">
        <v>0.56805193502289697</v>
      </c>
      <c r="AX15" s="17">
        <v>0.67080936090464305</v>
      </c>
      <c r="AY15" s="17">
        <v>0.63702934353461804</v>
      </c>
      <c r="AZ15" s="17">
        <v>0.63775022914354096</v>
      </c>
      <c r="BA15" s="17"/>
      <c r="BB15" s="17">
        <v>0.68192847789581101</v>
      </c>
      <c r="BC15" s="17">
        <v>0.57082373391855501</v>
      </c>
      <c r="BD15" s="17">
        <v>0.57221671621395398</v>
      </c>
      <c r="BE15" s="17"/>
      <c r="BF15" s="17">
        <v>0.51694501612102095</v>
      </c>
      <c r="BG15" s="17">
        <v>0.63033559493081703</v>
      </c>
      <c r="BH15" s="17">
        <v>0.65565125901303301</v>
      </c>
      <c r="BI15" s="17">
        <v>0.70075416143102198</v>
      </c>
      <c r="BJ15" s="17">
        <v>0.66577515400917398</v>
      </c>
      <c r="BK15" s="17">
        <v>0.71578331716682198</v>
      </c>
    </row>
    <row r="16" spans="2:63" x14ac:dyDescent="0.35">
      <c r="B16" s="14" t="s">
        <v>192</v>
      </c>
      <c r="C16" s="18">
        <v>-0.48668450175004901</v>
      </c>
      <c r="D16" s="18">
        <v>-0.4550446940697</v>
      </c>
      <c r="E16" s="18">
        <v>-0.51934368064909098</v>
      </c>
      <c r="F16" s="18"/>
      <c r="G16" s="18">
        <v>-0.168927440289837</v>
      </c>
      <c r="H16" s="18">
        <v>-0.198352291534793</v>
      </c>
      <c r="I16" s="18">
        <v>-0.41840682436180898</v>
      </c>
      <c r="J16" s="18">
        <v>-0.669579789712206</v>
      </c>
      <c r="K16" s="18">
        <v>-0.638429074255351</v>
      </c>
      <c r="L16" s="18">
        <v>-0.71095879349625501</v>
      </c>
      <c r="M16" s="18"/>
      <c r="N16" s="18">
        <v>-0.249857401632058</v>
      </c>
      <c r="O16" s="18">
        <v>-0.51582441056591399</v>
      </c>
      <c r="P16" s="18">
        <v>-0.586562269537103</v>
      </c>
      <c r="Q16" s="18">
        <v>-0.58871643040050203</v>
      </c>
      <c r="R16" s="18">
        <v>-0.52493089122319203</v>
      </c>
      <c r="S16" s="18">
        <v>-0.41584029391446398</v>
      </c>
      <c r="T16" s="18">
        <v>-0.56204280897629399</v>
      </c>
      <c r="U16" s="18">
        <v>-0.48364896564751397</v>
      </c>
      <c r="V16" s="18">
        <v>-0.483140216103979</v>
      </c>
      <c r="W16" s="18">
        <v>-0.56734775460556297</v>
      </c>
      <c r="X16" s="18">
        <v>-0.51297843727043202</v>
      </c>
      <c r="Y16" s="18"/>
      <c r="Z16" s="18">
        <v>-0.46667300799697597</v>
      </c>
      <c r="AA16" s="18">
        <v>-0.56384295943923102</v>
      </c>
      <c r="AB16" s="18">
        <v>-0.38937470319482098</v>
      </c>
      <c r="AC16" s="18">
        <v>-0.50471874611944301</v>
      </c>
      <c r="AD16" s="18"/>
      <c r="AE16" s="18">
        <v>-0.54950684470524702</v>
      </c>
      <c r="AF16" s="18">
        <v>-0.51448923124022605</v>
      </c>
      <c r="AG16" s="18">
        <v>-0.46546127545716298</v>
      </c>
      <c r="AH16" s="18">
        <v>-0.268786863329388</v>
      </c>
      <c r="AI16" s="18">
        <v>-0.32775268485603798</v>
      </c>
      <c r="AJ16" s="18"/>
      <c r="AK16" s="18">
        <v>-0.55707378724602796</v>
      </c>
      <c r="AL16" s="18">
        <v>-0.47147240462533202</v>
      </c>
      <c r="AM16" s="18">
        <v>-0.41486832215737102</v>
      </c>
      <c r="AN16" s="18">
        <v>-0.48782955542828599</v>
      </c>
      <c r="AO16" s="18">
        <v>-0.42868654241605902</v>
      </c>
      <c r="AP16" s="18">
        <v>-0.37005797494785297</v>
      </c>
      <c r="AQ16" s="18"/>
      <c r="AR16" s="18">
        <v>-0.58557431887437095</v>
      </c>
      <c r="AS16" s="18">
        <v>-0.41032381618376002</v>
      </c>
      <c r="AT16" s="18">
        <v>-0.52300174693017398</v>
      </c>
      <c r="AU16" s="18"/>
      <c r="AV16" s="18">
        <v>-0.54760943043496102</v>
      </c>
      <c r="AW16" s="18">
        <v>-0.38979532448694199</v>
      </c>
      <c r="AX16" s="18">
        <v>-0.49212205299300499</v>
      </c>
      <c r="AY16" s="18">
        <v>-0.41079536359453001</v>
      </c>
      <c r="AZ16" s="18">
        <v>-0.54656525661954203</v>
      </c>
      <c r="BA16" s="18"/>
      <c r="BB16" s="18">
        <v>-0.54031339219963304</v>
      </c>
      <c r="BC16" s="18">
        <v>-0.39514632770708602</v>
      </c>
      <c r="BD16" s="18">
        <v>-0.32235626028506997</v>
      </c>
      <c r="BE16" s="18"/>
      <c r="BF16" s="18">
        <v>-0.25305691593400298</v>
      </c>
      <c r="BG16" s="18">
        <v>-0.50341293983856406</v>
      </c>
      <c r="BH16" s="18">
        <v>-0.494772055953136</v>
      </c>
      <c r="BI16" s="18">
        <v>-0.599693647037291</v>
      </c>
      <c r="BJ16" s="18">
        <v>-0.56787444873883297</v>
      </c>
      <c r="BK16" s="18">
        <v>-0.626780415953755</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K16"/>
  <sheetViews>
    <sheetView showGridLines="0" workbookViewId="0">
      <pane xSplit="2" topLeftCell="C1" activePane="topRight" state="frozen"/>
      <selection pane="topRight" activeCell="A6" sqref="A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66</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63</v>
      </c>
      <c r="C9" s="11">
        <v>0.63429580479609704</v>
      </c>
      <c r="D9" s="11">
        <v>0.69881883662152899</v>
      </c>
      <c r="E9" s="11">
        <v>0.57415995551819199</v>
      </c>
      <c r="F9" s="11"/>
      <c r="G9" s="11">
        <v>0.38127663458741101</v>
      </c>
      <c r="H9" s="11">
        <v>0.63620093807644496</v>
      </c>
      <c r="I9" s="11">
        <v>0.69373618239603596</v>
      </c>
      <c r="J9" s="11">
        <v>0.70391580674705401</v>
      </c>
      <c r="K9" s="11">
        <v>0.69082689957821197</v>
      </c>
      <c r="L9" s="11">
        <v>0.66135875958880597</v>
      </c>
      <c r="M9" s="11"/>
      <c r="N9" s="11">
        <v>0.66213898540308502</v>
      </c>
      <c r="O9" s="11">
        <v>0.61912307623767304</v>
      </c>
      <c r="P9" s="11">
        <v>0.60091133431499699</v>
      </c>
      <c r="Q9" s="11">
        <v>0.643955845528562</v>
      </c>
      <c r="R9" s="11">
        <v>0.58848171936082605</v>
      </c>
      <c r="S9" s="11">
        <v>0.61251609184245004</v>
      </c>
      <c r="T9" s="11">
        <v>0.587541431748831</v>
      </c>
      <c r="U9" s="11">
        <v>0.63023251910074995</v>
      </c>
      <c r="V9" s="11">
        <v>0.66116365713701397</v>
      </c>
      <c r="W9" s="11">
        <v>0.68161819169686599</v>
      </c>
      <c r="X9" s="11">
        <v>0.668872260556162</v>
      </c>
      <c r="Y9" s="11"/>
      <c r="Z9" s="11">
        <v>0.66723403797801395</v>
      </c>
      <c r="AA9" s="11">
        <v>0.64367244616390296</v>
      </c>
      <c r="AB9" s="11">
        <v>0.59299081453510705</v>
      </c>
      <c r="AC9" s="11">
        <v>0.62482963451304796</v>
      </c>
      <c r="AD9" s="11"/>
      <c r="AE9" s="11">
        <v>0.60581654322463496</v>
      </c>
      <c r="AF9" s="11">
        <v>0.58780378279800205</v>
      </c>
      <c r="AG9" s="11">
        <v>0.65939542836008103</v>
      </c>
      <c r="AH9" s="11">
        <v>0.73529937470470597</v>
      </c>
      <c r="AI9" s="11">
        <v>0.75287107223880301</v>
      </c>
      <c r="AJ9" s="11"/>
      <c r="AK9" s="11">
        <v>0.67629597241995798</v>
      </c>
      <c r="AL9" s="11">
        <v>0.63597404062206897</v>
      </c>
      <c r="AM9" s="11">
        <v>0.64881214617829797</v>
      </c>
      <c r="AN9" s="11">
        <v>0.67583399029959901</v>
      </c>
      <c r="AO9" s="11">
        <v>0.63851695140621301</v>
      </c>
      <c r="AP9" s="11">
        <v>0.196668890493502</v>
      </c>
      <c r="AQ9" s="11"/>
      <c r="AR9" s="11">
        <v>0.685157585374645</v>
      </c>
      <c r="AS9" s="11">
        <v>0.66180794206546101</v>
      </c>
      <c r="AT9" s="11">
        <v>0.56475528546567999</v>
      </c>
      <c r="AU9" s="11"/>
      <c r="AV9" s="11">
        <v>0.66869730980120701</v>
      </c>
      <c r="AW9" s="11">
        <v>0.64049336158729198</v>
      </c>
      <c r="AX9" s="11">
        <v>0.68906987291611899</v>
      </c>
      <c r="AY9" s="11">
        <v>0.75496902186366699</v>
      </c>
      <c r="AZ9" s="11">
        <v>0.54975378472210901</v>
      </c>
      <c r="BA9" s="11"/>
      <c r="BB9" s="11">
        <v>0.67426040003827203</v>
      </c>
      <c r="BC9" s="11">
        <v>0.639645034565127</v>
      </c>
      <c r="BD9" s="11">
        <v>0.62881071837029101</v>
      </c>
      <c r="BE9" s="11"/>
      <c r="BF9" s="11">
        <v>0.71905783523114697</v>
      </c>
      <c r="BG9" s="11">
        <v>0.63992260374349597</v>
      </c>
      <c r="BH9" s="11">
        <v>0.58074652082122802</v>
      </c>
      <c r="BI9" s="11">
        <v>0.61129283090889897</v>
      </c>
      <c r="BJ9" s="11">
        <v>0.57953317726573805</v>
      </c>
      <c r="BK9" s="11">
        <v>0.61808568741037595</v>
      </c>
    </row>
    <row r="10" spans="2:63" x14ac:dyDescent="0.35">
      <c r="B10" s="14" t="s">
        <v>64</v>
      </c>
      <c r="C10" s="11">
        <v>0.114591646901154</v>
      </c>
      <c r="D10" s="11">
        <v>9.6346287381777904E-2</v>
      </c>
      <c r="E10" s="11">
        <v>0.129257258400402</v>
      </c>
      <c r="F10" s="11"/>
      <c r="G10" s="11">
        <v>0.37757977297637801</v>
      </c>
      <c r="H10" s="11">
        <v>0.12340414137865199</v>
      </c>
      <c r="I10" s="11">
        <v>8.2072657467877605E-2</v>
      </c>
      <c r="J10" s="11">
        <v>7.0233406212388702E-2</v>
      </c>
      <c r="K10" s="11">
        <v>3.5395972344689802E-2</v>
      </c>
      <c r="L10" s="11">
        <v>4.4797140544732203E-2</v>
      </c>
      <c r="M10" s="11"/>
      <c r="N10" s="11">
        <v>0.14341519973422701</v>
      </c>
      <c r="O10" s="11">
        <v>0.12426429515481301</v>
      </c>
      <c r="P10" s="11">
        <v>0.12600405030996101</v>
      </c>
      <c r="Q10" s="11">
        <v>0.10856584879303199</v>
      </c>
      <c r="R10" s="11">
        <v>0.136787962419545</v>
      </c>
      <c r="S10" s="11">
        <v>0.135200705305145</v>
      </c>
      <c r="T10" s="11">
        <v>0.12456978488991299</v>
      </c>
      <c r="U10" s="11">
        <v>9.7826500777495703E-2</v>
      </c>
      <c r="V10" s="11">
        <v>7.6556637417599799E-2</v>
      </c>
      <c r="W10" s="11">
        <v>7.7916952023211403E-2</v>
      </c>
      <c r="X10" s="11">
        <v>8.0186758319223506E-2</v>
      </c>
      <c r="Y10" s="11"/>
      <c r="Z10" s="11">
        <v>6.8756950107221701E-2</v>
      </c>
      <c r="AA10" s="11">
        <v>9.8844922709060506E-2</v>
      </c>
      <c r="AB10" s="11">
        <v>0.14667227922071099</v>
      </c>
      <c r="AC10" s="11">
        <v>0.15128064659248699</v>
      </c>
      <c r="AD10" s="11"/>
      <c r="AE10" s="11">
        <v>0.1251244889973</v>
      </c>
      <c r="AF10" s="11">
        <v>0.151945221740481</v>
      </c>
      <c r="AG10" s="11">
        <v>8.9510183457031101E-2</v>
      </c>
      <c r="AH10" s="11">
        <v>6.5982187685016305E-2</v>
      </c>
      <c r="AI10" s="11">
        <v>2.9869004992246598E-2</v>
      </c>
      <c r="AJ10" s="11"/>
      <c r="AK10" s="11">
        <v>6.4772688500934997E-2</v>
      </c>
      <c r="AL10" s="11">
        <v>9.3610382384136506E-2</v>
      </c>
      <c r="AM10" s="11">
        <v>0.13362711483376699</v>
      </c>
      <c r="AN10" s="11">
        <v>0.109736675470407</v>
      </c>
      <c r="AO10" s="11">
        <v>0.13116500661504299</v>
      </c>
      <c r="AP10" s="11">
        <v>0.53206574997149603</v>
      </c>
      <c r="AQ10" s="11"/>
      <c r="AR10" s="11">
        <v>7.2806125960415302E-2</v>
      </c>
      <c r="AS10" s="11">
        <v>8.0569171487989796E-2</v>
      </c>
      <c r="AT10" s="11">
        <v>0.172654475934021</v>
      </c>
      <c r="AU10" s="11"/>
      <c r="AV10" s="11">
        <v>6.8871354512834701E-2</v>
      </c>
      <c r="AW10" s="11">
        <v>0.127561216231071</v>
      </c>
      <c r="AX10" s="11">
        <v>5.9011061551424902E-2</v>
      </c>
      <c r="AY10" s="11">
        <v>6.9556079336043006E-2</v>
      </c>
      <c r="AZ10" s="11">
        <v>0.177922997770907</v>
      </c>
      <c r="BA10" s="11"/>
      <c r="BB10" s="11">
        <v>8.2114810802068602E-2</v>
      </c>
      <c r="BC10" s="11">
        <v>0.135967939488816</v>
      </c>
      <c r="BD10" s="11">
        <v>0.10052733689249101</v>
      </c>
      <c r="BE10" s="11"/>
      <c r="BF10" s="11">
        <v>0.114882563615924</v>
      </c>
      <c r="BG10" s="11">
        <v>0.107824804292749</v>
      </c>
      <c r="BH10" s="11">
        <v>0.139945551348335</v>
      </c>
      <c r="BI10" s="11">
        <v>0.115178899862282</v>
      </c>
      <c r="BJ10" s="11">
        <v>0.110210524330441</v>
      </c>
      <c r="BK10" s="11">
        <v>9.7403098811143798E-2</v>
      </c>
    </row>
    <row r="11" spans="2:63" ht="29" x14ac:dyDescent="0.35">
      <c r="B11" s="14" t="s">
        <v>65</v>
      </c>
      <c r="C11" s="12">
        <v>0.25111254830274798</v>
      </c>
      <c r="D11" s="12">
        <v>0.20483487599669301</v>
      </c>
      <c r="E11" s="12">
        <v>0.29658278608140598</v>
      </c>
      <c r="F11" s="12"/>
      <c r="G11" s="12">
        <v>0.241143592436212</v>
      </c>
      <c r="H11" s="12">
        <v>0.240394920544903</v>
      </c>
      <c r="I11" s="12">
        <v>0.224191160136087</v>
      </c>
      <c r="J11" s="12">
        <v>0.225850787040557</v>
      </c>
      <c r="K11" s="12">
        <v>0.27377712807709798</v>
      </c>
      <c r="L11" s="12">
        <v>0.29384409986646198</v>
      </c>
      <c r="M11" s="12"/>
      <c r="N11" s="12">
        <v>0.194445814862688</v>
      </c>
      <c r="O11" s="12">
        <v>0.25661262860751499</v>
      </c>
      <c r="P11" s="12">
        <v>0.27308461537504197</v>
      </c>
      <c r="Q11" s="12">
        <v>0.24747830567840701</v>
      </c>
      <c r="R11" s="12">
        <v>0.27473031821962901</v>
      </c>
      <c r="S11" s="12">
        <v>0.25228320285240502</v>
      </c>
      <c r="T11" s="12">
        <v>0.28788878336125601</v>
      </c>
      <c r="U11" s="12">
        <v>0.27194098012175399</v>
      </c>
      <c r="V11" s="12">
        <v>0.26227970544538598</v>
      </c>
      <c r="W11" s="12">
        <v>0.24046485627992301</v>
      </c>
      <c r="X11" s="12">
        <v>0.25094098112461399</v>
      </c>
      <c r="Y11" s="12"/>
      <c r="Z11" s="12">
        <v>0.264009011914764</v>
      </c>
      <c r="AA11" s="12">
        <v>0.25748263112703701</v>
      </c>
      <c r="AB11" s="12">
        <v>0.26033690624418099</v>
      </c>
      <c r="AC11" s="12">
        <v>0.22388971889446499</v>
      </c>
      <c r="AD11" s="12"/>
      <c r="AE11" s="12">
        <v>0.26905896777806398</v>
      </c>
      <c r="AF11" s="12">
        <v>0.26025099546151698</v>
      </c>
      <c r="AG11" s="12">
        <v>0.25109438818288798</v>
      </c>
      <c r="AH11" s="12">
        <v>0.19871843761027699</v>
      </c>
      <c r="AI11" s="12">
        <v>0.21725992276895101</v>
      </c>
      <c r="AJ11" s="12"/>
      <c r="AK11" s="12">
        <v>0.25893133907910698</v>
      </c>
      <c r="AL11" s="12">
        <v>0.27041557699379498</v>
      </c>
      <c r="AM11" s="12">
        <v>0.21756073898793499</v>
      </c>
      <c r="AN11" s="12">
        <v>0.214429334229994</v>
      </c>
      <c r="AO11" s="12">
        <v>0.230318041978745</v>
      </c>
      <c r="AP11" s="12">
        <v>0.27126535953500203</v>
      </c>
      <c r="AQ11" s="12"/>
      <c r="AR11" s="12">
        <v>0.24203628866494001</v>
      </c>
      <c r="AS11" s="12">
        <v>0.25762288644655001</v>
      </c>
      <c r="AT11" s="12">
        <v>0.26259023860029901</v>
      </c>
      <c r="AU11" s="12"/>
      <c r="AV11" s="12">
        <v>0.262431335685959</v>
      </c>
      <c r="AW11" s="12">
        <v>0.231945422181637</v>
      </c>
      <c r="AX11" s="12">
        <v>0.25191906553245602</v>
      </c>
      <c r="AY11" s="12">
        <v>0.17547489880028999</v>
      </c>
      <c r="AZ11" s="12">
        <v>0.27232321750698402</v>
      </c>
      <c r="BA11" s="12"/>
      <c r="BB11" s="12">
        <v>0.24362478915965899</v>
      </c>
      <c r="BC11" s="12">
        <v>0.224387025946057</v>
      </c>
      <c r="BD11" s="12">
        <v>0.270661944737218</v>
      </c>
      <c r="BE11" s="12"/>
      <c r="BF11" s="12">
        <v>0.166059601152928</v>
      </c>
      <c r="BG11" s="12">
        <v>0.25225259196375499</v>
      </c>
      <c r="BH11" s="12">
        <v>0.27930792783043701</v>
      </c>
      <c r="BI11" s="12">
        <v>0.27352826922881901</v>
      </c>
      <c r="BJ11" s="12">
        <v>0.31025629840382102</v>
      </c>
      <c r="BK11" s="12">
        <v>0.28451121377847999</v>
      </c>
    </row>
    <row r="12" spans="2:63" x14ac:dyDescent="0.35">
      <c r="B12" s="15"/>
    </row>
    <row r="13" spans="2:63" x14ac:dyDescent="0.35">
      <c r="B13" t="s">
        <v>68</v>
      </c>
    </row>
    <row r="14" spans="2:63" x14ac:dyDescent="0.35">
      <c r="B14" t="s">
        <v>69</v>
      </c>
    </row>
    <row r="16" spans="2:63" x14ac:dyDescent="0.35">
      <c r="B16"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245</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3342</v>
      </c>
      <c r="D7" s="6">
        <v>1545</v>
      </c>
      <c r="E7" s="6">
        <v>1785</v>
      </c>
      <c r="F7" s="6"/>
      <c r="G7" s="6">
        <v>337</v>
      </c>
      <c r="H7" s="6">
        <v>490</v>
      </c>
      <c r="I7" s="6">
        <v>598</v>
      </c>
      <c r="J7" s="6">
        <v>662</v>
      </c>
      <c r="K7" s="6">
        <v>566</v>
      </c>
      <c r="L7" s="6">
        <v>689</v>
      </c>
      <c r="M7" s="6"/>
      <c r="N7" s="6">
        <v>454</v>
      </c>
      <c r="O7" s="6">
        <v>457</v>
      </c>
      <c r="P7" s="6">
        <v>287</v>
      </c>
      <c r="Q7" s="6">
        <v>328</v>
      </c>
      <c r="R7" s="6">
        <v>260</v>
      </c>
      <c r="S7" s="6">
        <v>300</v>
      </c>
      <c r="T7" s="6">
        <v>278</v>
      </c>
      <c r="U7" s="6">
        <v>135</v>
      </c>
      <c r="V7" s="6">
        <v>371</v>
      </c>
      <c r="W7" s="6">
        <v>289</v>
      </c>
      <c r="X7" s="6">
        <v>183</v>
      </c>
      <c r="Y7" s="6"/>
      <c r="Z7" s="6">
        <v>1030</v>
      </c>
      <c r="AA7" s="6">
        <v>993</v>
      </c>
      <c r="AB7" s="6">
        <v>486</v>
      </c>
      <c r="AC7" s="6">
        <v>812</v>
      </c>
      <c r="AD7" s="6"/>
      <c r="AE7" s="6">
        <v>802</v>
      </c>
      <c r="AF7" s="6">
        <v>988</v>
      </c>
      <c r="AG7" s="6">
        <v>937</v>
      </c>
      <c r="AH7" s="6">
        <v>406</v>
      </c>
      <c r="AI7" s="6">
        <v>85</v>
      </c>
      <c r="AJ7" s="6"/>
      <c r="AK7" s="6">
        <v>1238</v>
      </c>
      <c r="AL7" s="6">
        <v>826</v>
      </c>
      <c r="AM7" s="6">
        <v>276</v>
      </c>
      <c r="AN7" s="6">
        <v>276</v>
      </c>
      <c r="AO7" s="6">
        <v>566</v>
      </c>
      <c r="AP7" s="6">
        <v>108</v>
      </c>
      <c r="AQ7" s="6"/>
      <c r="AR7" s="6">
        <v>1343</v>
      </c>
      <c r="AS7" s="6">
        <v>1409</v>
      </c>
      <c r="AT7" s="6">
        <v>400</v>
      </c>
      <c r="AU7" s="6"/>
      <c r="AV7" s="6">
        <v>1265</v>
      </c>
      <c r="AW7" s="6">
        <v>928</v>
      </c>
      <c r="AX7" s="6">
        <v>269</v>
      </c>
      <c r="AY7" s="6">
        <v>52</v>
      </c>
      <c r="AZ7" s="6">
        <v>390</v>
      </c>
      <c r="BA7" s="6"/>
      <c r="BB7" s="6">
        <v>1004</v>
      </c>
      <c r="BC7" s="6">
        <v>875</v>
      </c>
      <c r="BD7" s="6">
        <v>209</v>
      </c>
      <c r="BE7" s="6"/>
      <c r="BF7" s="6">
        <v>651</v>
      </c>
      <c r="BG7" s="6">
        <v>932</v>
      </c>
      <c r="BH7" s="6">
        <v>423</v>
      </c>
      <c r="BI7" s="6">
        <v>703</v>
      </c>
      <c r="BJ7" s="6">
        <v>443</v>
      </c>
      <c r="BK7" s="6">
        <v>187</v>
      </c>
    </row>
    <row r="8" spans="2:63" ht="30" customHeight="1" x14ac:dyDescent="0.35">
      <c r="B8" s="7" t="s">
        <v>9</v>
      </c>
      <c r="C8" s="7">
        <v>3340</v>
      </c>
      <c r="D8" s="7">
        <v>1612</v>
      </c>
      <c r="E8" s="7">
        <v>1716</v>
      </c>
      <c r="F8" s="7"/>
      <c r="G8" s="7">
        <v>422</v>
      </c>
      <c r="H8" s="7">
        <v>488</v>
      </c>
      <c r="I8" s="7">
        <v>551</v>
      </c>
      <c r="J8" s="7">
        <v>600</v>
      </c>
      <c r="K8" s="7">
        <v>496</v>
      </c>
      <c r="L8" s="7">
        <v>783</v>
      </c>
      <c r="M8" s="7"/>
      <c r="N8" s="7">
        <v>455</v>
      </c>
      <c r="O8" s="7">
        <v>450</v>
      </c>
      <c r="P8" s="7">
        <v>278</v>
      </c>
      <c r="Q8" s="7">
        <v>326</v>
      </c>
      <c r="R8" s="7">
        <v>254</v>
      </c>
      <c r="S8" s="7">
        <v>300</v>
      </c>
      <c r="T8" s="7">
        <v>271</v>
      </c>
      <c r="U8" s="7">
        <v>130</v>
      </c>
      <c r="V8" s="7">
        <v>377</v>
      </c>
      <c r="W8" s="7">
        <v>320</v>
      </c>
      <c r="X8" s="7">
        <v>179</v>
      </c>
      <c r="Y8" s="7"/>
      <c r="Z8" s="7">
        <v>856</v>
      </c>
      <c r="AA8" s="7">
        <v>892</v>
      </c>
      <c r="AB8" s="7">
        <v>705</v>
      </c>
      <c r="AC8" s="7">
        <v>866</v>
      </c>
      <c r="AD8" s="7"/>
      <c r="AE8" s="7">
        <v>856</v>
      </c>
      <c r="AF8" s="7">
        <v>1030</v>
      </c>
      <c r="AG8" s="7">
        <v>875</v>
      </c>
      <c r="AH8" s="7">
        <v>368</v>
      </c>
      <c r="AI8" s="7">
        <v>76</v>
      </c>
      <c r="AJ8" s="7"/>
      <c r="AK8" s="7">
        <v>1254</v>
      </c>
      <c r="AL8" s="7">
        <v>772</v>
      </c>
      <c r="AM8" s="7">
        <v>296</v>
      </c>
      <c r="AN8" s="7">
        <v>291</v>
      </c>
      <c r="AO8" s="7">
        <v>554</v>
      </c>
      <c r="AP8" s="7">
        <v>116</v>
      </c>
      <c r="AQ8" s="7"/>
      <c r="AR8" s="7">
        <v>1369</v>
      </c>
      <c r="AS8" s="7">
        <v>1356</v>
      </c>
      <c r="AT8" s="7">
        <v>406</v>
      </c>
      <c r="AU8" s="7"/>
      <c r="AV8" s="7">
        <v>1275</v>
      </c>
      <c r="AW8" s="7">
        <v>921</v>
      </c>
      <c r="AX8" s="7">
        <v>249</v>
      </c>
      <c r="AY8" s="7">
        <v>58</v>
      </c>
      <c r="AZ8" s="7">
        <v>399</v>
      </c>
      <c r="BA8" s="7"/>
      <c r="BB8" s="7">
        <v>1012</v>
      </c>
      <c r="BC8" s="7">
        <v>867</v>
      </c>
      <c r="BD8" s="7">
        <v>204</v>
      </c>
      <c r="BE8" s="7"/>
      <c r="BF8" s="7">
        <v>645</v>
      </c>
      <c r="BG8" s="7">
        <v>911</v>
      </c>
      <c r="BH8" s="7">
        <v>435</v>
      </c>
      <c r="BI8" s="7">
        <v>712</v>
      </c>
      <c r="BJ8" s="7">
        <v>442</v>
      </c>
      <c r="BK8" s="7">
        <v>192</v>
      </c>
    </row>
    <row r="9" spans="2:63" x14ac:dyDescent="0.35">
      <c r="B9" s="14" t="s">
        <v>234</v>
      </c>
      <c r="C9" s="11">
        <v>0.10454083722503001</v>
      </c>
      <c r="D9" s="11">
        <v>0.143187620938345</v>
      </c>
      <c r="E9" s="11">
        <v>6.8236614360712294E-2</v>
      </c>
      <c r="F9" s="11"/>
      <c r="G9" s="11">
        <v>0.25592977049738003</v>
      </c>
      <c r="H9" s="11">
        <v>0.21597139678258501</v>
      </c>
      <c r="I9" s="11">
        <v>0.12930682636618701</v>
      </c>
      <c r="J9" s="11">
        <v>4.0524441739743497E-2</v>
      </c>
      <c r="K9" s="11">
        <v>5.6121127975315502E-2</v>
      </c>
      <c r="L9" s="11">
        <v>1.5926684131584899E-2</v>
      </c>
      <c r="M9" s="11"/>
      <c r="N9" s="11">
        <v>0.20689286235431201</v>
      </c>
      <c r="O9" s="11">
        <v>7.1942789869401294E-2</v>
      </c>
      <c r="P9" s="11">
        <v>7.6321785518767199E-2</v>
      </c>
      <c r="Q9" s="11">
        <v>5.03959636464354E-2</v>
      </c>
      <c r="R9" s="11">
        <v>0.103961913101158</v>
      </c>
      <c r="S9" s="11">
        <v>8.7534122116245006E-2</v>
      </c>
      <c r="T9" s="11">
        <v>9.6174255276213802E-2</v>
      </c>
      <c r="U9" s="11">
        <v>0.103122481691811</v>
      </c>
      <c r="V9" s="11">
        <v>0.12850580687933999</v>
      </c>
      <c r="W9" s="11">
        <v>9.2951654879627102E-2</v>
      </c>
      <c r="X9" s="11">
        <v>8.1978444131289505E-2</v>
      </c>
      <c r="Y9" s="11"/>
      <c r="Z9" s="11">
        <v>0.110735110236467</v>
      </c>
      <c r="AA9" s="11">
        <v>6.9357813417123895E-2</v>
      </c>
      <c r="AB9" s="11">
        <v>0.13789183084836901</v>
      </c>
      <c r="AC9" s="11">
        <v>0.108963041744887</v>
      </c>
      <c r="AD9" s="11"/>
      <c r="AE9" s="11">
        <v>7.2411988542188804E-2</v>
      </c>
      <c r="AF9" s="11">
        <v>0.104659325225835</v>
      </c>
      <c r="AG9" s="11">
        <v>0.112143940112684</v>
      </c>
      <c r="AH9" s="11">
        <v>0.153791408218104</v>
      </c>
      <c r="AI9" s="11">
        <v>0.23349791058358199</v>
      </c>
      <c r="AJ9" s="11"/>
      <c r="AK9" s="11">
        <v>8.4994767413369907E-2</v>
      </c>
      <c r="AL9" s="11">
        <v>0.107030289296198</v>
      </c>
      <c r="AM9" s="11">
        <v>0.135652367676207</v>
      </c>
      <c r="AN9" s="11">
        <v>0.115180412769012</v>
      </c>
      <c r="AO9" s="11">
        <v>0.11541091432035799</v>
      </c>
      <c r="AP9" s="11">
        <v>0.11093840441127201</v>
      </c>
      <c r="AQ9" s="11"/>
      <c r="AR9" s="11">
        <v>8.1095265732495397E-2</v>
      </c>
      <c r="AS9" s="11">
        <v>0.12740048718839</v>
      </c>
      <c r="AT9" s="11">
        <v>7.9366203542698605E-2</v>
      </c>
      <c r="AU9" s="11"/>
      <c r="AV9" s="11">
        <v>8.7600151388380898E-2</v>
      </c>
      <c r="AW9" s="11">
        <v>0.14133452211779801</v>
      </c>
      <c r="AX9" s="11">
        <v>8.9692196784182304E-2</v>
      </c>
      <c r="AY9" s="11">
        <v>0.192889945265732</v>
      </c>
      <c r="AZ9" s="11">
        <v>7.4097894989515994E-2</v>
      </c>
      <c r="BA9" s="11"/>
      <c r="BB9" s="11">
        <v>9.3341620310111298E-2</v>
      </c>
      <c r="BC9" s="11">
        <v>0.14908403931553499</v>
      </c>
      <c r="BD9" s="11">
        <v>0.128595568482401</v>
      </c>
      <c r="BE9" s="11"/>
      <c r="BF9" s="11">
        <v>0.18577383853483001</v>
      </c>
      <c r="BG9" s="11">
        <v>8.8697435764013205E-2</v>
      </c>
      <c r="BH9" s="11">
        <v>0.12943728614271799</v>
      </c>
      <c r="BI9" s="11">
        <v>5.9494217865136902E-2</v>
      </c>
      <c r="BJ9" s="11">
        <v>7.0613370244173301E-2</v>
      </c>
      <c r="BK9" s="11">
        <v>9.7304026130077798E-2</v>
      </c>
    </row>
    <row r="10" spans="2:63" x14ac:dyDescent="0.35">
      <c r="B10" s="14" t="s">
        <v>235</v>
      </c>
      <c r="C10" s="11">
        <v>0.228940289591196</v>
      </c>
      <c r="D10" s="11">
        <v>0.250025594436455</v>
      </c>
      <c r="E10" s="11">
        <v>0.20761705269298</v>
      </c>
      <c r="F10" s="11"/>
      <c r="G10" s="11">
        <v>0.35226228255931302</v>
      </c>
      <c r="H10" s="11">
        <v>0.31087234525639701</v>
      </c>
      <c r="I10" s="11">
        <v>0.24852885942059599</v>
      </c>
      <c r="J10" s="11">
        <v>0.21729299177901601</v>
      </c>
      <c r="K10" s="11">
        <v>0.17543933271855999</v>
      </c>
      <c r="L10" s="11">
        <v>0.14053499793868901</v>
      </c>
      <c r="M10" s="11"/>
      <c r="N10" s="11">
        <v>0.22114063117500399</v>
      </c>
      <c r="O10" s="11">
        <v>0.24173615005566401</v>
      </c>
      <c r="P10" s="11">
        <v>0.235437322692122</v>
      </c>
      <c r="Q10" s="11">
        <v>0.177032030164158</v>
      </c>
      <c r="R10" s="11">
        <v>0.22316061973020199</v>
      </c>
      <c r="S10" s="11">
        <v>0.2421192853161</v>
      </c>
      <c r="T10" s="11">
        <v>0.23479108355646899</v>
      </c>
      <c r="U10" s="11">
        <v>0.22910224607847299</v>
      </c>
      <c r="V10" s="11">
        <v>0.24112109187246</v>
      </c>
      <c r="W10" s="11">
        <v>0.25164855430302602</v>
      </c>
      <c r="X10" s="11">
        <v>0.21195540257043899</v>
      </c>
      <c r="Y10" s="11"/>
      <c r="Z10" s="11">
        <v>0.26196866155209497</v>
      </c>
      <c r="AA10" s="11">
        <v>0.20742312147167499</v>
      </c>
      <c r="AB10" s="11">
        <v>0.28118674459389598</v>
      </c>
      <c r="AC10" s="11">
        <v>0.180473162196647</v>
      </c>
      <c r="AD10" s="11"/>
      <c r="AE10" s="11">
        <v>0.2085651761041</v>
      </c>
      <c r="AF10" s="11">
        <v>0.25009622365587098</v>
      </c>
      <c r="AG10" s="11">
        <v>0.232718026035861</v>
      </c>
      <c r="AH10" s="11">
        <v>0.26985631680707001</v>
      </c>
      <c r="AI10" s="11">
        <v>0.21423279015691599</v>
      </c>
      <c r="AJ10" s="11"/>
      <c r="AK10" s="11">
        <v>0.18305071042451301</v>
      </c>
      <c r="AL10" s="11">
        <v>0.26568684061405501</v>
      </c>
      <c r="AM10" s="11">
        <v>0.24494541910595799</v>
      </c>
      <c r="AN10" s="11">
        <v>0.219620352854936</v>
      </c>
      <c r="AO10" s="11">
        <v>0.27487773354046802</v>
      </c>
      <c r="AP10" s="11">
        <v>0.25747334016750201</v>
      </c>
      <c r="AQ10" s="11"/>
      <c r="AR10" s="11">
        <v>0.18804057432443</v>
      </c>
      <c r="AS10" s="11">
        <v>0.255041617704659</v>
      </c>
      <c r="AT10" s="11">
        <v>0.22609489575922301</v>
      </c>
      <c r="AU10" s="11"/>
      <c r="AV10" s="11">
        <v>0.21490046876639601</v>
      </c>
      <c r="AW10" s="11">
        <v>0.27189135318517199</v>
      </c>
      <c r="AX10" s="11">
        <v>0.27311947798899699</v>
      </c>
      <c r="AY10" s="11">
        <v>7.0361777144602303E-2</v>
      </c>
      <c r="AZ10" s="11">
        <v>0.18029421596093401</v>
      </c>
      <c r="BA10" s="11"/>
      <c r="BB10" s="11">
        <v>0.22614945037419601</v>
      </c>
      <c r="BC10" s="11">
        <v>0.26707083939913201</v>
      </c>
      <c r="BD10" s="11">
        <v>0.27289139338076401</v>
      </c>
      <c r="BE10" s="11"/>
      <c r="BF10" s="11">
        <v>0.26757047475200901</v>
      </c>
      <c r="BG10" s="11">
        <v>0.237122860195254</v>
      </c>
      <c r="BH10" s="11">
        <v>0.26807238029216401</v>
      </c>
      <c r="BI10" s="11">
        <v>0.20935207017579999</v>
      </c>
      <c r="BJ10" s="11">
        <v>0.15809179025130299</v>
      </c>
      <c r="BK10" s="11">
        <v>0.20326094071657599</v>
      </c>
    </row>
    <row r="11" spans="2:63" x14ac:dyDescent="0.35">
      <c r="B11" s="14" t="s">
        <v>236</v>
      </c>
      <c r="C11" s="11">
        <v>0.217718022620425</v>
      </c>
      <c r="D11" s="11">
        <v>0.206072642274159</v>
      </c>
      <c r="E11" s="11">
        <v>0.229206948683816</v>
      </c>
      <c r="F11" s="11"/>
      <c r="G11" s="11">
        <v>0.18333584942807499</v>
      </c>
      <c r="H11" s="11">
        <v>0.19507811478100301</v>
      </c>
      <c r="I11" s="11">
        <v>0.21193266270740799</v>
      </c>
      <c r="J11" s="11">
        <v>0.217348522818225</v>
      </c>
      <c r="K11" s="11">
        <v>0.22874332679163301</v>
      </c>
      <c r="L11" s="11">
        <v>0.24770064163258601</v>
      </c>
      <c r="M11" s="11"/>
      <c r="N11" s="11">
        <v>0.19594718072008799</v>
      </c>
      <c r="O11" s="11">
        <v>0.231074629642324</v>
      </c>
      <c r="P11" s="11">
        <v>0.23359461599414599</v>
      </c>
      <c r="Q11" s="11">
        <v>0.247481331974402</v>
      </c>
      <c r="R11" s="11">
        <v>0.21507410513603301</v>
      </c>
      <c r="S11" s="11">
        <v>0.200513134802974</v>
      </c>
      <c r="T11" s="11">
        <v>0.208041560846351</v>
      </c>
      <c r="U11" s="11">
        <v>0.23665146555678701</v>
      </c>
      <c r="V11" s="11">
        <v>0.232677099638293</v>
      </c>
      <c r="W11" s="11">
        <v>0.19184529630138999</v>
      </c>
      <c r="X11" s="11">
        <v>0.20873380114162901</v>
      </c>
      <c r="Y11" s="11"/>
      <c r="Z11" s="11">
        <v>0.21538225088417101</v>
      </c>
      <c r="AA11" s="11">
        <v>0.241065473519229</v>
      </c>
      <c r="AB11" s="11">
        <v>0.21447400543135101</v>
      </c>
      <c r="AC11" s="11">
        <v>0.197309338520925</v>
      </c>
      <c r="AD11" s="11"/>
      <c r="AE11" s="11">
        <v>0.222494592737429</v>
      </c>
      <c r="AF11" s="11">
        <v>0.22809101523540501</v>
      </c>
      <c r="AG11" s="11">
        <v>0.21205398363595199</v>
      </c>
      <c r="AH11" s="11">
        <v>0.20920847722805799</v>
      </c>
      <c r="AI11" s="11">
        <v>0.17584891910511599</v>
      </c>
      <c r="AJ11" s="11"/>
      <c r="AK11" s="11">
        <v>0.226442370048135</v>
      </c>
      <c r="AL11" s="11">
        <v>0.22194623634749799</v>
      </c>
      <c r="AM11" s="11">
        <v>0.18794464935678501</v>
      </c>
      <c r="AN11" s="11">
        <v>0.191546362893107</v>
      </c>
      <c r="AO11" s="11">
        <v>0.21679468359530099</v>
      </c>
      <c r="AP11" s="11">
        <v>0.18276763525102499</v>
      </c>
      <c r="AQ11" s="11"/>
      <c r="AR11" s="11">
        <v>0.211770734698217</v>
      </c>
      <c r="AS11" s="11">
        <v>0.22233386401204999</v>
      </c>
      <c r="AT11" s="11">
        <v>0.229286612524147</v>
      </c>
      <c r="AU11" s="11"/>
      <c r="AV11" s="11">
        <v>0.215411438836491</v>
      </c>
      <c r="AW11" s="11">
        <v>0.210012899948082</v>
      </c>
      <c r="AX11" s="11">
        <v>0.22355468983646901</v>
      </c>
      <c r="AY11" s="11">
        <v>0.23997975435249999</v>
      </c>
      <c r="AZ11" s="11">
        <v>0.239842946932141</v>
      </c>
      <c r="BA11" s="11"/>
      <c r="BB11" s="11">
        <v>0.21132152158822901</v>
      </c>
      <c r="BC11" s="11">
        <v>0.229653976423176</v>
      </c>
      <c r="BD11" s="11">
        <v>0.20835498258114299</v>
      </c>
      <c r="BE11" s="11"/>
      <c r="BF11" s="11">
        <v>0.177805702064911</v>
      </c>
      <c r="BG11" s="11">
        <v>0.201548321524299</v>
      </c>
      <c r="BH11" s="11">
        <v>0.20728224458185801</v>
      </c>
      <c r="BI11" s="11">
        <v>0.25014610398586301</v>
      </c>
      <c r="BJ11" s="11">
        <v>0.25123403958060198</v>
      </c>
      <c r="BK11" s="11">
        <v>0.25872304649379801</v>
      </c>
    </row>
    <row r="12" spans="2:63" x14ac:dyDescent="0.35">
      <c r="B12" s="14" t="s">
        <v>237</v>
      </c>
      <c r="C12" s="11">
        <v>0.32995444558310599</v>
      </c>
      <c r="D12" s="11">
        <v>0.30733950267051602</v>
      </c>
      <c r="E12" s="11">
        <v>0.35135770951742501</v>
      </c>
      <c r="F12" s="11"/>
      <c r="G12" s="11">
        <v>0.102673543562631</v>
      </c>
      <c r="H12" s="11">
        <v>0.16213875262428101</v>
      </c>
      <c r="I12" s="11">
        <v>0.25446517777787198</v>
      </c>
      <c r="J12" s="11">
        <v>0.39553510717321899</v>
      </c>
      <c r="K12" s="11">
        <v>0.41310362090525699</v>
      </c>
      <c r="L12" s="11">
        <v>0.50704535860425604</v>
      </c>
      <c r="M12" s="11"/>
      <c r="N12" s="11">
        <v>0.263791177829378</v>
      </c>
      <c r="O12" s="11">
        <v>0.33982277237686698</v>
      </c>
      <c r="P12" s="11">
        <v>0.34674362540468401</v>
      </c>
      <c r="Q12" s="11">
        <v>0.40446658206695402</v>
      </c>
      <c r="R12" s="11">
        <v>0.32786395895119602</v>
      </c>
      <c r="S12" s="11">
        <v>0.31894013102117402</v>
      </c>
      <c r="T12" s="11">
        <v>0.32129190600339202</v>
      </c>
      <c r="U12" s="11">
        <v>0.305957185240611</v>
      </c>
      <c r="V12" s="11">
        <v>0.29887194024809699</v>
      </c>
      <c r="W12" s="11">
        <v>0.35992321733176003</v>
      </c>
      <c r="X12" s="11">
        <v>0.37545299837488899</v>
      </c>
      <c r="Y12" s="11"/>
      <c r="Z12" s="11">
        <v>0.30178628790554601</v>
      </c>
      <c r="AA12" s="11">
        <v>0.35202987918425999</v>
      </c>
      <c r="AB12" s="11">
        <v>0.26999242711525501</v>
      </c>
      <c r="AC12" s="11">
        <v>0.377560476840127</v>
      </c>
      <c r="AD12" s="11"/>
      <c r="AE12" s="11">
        <v>0.364366719568675</v>
      </c>
      <c r="AF12" s="11">
        <v>0.30729251696473497</v>
      </c>
      <c r="AG12" s="11">
        <v>0.32381399579872899</v>
      </c>
      <c r="AH12" s="11">
        <v>0.26069916411663602</v>
      </c>
      <c r="AI12" s="11">
        <v>0.25170744143214102</v>
      </c>
      <c r="AJ12" s="11"/>
      <c r="AK12" s="11">
        <v>0.40775552074696297</v>
      </c>
      <c r="AL12" s="11">
        <v>0.274980772006857</v>
      </c>
      <c r="AM12" s="11">
        <v>0.29723609369146697</v>
      </c>
      <c r="AN12" s="11">
        <v>0.34299620422640398</v>
      </c>
      <c r="AO12" s="11">
        <v>0.27344949564016902</v>
      </c>
      <c r="AP12" s="11">
        <v>0.27650153461562099</v>
      </c>
      <c r="AQ12" s="11"/>
      <c r="AR12" s="11">
        <v>0.41245158673688398</v>
      </c>
      <c r="AS12" s="11">
        <v>0.27875566859107997</v>
      </c>
      <c r="AT12" s="11">
        <v>0.31953428023261898</v>
      </c>
      <c r="AU12" s="11"/>
      <c r="AV12" s="11">
        <v>0.37785368105552902</v>
      </c>
      <c r="AW12" s="11">
        <v>0.238724450071298</v>
      </c>
      <c r="AX12" s="11">
        <v>0.350721006591519</v>
      </c>
      <c r="AY12" s="11">
        <v>0.42085502942289699</v>
      </c>
      <c r="AZ12" s="11">
        <v>0.37212735865350299</v>
      </c>
      <c r="BA12" s="11"/>
      <c r="BB12" s="11">
        <v>0.36080973129724703</v>
      </c>
      <c r="BC12" s="11">
        <v>0.24194237812723901</v>
      </c>
      <c r="BD12" s="11">
        <v>0.31158183343050899</v>
      </c>
      <c r="BE12" s="11"/>
      <c r="BF12" s="11">
        <v>0.25101254376217502</v>
      </c>
      <c r="BG12" s="11">
        <v>0.34476518700688702</v>
      </c>
      <c r="BH12" s="11">
        <v>0.29812725544931201</v>
      </c>
      <c r="BI12" s="11">
        <v>0.365955293099261</v>
      </c>
      <c r="BJ12" s="11">
        <v>0.39520447562921601</v>
      </c>
      <c r="BK12" s="11">
        <v>0.30965117257723701</v>
      </c>
    </row>
    <row r="13" spans="2:63" x14ac:dyDescent="0.35">
      <c r="B13" s="14" t="s">
        <v>84</v>
      </c>
      <c r="C13" s="11">
        <v>0.118846404980243</v>
      </c>
      <c r="D13" s="11">
        <v>9.3374639680525201E-2</v>
      </c>
      <c r="E13" s="11">
        <v>0.143581674745067</v>
      </c>
      <c r="F13" s="11"/>
      <c r="G13" s="11">
        <v>0.105798553952601</v>
      </c>
      <c r="H13" s="11">
        <v>0.115939390555734</v>
      </c>
      <c r="I13" s="11">
        <v>0.15576647372793601</v>
      </c>
      <c r="J13" s="11">
        <v>0.12929893648979601</v>
      </c>
      <c r="K13" s="11">
        <v>0.126592591609235</v>
      </c>
      <c r="L13" s="11">
        <v>8.8792317692884898E-2</v>
      </c>
      <c r="M13" s="11"/>
      <c r="N13" s="11">
        <v>0.112228147921218</v>
      </c>
      <c r="O13" s="11">
        <v>0.11542365805574301</v>
      </c>
      <c r="P13" s="11">
        <v>0.107902650390281</v>
      </c>
      <c r="Q13" s="11">
        <v>0.120624092148051</v>
      </c>
      <c r="R13" s="11">
        <v>0.129939403081411</v>
      </c>
      <c r="S13" s="11">
        <v>0.150893326743507</v>
      </c>
      <c r="T13" s="11">
        <v>0.139701194317574</v>
      </c>
      <c r="U13" s="11">
        <v>0.12516662143231799</v>
      </c>
      <c r="V13" s="11">
        <v>9.8824061361809906E-2</v>
      </c>
      <c r="W13" s="11">
        <v>0.103631277184197</v>
      </c>
      <c r="X13" s="11">
        <v>0.12187935378175301</v>
      </c>
      <c r="Y13" s="11"/>
      <c r="Z13" s="11">
        <v>0.11012768942172101</v>
      </c>
      <c r="AA13" s="11">
        <v>0.13012371240771201</v>
      </c>
      <c r="AB13" s="11">
        <v>9.6454992011128296E-2</v>
      </c>
      <c r="AC13" s="11">
        <v>0.13569398069741401</v>
      </c>
      <c r="AD13" s="11"/>
      <c r="AE13" s="11">
        <v>0.132161523047607</v>
      </c>
      <c r="AF13" s="11">
        <v>0.109860918918154</v>
      </c>
      <c r="AG13" s="11">
        <v>0.119270054416774</v>
      </c>
      <c r="AH13" s="11">
        <v>0.106444633630132</v>
      </c>
      <c r="AI13" s="11">
        <v>0.124712938722245</v>
      </c>
      <c r="AJ13" s="11"/>
      <c r="AK13" s="11">
        <v>9.7756631367018898E-2</v>
      </c>
      <c r="AL13" s="11">
        <v>0.13035586173539301</v>
      </c>
      <c r="AM13" s="11">
        <v>0.134221470169582</v>
      </c>
      <c r="AN13" s="11">
        <v>0.13065666725654199</v>
      </c>
      <c r="AO13" s="11">
        <v>0.119467172903704</v>
      </c>
      <c r="AP13" s="11">
        <v>0.17231908555458</v>
      </c>
      <c r="AQ13" s="11"/>
      <c r="AR13" s="11">
        <v>0.106641838507973</v>
      </c>
      <c r="AS13" s="11">
        <v>0.116468362503821</v>
      </c>
      <c r="AT13" s="11">
        <v>0.14571800794131201</v>
      </c>
      <c r="AU13" s="11"/>
      <c r="AV13" s="11">
        <v>0.104234259953203</v>
      </c>
      <c r="AW13" s="11">
        <v>0.13803677467764999</v>
      </c>
      <c r="AX13" s="11">
        <v>6.2912628798834094E-2</v>
      </c>
      <c r="AY13" s="11">
        <v>7.5913493814268804E-2</v>
      </c>
      <c r="AZ13" s="11">
        <v>0.133637583463906</v>
      </c>
      <c r="BA13" s="11"/>
      <c r="BB13" s="11">
        <v>0.10837767643021599</v>
      </c>
      <c r="BC13" s="11">
        <v>0.112248766734918</v>
      </c>
      <c r="BD13" s="11">
        <v>7.8576222125182796E-2</v>
      </c>
      <c r="BE13" s="11"/>
      <c r="BF13" s="11">
        <v>0.11783744088607501</v>
      </c>
      <c r="BG13" s="11">
        <v>0.127866195509547</v>
      </c>
      <c r="BH13" s="11">
        <v>9.7080833533947697E-2</v>
      </c>
      <c r="BI13" s="11">
        <v>0.11505231487393899</v>
      </c>
      <c r="BJ13" s="11">
        <v>0.124856324294705</v>
      </c>
      <c r="BK13" s="11">
        <v>0.13106081408231099</v>
      </c>
    </row>
    <row r="14" spans="2:63" x14ac:dyDescent="0.35">
      <c r="B14" s="14" t="s">
        <v>238</v>
      </c>
      <c r="C14" s="17">
        <v>0.33348112681622599</v>
      </c>
      <c r="D14" s="17">
        <v>0.39321321537479997</v>
      </c>
      <c r="E14" s="17">
        <v>0.27585366705369302</v>
      </c>
      <c r="F14" s="17"/>
      <c r="G14" s="17">
        <v>0.60819205305669399</v>
      </c>
      <c r="H14" s="17">
        <v>0.52684374203898199</v>
      </c>
      <c r="I14" s="17">
        <v>0.377835685786783</v>
      </c>
      <c r="J14" s="17">
        <v>0.25781743351875902</v>
      </c>
      <c r="K14" s="17">
        <v>0.23156046069387501</v>
      </c>
      <c r="L14" s="17">
        <v>0.156461682070274</v>
      </c>
      <c r="M14" s="17"/>
      <c r="N14" s="17">
        <v>0.42803349352931602</v>
      </c>
      <c r="O14" s="17">
        <v>0.31367893992506501</v>
      </c>
      <c r="P14" s="17">
        <v>0.31175910821088998</v>
      </c>
      <c r="Q14" s="17">
        <v>0.227427993810593</v>
      </c>
      <c r="R14" s="17">
        <v>0.32712253283136</v>
      </c>
      <c r="S14" s="17">
        <v>0.329653407432345</v>
      </c>
      <c r="T14" s="17">
        <v>0.33096533883268298</v>
      </c>
      <c r="U14" s="17">
        <v>0.332224727770284</v>
      </c>
      <c r="V14" s="17">
        <v>0.36962689875179999</v>
      </c>
      <c r="W14" s="17">
        <v>0.34460020918265299</v>
      </c>
      <c r="X14" s="17">
        <v>0.29393384670172901</v>
      </c>
      <c r="Y14" s="17"/>
      <c r="Z14" s="17">
        <v>0.37270377178856201</v>
      </c>
      <c r="AA14" s="17">
        <v>0.27678093488879801</v>
      </c>
      <c r="AB14" s="17">
        <v>0.41907857544226601</v>
      </c>
      <c r="AC14" s="17">
        <v>0.28943620394153402</v>
      </c>
      <c r="AD14" s="17"/>
      <c r="AE14" s="17">
        <v>0.28097716464628902</v>
      </c>
      <c r="AF14" s="17">
        <v>0.35475554888170602</v>
      </c>
      <c r="AG14" s="17">
        <v>0.34486196614854497</v>
      </c>
      <c r="AH14" s="17">
        <v>0.423647725025174</v>
      </c>
      <c r="AI14" s="17">
        <v>0.44773070074049898</v>
      </c>
      <c r="AJ14" s="17"/>
      <c r="AK14" s="17">
        <v>0.26804547783788302</v>
      </c>
      <c r="AL14" s="17">
        <v>0.37271712991025302</v>
      </c>
      <c r="AM14" s="17">
        <v>0.38059778678216499</v>
      </c>
      <c r="AN14" s="17">
        <v>0.33480076562394701</v>
      </c>
      <c r="AO14" s="17">
        <v>0.39028864786082601</v>
      </c>
      <c r="AP14" s="17">
        <v>0.36841174457877401</v>
      </c>
      <c r="AQ14" s="17"/>
      <c r="AR14" s="17">
        <v>0.26913584005692598</v>
      </c>
      <c r="AS14" s="17">
        <v>0.38244210489304897</v>
      </c>
      <c r="AT14" s="17">
        <v>0.305461099301921</v>
      </c>
      <c r="AU14" s="17"/>
      <c r="AV14" s="17">
        <v>0.30250062015477702</v>
      </c>
      <c r="AW14" s="17">
        <v>0.41322587530297</v>
      </c>
      <c r="AX14" s="17">
        <v>0.36281167477317899</v>
      </c>
      <c r="AY14" s="17">
        <v>0.26325172241033501</v>
      </c>
      <c r="AZ14" s="17">
        <v>0.25439211095045</v>
      </c>
      <c r="BA14" s="17"/>
      <c r="BB14" s="17">
        <v>0.31949107068430699</v>
      </c>
      <c r="BC14" s="17">
        <v>0.416154878714667</v>
      </c>
      <c r="BD14" s="17">
        <v>0.40148696186316501</v>
      </c>
      <c r="BE14" s="17"/>
      <c r="BF14" s="17">
        <v>0.453344313286839</v>
      </c>
      <c r="BG14" s="17">
        <v>0.32582029595926698</v>
      </c>
      <c r="BH14" s="17">
        <v>0.397509666434882</v>
      </c>
      <c r="BI14" s="17">
        <v>0.26884628804093702</v>
      </c>
      <c r="BJ14" s="17">
        <v>0.22870516049547701</v>
      </c>
      <c r="BK14" s="17">
        <v>0.30056496684665401</v>
      </c>
    </row>
    <row r="15" spans="2:63" x14ac:dyDescent="0.35">
      <c r="B15" s="14" t="s">
        <v>239</v>
      </c>
      <c r="C15" s="17">
        <v>0.54767246820353099</v>
      </c>
      <c r="D15" s="17">
        <v>0.51341214494467502</v>
      </c>
      <c r="E15" s="17">
        <v>0.58056465820124104</v>
      </c>
      <c r="F15" s="17"/>
      <c r="G15" s="17">
        <v>0.28600939299070499</v>
      </c>
      <c r="H15" s="17">
        <v>0.35721686740528402</v>
      </c>
      <c r="I15" s="17">
        <v>0.46639784048527999</v>
      </c>
      <c r="J15" s="17">
        <v>0.61288362999144397</v>
      </c>
      <c r="K15" s="17">
        <v>0.64184694769688999</v>
      </c>
      <c r="L15" s="17">
        <v>0.75474600023684102</v>
      </c>
      <c r="M15" s="17"/>
      <c r="N15" s="17">
        <v>0.45973835854946599</v>
      </c>
      <c r="O15" s="17">
        <v>0.57089740201919204</v>
      </c>
      <c r="P15" s="17">
        <v>0.58033824139882995</v>
      </c>
      <c r="Q15" s="17">
        <v>0.65194791404135599</v>
      </c>
      <c r="R15" s="17">
        <v>0.542938064087229</v>
      </c>
      <c r="S15" s="17">
        <v>0.51945326582414797</v>
      </c>
      <c r="T15" s="17">
        <v>0.52933346684974303</v>
      </c>
      <c r="U15" s="17">
        <v>0.54260865079739795</v>
      </c>
      <c r="V15" s="17">
        <v>0.53154903988639102</v>
      </c>
      <c r="W15" s="17">
        <v>0.55176851363315005</v>
      </c>
      <c r="X15" s="17">
        <v>0.58418679951651797</v>
      </c>
      <c r="Y15" s="17"/>
      <c r="Z15" s="17">
        <v>0.51716853878971702</v>
      </c>
      <c r="AA15" s="17">
        <v>0.59309535270348901</v>
      </c>
      <c r="AB15" s="17">
        <v>0.48446643254660599</v>
      </c>
      <c r="AC15" s="17">
        <v>0.57486981536105197</v>
      </c>
      <c r="AD15" s="17"/>
      <c r="AE15" s="17">
        <v>0.58686131230610505</v>
      </c>
      <c r="AF15" s="17">
        <v>0.53538353220013901</v>
      </c>
      <c r="AG15" s="17">
        <v>0.53586797943468101</v>
      </c>
      <c r="AH15" s="17">
        <v>0.46990764134469398</v>
      </c>
      <c r="AI15" s="17">
        <v>0.42755636053725699</v>
      </c>
      <c r="AJ15" s="17"/>
      <c r="AK15" s="17">
        <v>0.63419789079509803</v>
      </c>
      <c r="AL15" s="17">
        <v>0.49692700835435399</v>
      </c>
      <c r="AM15" s="17">
        <v>0.48518074304825298</v>
      </c>
      <c r="AN15" s="17">
        <v>0.53454256711951098</v>
      </c>
      <c r="AO15" s="17">
        <v>0.49024417923546998</v>
      </c>
      <c r="AP15" s="17">
        <v>0.45926916986664701</v>
      </c>
      <c r="AQ15" s="17"/>
      <c r="AR15" s="17">
        <v>0.62422232143510104</v>
      </c>
      <c r="AS15" s="17">
        <v>0.50108953260313005</v>
      </c>
      <c r="AT15" s="17">
        <v>0.54882089275676704</v>
      </c>
      <c r="AU15" s="17"/>
      <c r="AV15" s="17">
        <v>0.59326511989202002</v>
      </c>
      <c r="AW15" s="17">
        <v>0.44873735001937998</v>
      </c>
      <c r="AX15" s="17">
        <v>0.57427569642798704</v>
      </c>
      <c r="AY15" s="17">
        <v>0.66083478377539595</v>
      </c>
      <c r="AZ15" s="17">
        <v>0.61197030558564403</v>
      </c>
      <c r="BA15" s="17"/>
      <c r="BB15" s="17">
        <v>0.57213125288547695</v>
      </c>
      <c r="BC15" s="17">
        <v>0.47159635455041499</v>
      </c>
      <c r="BD15" s="17">
        <v>0.51993681601165198</v>
      </c>
      <c r="BE15" s="17"/>
      <c r="BF15" s="17">
        <v>0.428818245827086</v>
      </c>
      <c r="BG15" s="17">
        <v>0.54631350853118599</v>
      </c>
      <c r="BH15" s="17">
        <v>0.50540950003117002</v>
      </c>
      <c r="BI15" s="17">
        <v>0.61610139708512401</v>
      </c>
      <c r="BJ15" s="17">
        <v>0.64643851520981799</v>
      </c>
      <c r="BK15" s="17">
        <v>0.56837421907103503</v>
      </c>
    </row>
    <row r="16" spans="2:63" x14ac:dyDescent="0.35">
      <c r="B16" s="14" t="s">
        <v>192</v>
      </c>
      <c r="C16" s="18">
        <v>-0.214191341387305</v>
      </c>
      <c r="D16" s="18">
        <v>-0.120198929569876</v>
      </c>
      <c r="E16" s="18">
        <v>-0.30471099114754802</v>
      </c>
      <c r="F16" s="18"/>
      <c r="G16" s="18">
        <v>0.322182660065988</v>
      </c>
      <c r="H16" s="18">
        <v>0.16962687463369699</v>
      </c>
      <c r="I16" s="18">
        <v>-8.8562154698496903E-2</v>
      </c>
      <c r="J16" s="18">
        <v>-0.355066196472685</v>
      </c>
      <c r="K16" s="18">
        <v>-0.41028648700301501</v>
      </c>
      <c r="L16" s="18">
        <v>-0.59828431816656802</v>
      </c>
      <c r="M16" s="18"/>
      <c r="N16" s="18">
        <v>-3.17048650201492E-2</v>
      </c>
      <c r="O16" s="18">
        <v>-0.25721846209412702</v>
      </c>
      <c r="P16" s="18">
        <v>-0.26857913318794002</v>
      </c>
      <c r="Q16" s="18">
        <v>-0.42451992023076301</v>
      </c>
      <c r="R16" s="18">
        <v>-0.215815531255868</v>
      </c>
      <c r="S16" s="18">
        <v>-0.189799858391802</v>
      </c>
      <c r="T16" s="18">
        <v>-0.19836812801706</v>
      </c>
      <c r="U16" s="18">
        <v>-0.21038392302711401</v>
      </c>
      <c r="V16" s="18">
        <v>-0.161922141134591</v>
      </c>
      <c r="W16" s="18">
        <v>-0.207168304450497</v>
      </c>
      <c r="X16" s="18">
        <v>-0.29025295281479002</v>
      </c>
      <c r="Y16" s="18"/>
      <c r="Z16" s="18">
        <v>-0.14446476700115601</v>
      </c>
      <c r="AA16" s="18">
        <v>-0.316314417814691</v>
      </c>
      <c r="AB16" s="18">
        <v>-6.5387857104340405E-2</v>
      </c>
      <c r="AC16" s="18">
        <v>-0.28543361141951801</v>
      </c>
      <c r="AD16" s="18"/>
      <c r="AE16" s="18">
        <v>-0.30588414765981597</v>
      </c>
      <c r="AF16" s="18">
        <v>-0.18062798331843299</v>
      </c>
      <c r="AG16" s="18">
        <v>-0.19100601328613601</v>
      </c>
      <c r="AH16" s="18">
        <v>-4.6259916319519798E-2</v>
      </c>
      <c r="AI16" s="18">
        <v>2.0174340203241801E-2</v>
      </c>
      <c r="AJ16" s="18"/>
      <c r="AK16" s="18">
        <v>-0.36615241295721601</v>
      </c>
      <c r="AL16" s="18">
        <v>-0.124209878444101</v>
      </c>
      <c r="AM16" s="18">
        <v>-0.104582956266088</v>
      </c>
      <c r="AN16" s="18">
        <v>-0.199741801495564</v>
      </c>
      <c r="AO16" s="18">
        <v>-9.9955531374644593E-2</v>
      </c>
      <c r="AP16" s="18">
        <v>-9.0857425287872995E-2</v>
      </c>
      <c r="AQ16" s="18"/>
      <c r="AR16" s="18">
        <v>-0.355086481378176</v>
      </c>
      <c r="AS16" s="18">
        <v>-0.11864742771008201</v>
      </c>
      <c r="AT16" s="18">
        <v>-0.24335979345484501</v>
      </c>
      <c r="AU16" s="18"/>
      <c r="AV16" s="18">
        <v>-0.290764499737243</v>
      </c>
      <c r="AW16" s="18">
        <v>-3.5511474716409697E-2</v>
      </c>
      <c r="AX16" s="18">
        <v>-0.21146402165480799</v>
      </c>
      <c r="AY16" s="18">
        <v>-0.397583061365062</v>
      </c>
      <c r="AZ16" s="18">
        <v>-0.35757819463519402</v>
      </c>
      <c r="BA16" s="18"/>
      <c r="BB16" s="18">
        <v>-0.25264018220116902</v>
      </c>
      <c r="BC16" s="18">
        <v>-5.5441475835748301E-2</v>
      </c>
      <c r="BD16" s="18">
        <v>-0.11844985414848801</v>
      </c>
      <c r="BE16" s="18"/>
      <c r="BF16" s="18">
        <v>2.45260674597533E-2</v>
      </c>
      <c r="BG16" s="18">
        <v>-0.22049321257191901</v>
      </c>
      <c r="BH16" s="18">
        <v>-0.10789983359628801</v>
      </c>
      <c r="BI16" s="18">
        <v>-0.34725510904418799</v>
      </c>
      <c r="BJ16" s="18">
        <v>-0.41773335471434098</v>
      </c>
      <c r="BK16" s="18">
        <v>-0.26780925222438101</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246</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4005</v>
      </c>
      <c r="D7" s="6">
        <v>1844</v>
      </c>
      <c r="E7" s="6">
        <v>2136</v>
      </c>
      <c r="F7" s="6"/>
      <c r="G7" s="6">
        <v>420</v>
      </c>
      <c r="H7" s="6">
        <v>652</v>
      </c>
      <c r="I7" s="6">
        <v>725</v>
      </c>
      <c r="J7" s="6">
        <v>780</v>
      </c>
      <c r="K7" s="6">
        <v>666</v>
      </c>
      <c r="L7" s="6">
        <v>762</v>
      </c>
      <c r="M7" s="6"/>
      <c r="N7" s="6">
        <v>544</v>
      </c>
      <c r="O7" s="6">
        <v>557</v>
      </c>
      <c r="P7" s="6">
        <v>347</v>
      </c>
      <c r="Q7" s="6">
        <v>380</v>
      </c>
      <c r="R7" s="6">
        <v>302</v>
      </c>
      <c r="S7" s="6">
        <v>366</v>
      </c>
      <c r="T7" s="6">
        <v>339</v>
      </c>
      <c r="U7" s="6">
        <v>168</v>
      </c>
      <c r="V7" s="6">
        <v>455</v>
      </c>
      <c r="W7" s="6">
        <v>339</v>
      </c>
      <c r="X7" s="6">
        <v>208</v>
      </c>
      <c r="Y7" s="6"/>
      <c r="Z7" s="6">
        <v>1280</v>
      </c>
      <c r="AA7" s="6">
        <v>1182</v>
      </c>
      <c r="AB7" s="6">
        <v>590</v>
      </c>
      <c r="AC7" s="6">
        <v>930</v>
      </c>
      <c r="AD7" s="6"/>
      <c r="AE7" s="6">
        <v>923</v>
      </c>
      <c r="AF7" s="6">
        <v>1180</v>
      </c>
      <c r="AG7" s="6">
        <v>1166</v>
      </c>
      <c r="AH7" s="6">
        <v>500</v>
      </c>
      <c r="AI7" s="6">
        <v>98</v>
      </c>
      <c r="AJ7" s="6"/>
      <c r="AK7" s="6">
        <v>1446</v>
      </c>
      <c r="AL7" s="6">
        <v>1079</v>
      </c>
      <c r="AM7" s="6">
        <v>322</v>
      </c>
      <c r="AN7" s="6">
        <v>329</v>
      </c>
      <c r="AO7" s="6">
        <v>643</v>
      </c>
      <c r="AP7" s="6">
        <v>121</v>
      </c>
      <c r="AQ7" s="6"/>
      <c r="AR7" s="6">
        <v>1568</v>
      </c>
      <c r="AS7" s="6">
        <v>1726</v>
      </c>
      <c r="AT7" s="6">
        <v>475</v>
      </c>
      <c r="AU7" s="6"/>
      <c r="AV7" s="6">
        <v>1517</v>
      </c>
      <c r="AW7" s="6">
        <v>1114</v>
      </c>
      <c r="AX7" s="6">
        <v>336</v>
      </c>
      <c r="AY7" s="6">
        <v>62</v>
      </c>
      <c r="AZ7" s="6">
        <v>440</v>
      </c>
      <c r="BA7" s="6"/>
      <c r="BB7" s="6">
        <v>1223</v>
      </c>
      <c r="BC7" s="6">
        <v>1052</v>
      </c>
      <c r="BD7" s="6">
        <v>266</v>
      </c>
      <c r="BE7" s="6"/>
      <c r="BF7" s="6">
        <v>806</v>
      </c>
      <c r="BG7" s="6">
        <v>1112</v>
      </c>
      <c r="BH7" s="6">
        <v>501</v>
      </c>
      <c r="BI7" s="6">
        <v>825</v>
      </c>
      <c r="BJ7" s="6">
        <v>530</v>
      </c>
      <c r="BK7" s="6">
        <v>227</v>
      </c>
    </row>
    <row r="8" spans="2:63" ht="30" customHeight="1" x14ac:dyDescent="0.35">
      <c r="B8" s="7" t="s">
        <v>9</v>
      </c>
      <c r="C8" s="7">
        <v>3986</v>
      </c>
      <c r="D8" s="7">
        <v>1914</v>
      </c>
      <c r="E8" s="7">
        <v>2047</v>
      </c>
      <c r="F8" s="7"/>
      <c r="G8" s="7">
        <v>510</v>
      </c>
      <c r="H8" s="7">
        <v>658</v>
      </c>
      <c r="I8" s="7">
        <v>667</v>
      </c>
      <c r="J8" s="7">
        <v>705</v>
      </c>
      <c r="K8" s="7">
        <v>583</v>
      </c>
      <c r="L8" s="7">
        <v>862</v>
      </c>
      <c r="M8" s="7"/>
      <c r="N8" s="7">
        <v>544</v>
      </c>
      <c r="O8" s="7">
        <v>548</v>
      </c>
      <c r="P8" s="7">
        <v>336</v>
      </c>
      <c r="Q8" s="7">
        <v>377</v>
      </c>
      <c r="R8" s="7">
        <v>292</v>
      </c>
      <c r="S8" s="7">
        <v>362</v>
      </c>
      <c r="T8" s="7">
        <v>332</v>
      </c>
      <c r="U8" s="7">
        <v>164</v>
      </c>
      <c r="V8" s="7">
        <v>456</v>
      </c>
      <c r="W8" s="7">
        <v>372</v>
      </c>
      <c r="X8" s="7">
        <v>202</v>
      </c>
      <c r="Y8" s="7"/>
      <c r="Z8" s="7">
        <v>1062</v>
      </c>
      <c r="AA8" s="7">
        <v>1055</v>
      </c>
      <c r="AB8" s="7">
        <v>849</v>
      </c>
      <c r="AC8" s="7">
        <v>996</v>
      </c>
      <c r="AD8" s="7"/>
      <c r="AE8" s="7">
        <v>984</v>
      </c>
      <c r="AF8" s="7">
        <v>1226</v>
      </c>
      <c r="AG8" s="7">
        <v>1087</v>
      </c>
      <c r="AH8" s="7">
        <v>453</v>
      </c>
      <c r="AI8" s="7">
        <v>86</v>
      </c>
      <c r="AJ8" s="7"/>
      <c r="AK8" s="7">
        <v>1458</v>
      </c>
      <c r="AL8" s="7">
        <v>1005</v>
      </c>
      <c r="AM8" s="7">
        <v>345</v>
      </c>
      <c r="AN8" s="7">
        <v>346</v>
      </c>
      <c r="AO8" s="7">
        <v>635</v>
      </c>
      <c r="AP8" s="7">
        <v>128</v>
      </c>
      <c r="AQ8" s="7"/>
      <c r="AR8" s="7">
        <v>1594</v>
      </c>
      <c r="AS8" s="7">
        <v>1654</v>
      </c>
      <c r="AT8" s="7">
        <v>483</v>
      </c>
      <c r="AU8" s="7"/>
      <c r="AV8" s="7">
        <v>1513</v>
      </c>
      <c r="AW8" s="7">
        <v>1098</v>
      </c>
      <c r="AX8" s="7">
        <v>311</v>
      </c>
      <c r="AY8" s="7">
        <v>69</v>
      </c>
      <c r="AZ8" s="7">
        <v>452</v>
      </c>
      <c r="BA8" s="7"/>
      <c r="BB8" s="7">
        <v>1226</v>
      </c>
      <c r="BC8" s="7">
        <v>1034</v>
      </c>
      <c r="BD8" s="7">
        <v>257</v>
      </c>
      <c r="BE8" s="7"/>
      <c r="BF8" s="7">
        <v>801</v>
      </c>
      <c r="BG8" s="7">
        <v>1079</v>
      </c>
      <c r="BH8" s="7">
        <v>516</v>
      </c>
      <c r="BI8" s="7">
        <v>826</v>
      </c>
      <c r="BJ8" s="7">
        <v>526</v>
      </c>
      <c r="BK8" s="7">
        <v>232</v>
      </c>
    </row>
    <row r="9" spans="2:63" x14ac:dyDescent="0.35">
      <c r="B9" s="14" t="s">
        <v>234</v>
      </c>
      <c r="C9" s="11">
        <v>5.46861696790669E-2</v>
      </c>
      <c r="D9" s="11">
        <v>7.6069922468374004E-2</v>
      </c>
      <c r="E9" s="11">
        <v>3.4718027427877898E-2</v>
      </c>
      <c r="F9" s="11"/>
      <c r="G9" s="11">
        <v>0.12602218266746501</v>
      </c>
      <c r="H9" s="11">
        <v>0.141063469545534</v>
      </c>
      <c r="I9" s="11">
        <v>6.3097130671365007E-2</v>
      </c>
      <c r="J9" s="11">
        <v>1.2705198706194199E-2</v>
      </c>
      <c r="K9" s="11">
        <v>1.35365897607266E-2</v>
      </c>
      <c r="L9" s="11">
        <v>2.1508606752536998E-3</v>
      </c>
      <c r="M9" s="11"/>
      <c r="N9" s="11">
        <v>0.12599335656781199</v>
      </c>
      <c r="O9" s="11">
        <v>5.4196946409145803E-2</v>
      </c>
      <c r="P9" s="11">
        <v>3.8499927148072301E-2</v>
      </c>
      <c r="Q9" s="11">
        <v>2.1078863608085599E-2</v>
      </c>
      <c r="R9" s="11">
        <v>4.3797344092455698E-2</v>
      </c>
      <c r="S9" s="11">
        <v>6.3709718306227903E-2</v>
      </c>
      <c r="T9" s="11">
        <v>3.9275828867030703E-2</v>
      </c>
      <c r="U9" s="11">
        <v>4.83140333007007E-2</v>
      </c>
      <c r="V9" s="11">
        <v>3.9094799949496502E-2</v>
      </c>
      <c r="W9" s="11">
        <v>4.6379076617420099E-2</v>
      </c>
      <c r="X9" s="11">
        <v>3.4186692874091602E-2</v>
      </c>
      <c r="Y9" s="11"/>
      <c r="Z9" s="11">
        <v>4.6032439551525098E-2</v>
      </c>
      <c r="AA9" s="11">
        <v>3.2791339657454302E-2</v>
      </c>
      <c r="AB9" s="11">
        <v>6.6048722667946896E-2</v>
      </c>
      <c r="AC9" s="11">
        <v>7.8697423737420197E-2</v>
      </c>
      <c r="AD9" s="11"/>
      <c r="AE9" s="11">
        <v>4.9257938287148903E-2</v>
      </c>
      <c r="AF9" s="11">
        <v>4.5647301129129701E-2</v>
      </c>
      <c r="AG9" s="11">
        <v>5.2835004642805203E-2</v>
      </c>
      <c r="AH9" s="11">
        <v>8.9783203085132601E-2</v>
      </c>
      <c r="AI9" s="11">
        <v>0.18043871536609399</v>
      </c>
      <c r="AJ9" s="11"/>
      <c r="AK9" s="11">
        <v>4.8423263622489297E-2</v>
      </c>
      <c r="AL9" s="11">
        <v>5.17198903073103E-2</v>
      </c>
      <c r="AM9" s="11">
        <v>7.0772090490400896E-2</v>
      </c>
      <c r="AN9" s="11">
        <v>6.3763979829638204E-2</v>
      </c>
      <c r="AO9" s="11">
        <v>5.84938218309606E-2</v>
      </c>
      <c r="AP9" s="11">
        <v>7.5720861808429504E-2</v>
      </c>
      <c r="AQ9" s="11"/>
      <c r="AR9" s="11">
        <v>3.9921861273483898E-2</v>
      </c>
      <c r="AS9" s="11">
        <v>6.6856389660914894E-2</v>
      </c>
      <c r="AT9" s="11">
        <v>4.8416144896708598E-2</v>
      </c>
      <c r="AU9" s="11"/>
      <c r="AV9" s="11">
        <v>4.4231310491523901E-2</v>
      </c>
      <c r="AW9" s="11">
        <v>7.7289056104445003E-2</v>
      </c>
      <c r="AX9" s="11">
        <v>6.4539457274186404E-2</v>
      </c>
      <c r="AY9" s="11">
        <v>0.14510282532522301</v>
      </c>
      <c r="AZ9" s="11">
        <v>1.96934374983916E-2</v>
      </c>
      <c r="BA9" s="11"/>
      <c r="BB9" s="11">
        <v>4.4798496042540603E-2</v>
      </c>
      <c r="BC9" s="11">
        <v>6.55261132379268E-2</v>
      </c>
      <c r="BD9" s="11">
        <v>0.121004542210823</v>
      </c>
      <c r="BE9" s="11"/>
      <c r="BF9" s="11">
        <v>0.122650450090628</v>
      </c>
      <c r="BG9" s="11">
        <v>3.8666146186475597E-2</v>
      </c>
      <c r="BH9" s="11">
        <v>7.9089973375689501E-2</v>
      </c>
      <c r="BI9" s="11">
        <v>2.46602046632124E-2</v>
      </c>
      <c r="BJ9" s="11">
        <v>1.78427231204626E-2</v>
      </c>
      <c r="BK9" s="11">
        <v>3.2012005966192303E-2</v>
      </c>
    </row>
    <row r="10" spans="2:63" x14ac:dyDescent="0.35">
      <c r="B10" s="14" t="s">
        <v>235</v>
      </c>
      <c r="C10" s="11">
        <v>0.11255371431990401</v>
      </c>
      <c r="D10" s="11">
        <v>0.135795157379201</v>
      </c>
      <c r="E10" s="11">
        <v>9.1144181684989001E-2</v>
      </c>
      <c r="F10" s="11"/>
      <c r="G10" s="11">
        <v>0.20544859942142299</v>
      </c>
      <c r="H10" s="11">
        <v>0.195959492137564</v>
      </c>
      <c r="I10" s="11">
        <v>0.136666785036095</v>
      </c>
      <c r="J10" s="11">
        <v>6.0321311050782402E-2</v>
      </c>
      <c r="K10" s="11">
        <v>7.2243451101381403E-2</v>
      </c>
      <c r="L10" s="11">
        <v>4.5195757425071197E-2</v>
      </c>
      <c r="M10" s="11"/>
      <c r="N10" s="11">
        <v>0.164681908942893</v>
      </c>
      <c r="O10" s="11">
        <v>0.10745938972184201</v>
      </c>
      <c r="P10" s="11">
        <v>0.10168491855249701</v>
      </c>
      <c r="Q10" s="11">
        <v>9.5607843812501397E-2</v>
      </c>
      <c r="R10" s="11">
        <v>9.6517348977291098E-2</v>
      </c>
      <c r="S10" s="11">
        <v>0.133126780851101</v>
      </c>
      <c r="T10" s="11">
        <v>8.9885439912892801E-2</v>
      </c>
      <c r="U10" s="11">
        <v>0.101437178208406</v>
      </c>
      <c r="V10" s="11">
        <v>0.134168713975124</v>
      </c>
      <c r="W10" s="11">
        <v>8.1878104216297806E-2</v>
      </c>
      <c r="X10" s="11">
        <v>7.5915033595224599E-2</v>
      </c>
      <c r="Y10" s="11"/>
      <c r="Z10" s="11">
        <v>0.121688868048652</v>
      </c>
      <c r="AA10" s="11">
        <v>0.10052137839047801</v>
      </c>
      <c r="AB10" s="11">
        <v>0.13882237220308499</v>
      </c>
      <c r="AC10" s="11">
        <v>9.5787136822457097E-2</v>
      </c>
      <c r="AD10" s="11"/>
      <c r="AE10" s="11">
        <v>7.1761716124835104E-2</v>
      </c>
      <c r="AF10" s="11">
        <v>0.110847879430246</v>
      </c>
      <c r="AG10" s="11">
        <v>0.13661614005110201</v>
      </c>
      <c r="AH10" s="11">
        <v>0.15906217049008001</v>
      </c>
      <c r="AI10" s="11">
        <v>0.17805167462750601</v>
      </c>
      <c r="AJ10" s="11"/>
      <c r="AK10" s="11">
        <v>8.1358536650880706E-2</v>
      </c>
      <c r="AL10" s="11">
        <v>0.130593364173196</v>
      </c>
      <c r="AM10" s="11">
        <v>0.115808288713544</v>
      </c>
      <c r="AN10" s="11">
        <v>0.127956906313445</v>
      </c>
      <c r="AO10" s="11">
        <v>0.139787792615819</v>
      </c>
      <c r="AP10" s="11">
        <v>0.13146257366393499</v>
      </c>
      <c r="AQ10" s="11"/>
      <c r="AR10" s="11">
        <v>8.4048327788953103E-2</v>
      </c>
      <c r="AS10" s="11">
        <v>0.13506817946000799</v>
      </c>
      <c r="AT10" s="11">
        <v>0.104795618956404</v>
      </c>
      <c r="AU10" s="11"/>
      <c r="AV10" s="11">
        <v>8.4927646896808304E-2</v>
      </c>
      <c r="AW10" s="11">
        <v>0.15892735800381499</v>
      </c>
      <c r="AX10" s="11">
        <v>0.121401920244271</v>
      </c>
      <c r="AY10" s="11">
        <v>8.8259385139343102E-2</v>
      </c>
      <c r="AZ10" s="11">
        <v>7.9597222379253194E-2</v>
      </c>
      <c r="BA10" s="11"/>
      <c r="BB10" s="11">
        <v>9.5864056628458094E-2</v>
      </c>
      <c r="BC10" s="11">
        <v>0.152209846279102</v>
      </c>
      <c r="BD10" s="11">
        <v>0.16657244410038699</v>
      </c>
      <c r="BE10" s="11"/>
      <c r="BF10" s="11">
        <v>0.169985244074492</v>
      </c>
      <c r="BG10" s="11">
        <v>9.9001037498458802E-2</v>
      </c>
      <c r="BH10" s="11">
        <v>0.122381050982422</v>
      </c>
      <c r="BI10" s="11">
        <v>9.4717817728927706E-2</v>
      </c>
      <c r="BJ10" s="11">
        <v>7.1123495897012598E-2</v>
      </c>
      <c r="BK10" s="11">
        <v>0.10069205512479699</v>
      </c>
    </row>
    <row r="11" spans="2:63" x14ac:dyDescent="0.35">
      <c r="B11" s="14" t="s">
        <v>236</v>
      </c>
      <c r="C11" s="11">
        <v>0.211173325190218</v>
      </c>
      <c r="D11" s="11">
        <v>0.23809571345636099</v>
      </c>
      <c r="E11" s="11">
        <v>0.18702374957471701</v>
      </c>
      <c r="F11" s="11"/>
      <c r="G11" s="11">
        <v>0.25614253142165</v>
      </c>
      <c r="H11" s="11">
        <v>0.18361327435758101</v>
      </c>
      <c r="I11" s="11">
        <v>0.203402640307416</v>
      </c>
      <c r="J11" s="11">
        <v>0.19990848895093899</v>
      </c>
      <c r="K11" s="11">
        <v>0.23858532925519901</v>
      </c>
      <c r="L11" s="11">
        <v>0.202309349013687</v>
      </c>
      <c r="M11" s="11"/>
      <c r="N11" s="11">
        <v>0.23640102937904101</v>
      </c>
      <c r="O11" s="11">
        <v>0.218410786598489</v>
      </c>
      <c r="P11" s="11">
        <v>0.215205035996894</v>
      </c>
      <c r="Q11" s="11">
        <v>0.226638048444638</v>
      </c>
      <c r="R11" s="11">
        <v>0.21042093659799199</v>
      </c>
      <c r="S11" s="11">
        <v>0.181794929840049</v>
      </c>
      <c r="T11" s="11">
        <v>0.17927819729835201</v>
      </c>
      <c r="U11" s="11">
        <v>0.21104991757070099</v>
      </c>
      <c r="V11" s="11">
        <v>0.212796401001736</v>
      </c>
      <c r="W11" s="11">
        <v>0.20101917014273701</v>
      </c>
      <c r="X11" s="11">
        <v>0.20924907996106301</v>
      </c>
      <c r="Y11" s="11"/>
      <c r="Z11" s="11">
        <v>0.234016685047965</v>
      </c>
      <c r="AA11" s="11">
        <v>0.199304654316418</v>
      </c>
      <c r="AB11" s="11">
        <v>0.239165825196234</v>
      </c>
      <c r="AC11" s="11">
        <v>0.17488729324631999</v>
      </c>
      <c r="AD11" s="11"/>
      <c r="AE11" s="11">
        <v>0.20645237151610599</v>
      </c>
      <c r="AF11" s="11">
        <v>0.230497008337777</v>
      </c>
      <c r="AG11" s="11">
        <v>0.19521065109107599</v>
      </c>
      <c r="AH11" s="11">
        <v>0.22132235877817999</v>
      </c>
      <c r="AI11" s="11">
        <v>0.21999739820780101</v>
      </c>
      <c r="AJ11" s="11"/>
      <c r="AK11" s="11">
        <v>0.220035286358263</v>
      </c>
      <c r="AL11" s="11">
        <v>0.23973789214989899</v>
      </c>
      <c r="AM11" s="11">
        <v>0.15943520832145899</v>
      </c>
      <c r="AN11" s="11">
        <v>0.166872291741686</v>
      </c>
      <c r="AO11" s="11">
        <v>0.19105872076951699</v>
      </c>
      <c r="AP11" s="11">
        <v>0.14704413025567001</v>
      </c>
      <c r="AQ11" s="11"/>
      <c r="AR11" s="11">
        <v>0.193929399328859</v>
      </c>
      <c r="AS11" s="11">
        <v>0.218548804989567</v>
      </c>
      <c r="AT11" s="11">
        <v>0.225598412565618</v>
      </c>
      <c r="AU11" s="11"/>
      <c r="AV11" s="11">
        <v>0.202545284333393</v>
      </c>
      <c r="AW11" s="11">
        <v>0.210137466928081</v>
      </c>
      <c r="AX11" s="11">
        <v>0.25069620654168401</v>
      </c>
      <c r="AY11" s="11">
        <v>7.8871540891681205E-2</v>
      </c>
      <c r="AZ11" s="11">
        <v>0.19332456626713901</v>
      </c>
      <c r="BA11" s="11"/>
      <c r="BB11" s="11">
        <v>0.20865696841883799</v>
      </c>
      <c r="BC11" s="11">
        <v>0.222273152643612</v>
      </c>
      <c r="BD11" s="11">
        <v>0.227079289476112</v>
      </c>
      <c r="BE11" s="11"/>
      <c r="BF11" s="11">
        <v>0.18995070799830599</v>
      </c>
      <c r="BG11" s="11">
        <v>0.19592103115753001</v>
      </c>
      <c r="BH11" s="11">
        <v>0.249442739782818</v>
      </c>
      <c r="BI11" s="11">
        <v>0.22002645931993201</v>
      </c>
      <c r="BJ11" s="11">
        <v>0.19221504670571499</v>
      </c>
      <c r="BK11" s="11">
        <v>0.28663273264644501</v>
      </c>
    </row>
    <row r="12" spans="2:63" x14ac:dyDescent="0.35">
      <c r="B12" s="14" t="s">
        <v>237</v>
      </c>
      <c r="C12" s="11">
        <v>0.400551157074514</v>
      </c>
      <c r="D12" s="11">
        <v>0.38226566052298999</v>
      </c>
      <c r="E12" s="11">
        <v>0.420003194909225</v>
      </c>
      <c r="F12" s="11"/>
      <c r="G12" s="11">
        <v>0.17388930937628699</v>
      </c>
      <c r="H12" s="11">
        <v>0.233554134414904</v>
      </c>
      <c r="I12" s="11">
        <v>0.33565978051502299</v>
      </c>
      <c r="J12" s="11">
        <v>0.48461491779305399</v>
      </c>
      <c r="K12" s="11">
        <v>0.47089657752728198</v>
      </c>
      <c r="L12" s="11">
        <v>0.59608558839433201</v>
      </c>
      <c r="M12" s="11"/>
      <c r="N12" s="11">
        <v>0.278629124431439</v>
      </c>
      <c r="O12" s="11">
        <v>0.391988812530222</v>
      </c>
      <c r="P12" s="11">
        <v>0.45521110813411397</v>
      </c>
      <c r="Q12" s="11">
        <v>0.45275212389208702</v>
      </c>
      <c r="R12" s="11">
        <v>0.40751011751075999</v>
      </c>
      <c r="S12" s="11">
        <v>0.37188081120480099</v>
      </c>
      <c r="T12" s="11">
        <v>0.45199154471773201</v>
      </c>
      <c r="U12" s="11">
        <v>0.34355102286991401</v>
      </c>
      <c r="V12" s="11">
        <v>0.40049705300924898</v>
      </c>
      <c r="W12" s="11">
        <v>0.47785682861584</v>
      </c>
      <c r="X12" s="11">
        <v>0.42445784223468402</v>
      </c>
      <c r="Y12" s="11"/>
      <c r="Z12" s="11">
        <v>0.38890547757722799</v>
      </c>
      <c r="AA12" s="11">
        <v>0.42701831917399102</v>
      </c>
      <c r="AB12" s="11">
        <v>0.34370537409121898</v>
      </c>
      <c r="AC12" s="11">
        <v>0.429047107234863</v>
      </c>
      <c r="AD12" s="11"/>
      <c r="AE12" s="11">
        <v>0.43464532885281698</v>
      </c>
      <c r="AF12" s="11">
        <v>0.40021401953174801</v>
      </c>
      <c r="AG12" s="11">
        <v>0.38561108642001202</v>
      </c>
      <c r="AH12" s="11">
        <v>0.29999588474821198</v>
      </c>
      <c r="AI12" s="11">
        <v>0.271923136282058</v>
      </c>
      <c r="AJ12" s="11"/>
      <c r="AK12" s="11">
        <v>0.480980168842706</v>
      </c>
      <c r="AL12" s="11">
        <v>0.35035636394238301</v>
      </c>
      <c r="AM12" s="11">
        <v>0.40000285057035501</v>
      </c>
      <c r="AN12" s="11">
        <v>0.41624738874964001</v>
      </c>
      <c r="AO12" s="11">
        <v>0.33710492142839599</v>
      </c>
      <c r="AP12" s="11">
        <v>0.25941237180950899</v>
      </c>
      <c r="AQ12" s="11"/>
      <c r="AR12" s="11">
        <v>0.50112625587315096</v>
      </c>
      <c r="AS12" s="11">
        <v>0.34429221682694999</v>
      </c>
      <c r="AT12" s="11">
        <v>0.35884088296535199</v>
      </c>
      <c r="AU12" s="11"/>
      <c r="AV12" s="11">
        <v>0.48282867410431601</v>
      </c>
      <c r="AW12" s="11">
        <v>0.30587196665862199</v>
      </c>
      <c r="AX12" s="11">
        <v>0.38907726307074098</v>
      </c>
      <c r="AY12" s="11">
        <v>0.51814815888834398</v>
      </c>
      <c r="AZ12" s="11">
        <v>0.42224547375885602</v>
      </c>
      <c r="BA12" s="11"/>
      <c r="BB12" s="11">
        <v>0.46730509683023902</v>
      </c>
      <c r="BC12" s="11">
        <v>0.30538129017778798</v>
      </c>
      <c r="BD12" s="11">
        <v>0.32440675347379699</v>
      </c>
      <c r="BE12" s="11"/>
      <c r="BF12" s="11">
        <v>0.30858812524951301</v>
      </c>
      <c r="BG12" s="11">
        <v>0.40996569559421397</v>
      </c>
      <c r="BH12" s="11">
        <v>0.36654676436447398</v>
      </c>
      <c r="BI12" s="11">
        <v>0.45689363055525301</v>
      </c>
      <c r="BJ12" s="11">
        <v>0.48344328744200998</v>
      </c>
      <c r="BK12" s="11">
        <v>0.362346181301123</v>
      </c>
    </row>
    <row r="13" spans="2:63" x14ac:dyDescent="0.35">
      <c r="B13" s="14" t="s">
        <v>84</v>
      </c>
      <c r="C13" s="11">
        <v>0.22103563373629601</v>
      </c>
      <c r="D13" s="11">
        <v>0.167773546173074</v>
      </c>
      <c r="E13" s="11">
        <v>0.26711084640319099</v>
      </c>
      <c r="F13" s="11"/>
      <c r="G13" s="11">
        <v>0.23849737711317501</v>
      </c>
      <c r="H13" s="11">
        <v>0.24580962954441801</v>
      </c>
      <c r="I13" s="11">
        <v>0.26117366347010101</v>
      </c>
      <c r="J13" s="11">
        <v>0.24245008349903099</v>
      </c>
      <c r="K13" s="11">
        <v>0.20473805235541101</v>
      </c>
      <c r="L13" s="11">
        <v>0.15425844449165599</v>
      </c>
      <c r="M13" s="11"/>
      <c r="N13" s="11">
        <v>0.194294580678815</v>
      </c>
      <c r="O13" s="11">
        <v>0.22794406474030199</v>
      </c>
      <c r="P13" s="11">
        <v>0.18939901016842201</v>
      </c>
      <c r="Q13" s="11">
        <v>0.20392312024268899</v>
      </c>
      <c r="R13" s="11">
        <v>0.24175425282150201</v>
      </c>
      <c r="S13" s="11">
        <v>0.24948775979782201</v>
      </c>
      <c r="T13" s="11">
        <v>0.239568989203993</v>
      </c>
      <c r="U13" s="11">
        <v>0.29564784805027799</v>
      </c>
      <c r="V13" s="11">
        <v>0.21344303206439599</v>
      </c>
      <c r="W13" s="11">
        <v>0.192866820407705</v>
      </c>
      <c r="X13" s="11">
        <v>0.25619135133493698</v>
      </c>
      <c r="Y13" s="11"/>
      <c r="Z13" s="11">
        <v>0.20935652977462901</v>
      </c>
      <c r="AA13" s="11">
        <v>0.24036430846165799</v>
      </c>
      <c r="AB13" s="11">
        <v>0.21225770584151499</v>
      </c>
      <c r="AC13" s="11">
        <v>0.22158103895893899</v>
      </c>
      <c r="AD13" s="11"/>
      <c r="AE13" s="11">
        <v>0.237882645219093</v>
      </c>
      <c r="AF13" s="11">
        <v>0.21279379157109901</v>
      </c>
      <c r="AG13" s="11">
        <v>0.22972711779500499</v>
      </c>
      <c r="AH13" s="11">
        <v>0.229836382898395</v>
      </c>
      <c r="AI13" s="11">
        <v>0.14958907551654099</v>
      </c>
      <c r="AJ13" s="11"/>
      <c r="AK13" s="11">
        <v>0.169202744525662</v>
      </c>
      <c r="AL13" s="11">
        <v>0.227592489427212</v>
      </c>
      <c r="AM13" s="11">
        <v>0.25398156190424098</v>
      </c>
      <c r="AN13" s="11">
        <v>0.22515943336559099</v>
      </c>
      <c r="AO13" s="11">
        <v>0.27355474335530799</v>
      </c>
      <c r="AP13" s="11">
        <v>0.38636006246245702</v>
      </c>
      <c r="AQ13" s="11"/>
      <c r="AR13" s="11">
        <v>0.18097415573555301</v>
      </c>
      <c r="AS13" s="11">
        <v>0.23523440906255999</v>
      </c>
      <c r="AT13" s="11">
        <v>0.26234894061591701</v>
      </c>
      <c r="AU13" s="11"/>
      <c r="AV13" s="11">
        <v>0.18546708417395899</v>
      </c>
      <c r="AW13" s="11">
        <v>0.24777415230503699</v>
      </c>
      <c r="AX13" s="11">
        <v>0.174285152869118</v>
      </c>
      <c r="AY13" s="11">
        <v>0.16961808975540901</v>
      </c>
      <c r="AZ13" s="11">
        <v>0.28513930009636002</v>
      </c>
      <c r="BA13" s="11"/>
      <c r="BB13" s="11">
        <v>0.18337538207992399</v>
      </c>
      <c r="BC13" s="11">
        <v>0.25460959766157198</v>
      </c>
      <c r="BD13" s="11">
        <v>0.160936970738882</v>
      </c>
      <c r="BE13" s="11"/>
      <c r="BF13" s="11">
        <v>0.20882547258706</v>
      </c>
      <c r="BG13" s="11">
        <v>0.25644608956332199</v>
      </c>
      <c r="BH13" s="11">
        <v>0.18253947149459701</v>
      </c>
      <c r="BI13" s="11">
        <v>0.203701887732675</v>
      </c>
      <c r="BJ13" s="11">
        <v>0.2353754468348</v>
      </c>
      <c r="BK13" s="11">
        <v>0.21831702496144301</v>
      </c>
    </row>
    <row r="14" spans="2:63" x14ac:dyDescent="0.35">
      <c r="B14" s="14" t="s">
        <v>238</v>
      </c>
      <c r="C14" s="17">
        <v>0.167239883998971</v>
      </c>
      <c r="D14" s="17">
        <v>0.21186507984757499</v>
      </c>
      <c r="E14" s="17">
        <v>0.125862209112867</v>
      </c>
      <c r="F14" s="17"/>
      <c r="G14" s="17">
        <v>0.33147078208888803</v>
      </c>
      <c r="H14" s="17">
        <v>0.33702296168309698</v>
      </c>
      <c r="I14" s="17">
        <v>0.19976391570745999</v>
      </c>
      <c r="J14" s="17">
        <v>7.3026509756976596E-2</v>
      </c>
      <c r="K14" s="17">
        <v>8.5780040862107998E-2</v>
      </c>
      <c r="L14" s="17">
        <v>4.7346618100324901E-2</v>
      </c>
      <c r="M14" s="17"/>
      <c r="N14" s="17">
        <v>0.29067526551070499</v>
      </c>
      <c r="O14" s="17">
        <v>0.16165633613098801</v>
      </c>
      <c r="P14" s="17">
        <v>0.14018484570056999</v>
      </c>
      <c r="Q14" s="17">
        <v>0.116686707420587</v>
      </c>
      <c r="R14" s="17">
        <v>0.140314693069747</v>
      </c>
      <c r="S14" s="17">
        <v>0.19683649915732901</v>
      </c>
      <c r="T14" s="17">
        <v>0.12916126877992301</v>
      </c>
      <c r="U14" s="17">
        <v>0.149751211509106</v>
      </c>
      <c r="V14" s="17">
        <v>0.17326351392462</v>
      </c>
      <c r="W14" s="17">
        <v>0.12825718083371801</v>
      </c>
      <c r="X14" s="17">
        <v>0.110101726469316</v>
      </c>
      <c r="Y14" s="17"/>
      <c r="Z14" s="17">
        <v>0.16772130760017701</v>
      </c>
      <c r="AA14" s="17">
        <v>0.13331271804793299</v>
      </c>
      <c r="AB14" s="17">
        <v>0.204871094871032</v>
      </c>
      <c r="AC14" s="17">
        <v>0.17448456055987699</v>
      </c>
      <c r="AD14" s="17"/>
      <c r="AE14" s="17">
        <v>0.12101965441198401</v>
      </c>
      <c r="AF14" s="17">
        <v>0.156495180559376</v>
      </c>
      <c r="AG14" s="17">
        <v>0.189451144693908</v>
      </c>
      <c r="AH14" s="17">
        <v>0.248845373575213</v>
      </c>
      <c r="AI14" s="17">
        <v>0.358490389993599</v>
      </c>
      <c r="AJ14" s="17"/>
      <c r="AK14" s="17">
        <v>0.12978180027337</v>
      </c>
      <c r="AL14" s="17">
        <v>0.182313254480507</v>
      </c>
      <c r="AM14" s="17">
        <v>0.18658037920394499</v>
      </c>
      <c r="AN14" s="17">
        <v>0.191720886143083</v>
      </c>
      <c r="AO14" s="17">
        <v>0.198281614446779</v>
      </c>
      <c r="AP14" s="17">
        <v>0.20718343547236401</v>
      </c>
      <c r="AQ14" s="17"/>
      <c r="AR14" s="17">
        <v>0.12397018906243699</v>
      </c>
      <c r="AS14" s="17">
        <v>0.20192456912092299</v>
      </c>
      <c r="AT14" s="17">
        <v>0.153211763853113</v>
      </c>
      <c r="AU14" s="17"/>
      <c r="AV14" s="17">
        <v>0.129158957388332</v>
      </c>
      <c r="AW14" s="17">
        <v>0.23621641410826</v>
      </c>
      <c r="AX14" s="17">
        <v>0.18594137751845799</v>
      </c>
      <c r="AY14" s="17">
        <v>0.23336221046456601</v>
      </c>
      <c r="AZ14" s="17">
        <v>9.9290659877644794E-2</v>
      </c>
      <c r="BA14" s="17"/>
      <c r="BB14" s="17">
        <v>0.140662552670999</v>
      </c>
      <c r="BC14" s="17">
        <v>0.21773595951702801</v>
      </c>
      <c r="BD14" s="17">
        <v>0.28757698631120998</v>
      </c>
      <c r="BE14" s="17"/>
      <c r="BF14" s="17">
        <v>0.29263569416512097</v>
      </c>
      <c r="BG14" s="17">
        <v>0.137667183684934</v>
      </c>
      <c r="BH14" s="17">
        <v>0.20147102435811101</v>
      </c>
      <c r="BI14" s="17">
        <v>0.11937802239214</v>
      </c>
      <c r="BJ14" s="17">
        <v>8.8966219017475201E-2</v>
      </c>
      <c r="BK14" s="17">
        <v>0.13270406109098901</v>
      </c>
    </row>
    <row r="15" spans="2:63" x14ac:dyDescent="0.35">
      <c r="B15" s="14" t="s">
        <v>239</v>
      </c>
      <c r="C15" s="17">
        <v>0.61172448226473197</v>
      </c>
      <c r="D15" s="17">
        <v>0.62036137397935098</v>
      </c>
      <c r="E15" s="17">
        <v>0.60702694448394201</v>
      </c>
      <c r="F15" s="17"/>
      <c r="G15" s="17">
        <v>0.43003184079793699</v>
      </c>
      <c r="H15" s="17">
        <v>0.41716740877248498</v>
      </c>
      <c r="I15" s="17">
        <v>0.53906242082243905</v>
      </c>
      <c r="J15" s="17">
        <v>0.68452340674399303</v>
      </c>
      <c r="K15" s="17">
        <v>0.70948190678248102</v>
      </c>
      <c r="L15" s="17">
        <v>0.79839493740801903</v>
      </c>
      <c r="M15" s="17"/>
      <c r="N15" s="17">
        <v>0.51503015381048001</v>
      </c>
      <c r="O15" s="17">
        <v>0.61039959912871</v>
      </c>
      <c r="P15" s="17">
        <v>0.67041614413100803</v>
      </c>
      <c r="Q15" s="17">
        <v>0.67939017233672405</v>
      </c>
      <c r="R15" s="17">
        <v>0.61793105410875104</v>
      </c>
      <c r="S15" s="17">
        <v>0.55367574104484996</v>
      </c>
      <c r="T15" s="17">
        <v>0.63126974201608399</v>
      </c>
      <c r="U15" s="17">
        <v>0.55460094044061603</v>
      </c>
      <c r="V15" s="17">
        <v>0.61329345401098501</v>
      </c>
      <c r="W15" s="17">
        <v>0.67887599875857696</v>
      </c>
      <c r="X15" s="17">
        <v>0.63370692219574698</v>
      </c>
      <c r="Y15" s="17"/>
      <c r="Z15" s="17">
        <v>0.62292216262519395</v>
      </c>
      <c r="AA15" s="17">
        <v>0.626322973490409</v>
      </c>
      <c r="AB15" s="17">
        <v>0.58287119928745301</v>
      </c>
      <c r="AC15" s="17">
        <v>0.60393440048118396</v>
      </c>
      <c r="AD15" s="17"/>
      <c r="AE15" s="17">
        <v>0.641097700368923</v>
      </c>
      <c r="AF15" s="17">
        <v>0.63071102786952504</v>
      </c>
      <c r="AG15" s="17">
        <v>0.58082173751108801</v>
      </c>
      <c r="AH15" s="17">
        <v>0.521318243526392</v>
      </c>
      <c r="AI15" s="17">
        <v>0.49192053448986001</v>
      </c>
      <c r="AJ15" s="17"/>
      <c r="AK15" s="17">
        <v>0.70101545520096797</v>
      </c>
      <c r="AL15" s="17">
        <v>0.59009425609228205</v>
      </c>
      <c r="AM15" s="17">
        <v>0.55943805889181397</v>
      </c>
      <c r="AN15" s="17">
        <v>0.58311968049132601</v>
      </c>
      <c r="AO15" s="17">
        <v>0.52816364219791301</v>
      </c>
      <c r="AP15" s="17">
        <v>0.40645650206517903</v>
      </c>
      <c r="AQ15" s="17"/>
      <c r="AR15" s="17">
        <v>0.69505565520200996</v>
      </c>
      <c r="AS15" s="17">
        <v>0.56284102181651696</v>
      </c>
      <c r="AT15" s="17">
        <v>0.58443929553096996</v>
      </c>
      <c r="AU15" s="17"/>
      <c r="AV15" s="17">
        <v>0.68537395843770799</v>
      </c>
      <c r="AW15" s="17">
        <v>0.51600943358670304</v>
      </c>
      <c r="AX15" s="17">
        <v>0.63977346961242498</v>
      </c>
      <c r="AY15" s="17">
        <v>0.597019699780025</v>
      </c>
      <c r="AZ15" s="17">
        <v>0.61557004002599502</v>
      </c>
      <c r="BA15" s="17"/>
      <c r="BB15" s="17">
        <v>0.67596206524907798</v>
      </c>
      <c r="BC15" s="17">
        <v>0.52765444282139995</v>
      </c>
      <c r="BD15" s="17">
        <v>0.551486042949908</v>
      </c>
      <c r="BE15" s="17"/>
      <c r="BF15" s="17">
        <v>0.498538833247819</v>
      </c>
      <c r="BG15" s="17">
        <v>0.60588672675174404</v>
      </c>
      <c r="BH15" s="17">
        <v>0.61598950414729203</v>
      </c>
      <c r="BI15" s="17">
        <v>0.67692008987518504</v>
      </c>
      <c r="BJ15" s="17">
        <v>0.67565833414772503</v>
      </c>
      <c r="BK15" s="17">
        <v>0.64897891394756801</v>
      </c>
    </row>
    <row r="16" spans="2:63" x14ac:dyDescent="0.35">
      <c r="B16" s="14" t="s">
        <v>192</v>
      </c>
      <c r="C16" s="18">
        <v>-0.44448459826576098</v>
      </c>
      <c r="D16" s="18">
        <v>-0.40849629413177702</v>
      </c>
      <c r="E16" s="18">
        <v>-0.48116473537107501</v>
      </c>
      <c r="F16" s="18"/>
      <c r="G16" s="18">
        <v>-9.8561058709049201E-2</v>
      </c>
      <c r="H16" s="18">
        <v>-8.0144447089388393E-2</v>
      </c>
      <c r="I16" s="18">
        <v>-0.339298505114979</v>
      </c>
      <c r="J16" s="18">
        <v>-0.61149689698701604</v>
      </c>
      <c r="K16" s="18">
        <v>-0.62370186592037302</v>
      </c>
      <c r="L16" s="18">
        <v>-0.751048319307694</v>
      </c>
      <c r="M16" s="18"/>
      <c r="N16" s="18">
        <v>-0.22435488829977501</v>
      </c>
      <c r="O16" s="18">
        <v>-0.44874326299772299</v>
      </c>
      <c r="P16" s="18">
        <v>-0.53023129843043804</v>
      </c>
      <c r="Q16" s="18">
        <v>-0.56270346491613699</v>
      </c>
      <c r="R16" s="18">
        <v>-0.47761636103900501</v>
      </c>
      <c r="S16" s="18">
        <v>-0.35683924188752097</v>
      </c>
      <c r="T16" s="18">
        <v>-0.50210847323616004</v>
      </c>
      <c r="U16" s="18">
        <v>-0.404849728931509</v>
      </c>
      <c r="V16" s="18">
        <v>-0.44002994008636498</v>
      </c>
      <c r="W16" s="18">
        <v>-0.55061881792485901</v>
      </c>
      <c r="X16" s="18">
        <v>-0.52360519572643105</v>
      </c>
      <c r="Y16" s="18"/>
      <c r="Z16" s="18">
        <v>-0.455200855025017</v>
      </c>
      <c r="AA16" s="18">
        <v>-0.49301025544247601</v>
      </c>
      <c r="AB16" s="18">
        <v>-0.37800010441642101</v>
      </c>
      <c r="AC16" s="18">
        <v>-0.42944983992130598</v>
      </c>
      <c r="AD16" s="18"/>
      <c r="AE16" s="18">
        <v>-0.52007804595693896</v>
      </c>
      <c r="AF16" s="18">
        <v>-0.47421584731014899</v>
      </c>
      <c r="AG16" s="18">
        <v>-0.39137059281718001</v>
      </c>
      <c r="AH16" s="18">
        <v>-0.27247286995117898</v>
      </c>
      <c r="AI16" s="18">
        <v>-0.13343014449626001</v>
      </c>
      <c r="AJ16" s="18"/>
      <c r="AK16" s="18">
        <v>-0.57123365492759803</v>
      </c>
      <c r="AL16" s="18">
        <v>-0.407781001611775</v>
      </c>
      <c r="AM16" s="18">
        <v>-0.37285767968786898</v>
      </c>
      <c r="AN16" s="18">
        <v>-0.39139879434824298</v>
      </c>
      <c r="AO16" s="18">
        <v>-0.32988202775113301</v>
      </c>
      <c r="AP16" s="18">
        <v>-0.19927306659281399</v>
      </c>
      <c r="AQ16" s="18"/>
      <c r="AR16" s="18">
        <v>-0.57108546613957301</v>
      </c>
      <c r="AS16" s="18">
        <v>-0.36091645269559403</v>
      </c>
      <c r="AT16" s="18">
        <v>-0.43122753167785699</v>
      </c>
      <c r="AU16" s="18"/>
      <c r="AV16" s="18">
        <v>-0.55621500104937605</v>
      </c>
      <c r="AW16" s="18">
        <v>-0.27979301947844298</v>
      </c>
      <c r="AX16" s="18">
        <v>-0.45383209209396702</v>
      </c>
      <c r="AY16" s="18">
        <v>-0.36365748931545899</v>
      </c>
      <c r="AZ16" s="18">
        <v>-0.51627938014834995</v>
      </c>
      <c r="BA16" s="18"/>
      <c r="BB16" s="18">
        <v>-0.53529951257807895</v>
      </c>
      <c r="BC16" s="18">
        <v>-0.309918483304371</v>
      </c>
      <c r="BD16" s="18">
        <v>-0.26390905663869901</v>
      </c>
      <c r="BE16" s="18"/>
      <c r="BF16" s="18">
        <v>-0.205903139082698</v>
      </c>
      <c r="BG16" s="18">
        <v>-0.46821954306681002</v>
      </c>
      <c r="BH16" s="18">
        <v>-0.41451847978917999</v>
      </c>
      <c r="BI16" s="18">
        <v>-0.55754206748304502</v>
      </c>
      <c r="BJ16" s="18">
        <v>-0.58669211513024899</v>
      </c>
      <c r="BK16" s="18">
        <v>-0.51627485285657804</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247</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3846</v>
      </c>
      <c r="D7" s="6">
        <v>1770</v>
      </c>
      <c r="E7" s="6">
        <v>2053</v>
      </c>
      <c r="F7" s="6"/>
      <c r="G7" s="6">
        <v>407</v>
      </c>
      <c r="H7" s="6">
        <v>631</v>
      </c>
      <c r="I7" s="6">
        <v>712</v>
      </c>
      <c r="J7" s="6">
        <v>755</v>
      </c>
      <c r="K7" s="6">
        <v>640</v>
      </c>
      <c r="L7" s="6">
        <v>701</v>
      </c>
      <c r="M7" s="6"/>
      <c r="N7" s="6">
        <v>547</v>
      </c>
      <c r="O7" s="6">
        <v>532</v>
      </c>
      <c r="P7" s="6">
        <v>333</v>
      </c>
      <c r="Q7" s="6">
        <v>354</v>
      </c>
      <c r="R7" s="6">
        <v>278</v>
      </c>
      <c r="S7" s="6">
        <v>350</v>
      </c>
      <c r="T7" s="6">
        <v>323</v>
      </c>
      <c r="U7" s="6">
        <v>165</v>
      </c>
      <c r="V7" s="6">
        <v>438</v>
      </c>
      <c r="W7" s="6">
        <v>334</v>
      </c>
      <c r="X7" s="6">
        <v>192</v>
      </c>
      <c r="Y7" s="6"/>
      <c r="Z7" s="6">
        <v>1220</v>
      </c>
      <c r="AA7" s="6">
        <v>1143</v>
      </c>
      <c r="AB7" s="6">
        <v>566</v>
      </c>
      <c r="AC7" s="6">
        <v>895</v>
      </c>
      <c r="AD7" s="6"/>
      <c r="AE7" s="6">
        <v>885</v>
      </c>
      <c r="AF7" s="6">
        <v>1141</v>
      </c>
      <c r="AG7" s="6">
        <v>1110</v>
      </c>
      <c r="AH7" s="6">
        <v>483</v>
      </c>
      <c r="AI7" s="6">
        <v>97</v>
      </c>
      <c r="AJ7" s="6"/>
      <c r="AK7" s="6">
        <v>1361</v>
      </c>
      <c r="AL7" s="6">
        <v>1041</v>
      </c>
      <c r="AM7" s="6">
        <v>307</v>
      </c>
      <c r="AN7" s="6">
        <v>313</v>
      </c>
      <c r="AO7" s="6">
        <v>640</v>
      </c>
      <c r="AP7" s="6">
        <v>124</v>
      </c>
      <c r="AQ7" s="6"/>
      <c r="AR7" s="6">
        <v>1473</v>
      </c>
      <c r="AS7" s="6">
        <v>1669</v>
      </c>
      <c r="AT7" s="6">
        <v>467</v>
      </c>
      <c r="AU7" s="6"/>
      <c r="AV7" s="6">
        <v>1453</v>
      </c>
      <c r="AW7" s="6">
        <v>1073</v>
      </c>
      <c r="AX7" s="6">
        <v>315</v>
      </c>
      <c r="AY7" s="6">
        <v>58</v>
      </c>
      <c r="AZ7" s="6">
        <v>434</v>
      </c>
      <c r="BA7" s="6"/>
      <c r="BB7" s="6">
        <v>1169</v>
      </c>
      <c r="BC7" s="6">
        <v>1011</v>
      </c>
      <c r="BD7" s="6">
        <v>250</v>
      </c>
      <c r="BE7" s="6"/>
      <c r="BF7" s="6">
        <v>789</v>
      </c>
      <c r="BG7" s="6">
        <v>1059</v>
      </c>
      <c r="BH7" s="6">
        <v>485</v>
      </c>
      <c r="BI7" s="6">
        <v>797</v>
      </c>
      <c r="BJ7" s="6">
        <v>502</v>
      </c>
      <c r="BK7" s="6">
        <v>211</v>
      </c>
    </row>
    <row r="8" spans="2:63" ht="30" customHeight="1" x14ac:dyDescent="0.35">
      <c r="B8" s="7" t="s">
        <v>9</v>
      </c>
      <c r="C8" s="7">
        <v>3827</v>
      </c>
      <c r="D8" s="7">
        <v>1836</v>
      </c>
      <c r="E8" s="7">
        <v>1968</v>
      </c>
      <c r="F8" s="7"/>
      <c r="G8" s="7">
        <v>495</v>
      </c>
      <c r="H8" s="7">
        <v>637</v>
      </c>
      <c r="I8" s="7">
        <v>654</v>
      </c>
      <c r="J8" s="7">
        <v>684</v>
      </c>
      <c r="K8" s="7">
        <v>562</v>
      </c>
      <c r="L8" s="7">
        <v>795</v>
      </c>
      <c r="M8" s="7"/>
      <c r="N8" s="7">
        <v>540</v>
      </c>
      <c r="O8" s="7">
        <v>526</v>
      </c>
      <c r="P8" s="7">
        <v>323</v>
      </c>
      <c r="Q8" s="7">
        <v>354</v>
      </c>
      <c r="R8" s="7">
        <v>267</v>
      </c>
      <c r="S8" s="7">
        <v>348</v>
      </c>
      <c r="T8" s="7">
        <v>317</v>
      </c>
      <c r="U8" s="7">
        <v>159</v>
      </c>
      <c r="V8" s="7">
        <v>438</v>
      </c>
      <c r="W8" s="7">
        <v>366</v>
      </c>
      <c r="X8" s="7">
        <v>188</v>
      </c>
      <c r="Y8" s="7"/>
      <c r="Z8" s="7">
        <v>1011</v>
      </c>
      <c r="AA8" s="7">
        <v>1020</v>
      </c>
      <c r="AB8" s="7">
        <v>812</v>
      </c>
      <c r="AC8" s="7">
        <v>961</v>
      </c>
      <c r="AD8" s="7"/>
      <c r="AE8" s="7">
        <v>944</v>
      </c>
      <c r="AF8" s="7">
        <v>1185</v>
      </c>
      <c r="AG8" s="7">
        <v>1035</v>
      </c>
      <c r="AH8" s="7">
        <v>436</v>
      </c>
      <c r="AI8" s="7">
        <v>85</v>
      </c>
      <c r="AJ8" s="7"/>
      <c r="AK8" s="7">
        <v>1370</v>
      </c>
      <c r="AL8" s="7">
        <v>977</v>
      </c>
      <c r="AM8" s="7">
        <v>330</v>
      </c>
      <c r="AN8" s="7">
        <v>326</v>
      </c>
      <c r="AO8" s="7">
        <v>633</v>
      </c>
      <c r="AP8" s="7">
        <v>129</v>
      </c>
      <c r="AQ8" s="7"/>
      <c r="AR8" s="7">
        <v>1496</v>
      </c>
      <c r="AS8" s="7">
        <v>1600</v>
      </c>
      <c r="AT8" s="7">
        <v>472</v>
      </c>
      <c r="AU8" s="7"/>
      <c r="AV8" s="7">
        <v>1455</v>
      </c>
      <c r="AW8" s="7">
        <v>1056</v>
      </c>
      <c r="AX8" s="7">
        <v>291</v>
      </c>
      <c r="AY8" s="7">
        <v>63</v>
      </c>
      <c r="AZ8" s="7">
        <v>446</v>
      </c>
      <c r="BA8" s="7"/>
      <c r="BB8" s="7">
        <v>1174</v>
      </c>
      <c r="BC8" s="7">
        <v>996</v>
      </c>
      <c r="BD8" s="7">
        <v>240</v>
      </c>
      <c r="BE8" s="7"/>
      <c r="BF8" s="7">
        <v>776</v>
      </c>
      <c r="BG8" s="7">
        <v>1030</v>
      </c>
      <c r="BH8" s="7">
        <v>501</v>
      </c>
      <c r="BI8" s="7">
        <v>802</v>
      </c>
      <c r="BJ8" s="7">
        <v>496</v>
      </c>
      <c r="BK8" s="7">
        <v>217</v>
      </c>
    </row>
    <row r="9" spans="2:63" x14ac:dyDescent="0.35">
      <c r="B9" s="14" t="s">
        <v>234</v>
      </c>
      <c r="C9" s="11">
        <v>8.7991000007727596E-2</v>
      </c>
      <c r="D9" s="11">
        <v>0.117406518028179</v>
      </c>
      <c r="E9" s="11">
        <v>6.1565113898198902E-2</v>
      </c>
      <c r="F9" s="11"/>
      <c r="G9" s="11">
        <v>0.22274171478775601</v>
      </c>
      <c r="H9" s="11">
        <v>0.18169298424267999</v>
      </c>
      <c r="I9" s="11">
        <v>9.4023941731073701E-2</v>
      </c>
      <c r="J9" s="11">
        <v>3.5746964554592198E-2</v>
      </c>
      <c r="K9" s="11">
        <v>2.3514044539056599E-2</v>
      </c>
      <c r="L9" s="11">
        <v>1.46314812560191E-2</v>
      </c>
      <c r="M9" s="11"/>
      <c r="N9" s="11">
        <v>0.169884505668882</v>
      </c>
      <c r="O9" s="11">
        <v>7.1662839935179398E-2</v>
      </c>
      <c r="P9" s="11">
        <v>7.4060791133430295E-2</v>
      </c>
      <c r="Q9" s="11">
        <v>7.1541745030718196E-2</v>
      </c>
      <c r="R9" s="11">
        <v>7.5252093414528404E-2</v>
      </c>
      <c r="S9" s="11">
        <v>9.5218031027261604E-2</v>
      </c>
      <c r="T9" s="11">
        <v>6.2458654685053197E-2</v>
      </c>
      <c r="U9" s="11">
        <v>8.7960921291275099E-2</v>
      </c>
      <c r="V9" s="11">
        <v>8.3131469656631499E-2</v>
      </c>
      <c r="W9" s="11">
        <v>5.4328113695732497E-2</v>
      </c>
      <c r="X9" s="11">
        <v>7.7839445535954996E-2</v>
      </c>
      <c r="Y9" s="11"/>
      <c r="Z9" s="11">
        <v>9.2747137508887301E-2</v>
      </c>
      <c r="AA9" s="11">
        <v>5.7081219806205501E-2</v>
      </c>
      <c r="AB9" s="11">
        <v>0.111262485363419</v>
      </c>
      <c r="AC9" s="11">
        <v>9.8166479120728095E-2</v>
      </c>
      <c r="AD9" s="11"/>
      <c r="AE9" s="11">
        <v>6.1596624369048301E-2</v>
      </c>
      <c r="AF9" s="11">
        <v>9.6247361729958097E-2</v>
      </c>
      <c r="AG9" s="11">
        <v>7.6759056637889997E-2</v>
      </c>
      <c r="AH9" s="11">
        <v>0.147376148483856</v>
      </c>
      <c r="AI9" s="11">
        <v>0.216046680848342</v>
      </c>
      <c r="AJ9" s="11"/>
      <c r="AK9" s="11">
        <v>7.0486932214850806E-2</v>
      </c>
      <c r="AL9" s="11">
        <v>8.7350817712640402E-2</v>
      </c>
      <c r="AM9" s="11">
        <v>0.109139052741885</v>
      </c>
      <c r="AN9" s="11">
        <v>8.9977825596382704E-2</v>
      </c>
      <c r="AO9" s="11">
        <v>0.102935330933719</v>
      </c>
      <c r="AP9" s="11">
        <v>0.12943192745882501</v>
      </c>
      <c r="AQ9" s="11"/>
      <c r="AR9" s="11">
        <v>5.8370640646945998E-2</v>
      </c>
      <c r="AS9" s="11">
        <v>0.10621975996640701</v>
      </c>
      <c r="AT9" s="11">
        <v>7.2603052767175796E-2</v>
      </c>
      <c r="AU9" s="11"/>
      <c r="AV9" s="11">
        <v>7.49307279737354E-2</v>
      </c>
      <c r="AW9" s="11">
        <v>0.109392119217241</v>
      </c>
      <c r="AX9" s="11">
        <v>6.9882928555451002E-2</v>
      </c>
      <c r="AY9" s="11">
        <v>0.115211218194614</v>
      </c>
      <c r="AZ9" s="11">
        <v>5.42974436889841E-2</v>
      </c>
      <c r="BA9" s="11"/>
      <c r="BB9" s="11">
        <v>7.7189641807967904E-2</v>
      </c>
      <c r="BC9" s="11">
        <v>0.10055290749904</v>
      </c>
      <c r="BD9" s="11">
        <v>0.11985366180467</v>
      </c>
      <c r="BE9" s="11"/>
      <c r="BF9" s="11">
        <v>0.16261537513759899</v>
      </c>
      <c r="BG9" s="11">
        <v>6.4917326135388198E-2</v>
      </c>
      <c r="BH9" s="11">
        <v>9.5519257941833594E-2</v>
      </c>
      <c r="BI9" s="11">
        <v>6.9420776839163395E-2</v>
      </c>
      <c r="BJ9" s="11">
        <v>4.5397314641059103E-2</v>
      </c>
      <c r="BK9" s="11">
        <v>8.05626288522064E-2</v>
      </c>
    </row>
    <row r="10" spans="2:63" x14ac:dyDescent="0.35">
      <c r="B10" s="14" t="s">
        <v>235</v>
      </c>
      <c r="C10" s="11">
        <v>0.152896807142168</v>
      </c>
      <c r="D10" s="11">
        <v>0.16245039412531301</v>
      </c>
      <c r="E10" s="11">
        <v>0.14178210903565</v>
      </c>
      <c r="F10" s="11"/>
      <c r="G10" s="11">
        <v>0.25958315888641298</v>
      </c>
      <c r="H10" s="11">
        <v>0.239649569324769</v>
      </c>
      <c r="I10" s="11">
        <v>0.172062565231555</v>
      </c>
      <c r="J10" s="11">
        <v>0.103674744847123</v>
      </c>
      <c r="K10" s="11">
        <v>0.12849342428327401</v>
      </c>
      <c r="L10" s="11">
        <v>6.0846707162566301E-2</v>
      </c>
      <c r="M10" s="11"/>
      <c r="N10" s="11">
        <v>0.18716459514636</v>
      </c>
      <c r="O10" s="11">
        <v>0.172122835529605</v>
      </c>
      <c r="P10" s="11">
        <v>0.148410190276237</v>
      </c>
      <c r="Q10" s="11">
        <v>0.103991347613395</v>
      </c>
      <c r="R10" s="11">
        <v>0.16951884992792701</v>
      </c>
      <c r="S10" s="11">
        <v>0.15722086153266601</v>
      </c>
      <c r="T10" s="11">
        <v>0.14783841090698499</v>
      </c>
      <c r="U10" s="11">
        <v>0.112060385085202</v>
      </c>
      <c r="V10" s="11">
        <v>0.16621571056750301</v>
      </c>
      <c r="W10" s="11">
        <v>0.12586558410047599</v>
      </c>
      <c r="X10" s="11">
        <v>0.13328795658974901</v>
      </c>
      <c r="Y10" s="11"/>
      <c r="Z10" s="11">
        <v>0.15513504109395199</v>
      </c>
      <c r="AA10" s="11">
        <v>0.143388807970485</v>
      </c>
      <c r="AB10" s="11">
        <v>0.19671634277966701</v>
      </c>
      <c r="AC10" s="11">
        <v>0.12160717192196401</v>
      </c>
      <c r="AD10" s="11"/>
      <c r="AE10" s="11">
        <v>0.10909583352237</v>
      </c>
      <c r="AF10" s="11">
        <v>0.16846999837395099</v>
      </c>
      <c r="AG10" s="11">
        <v>0.16877135393663101</v>
      </c>
      <c r="AH10" s="11">
        <v>0.192812410841637</v>
      </c>
      <c r="AI10" s="11">
        <v>0.20096062967692699</v>
      </c>
      <c r="AJ10" s="11"/>
      <c r="AK10" s="11">
        <v>0.116948177204305</v>
      </c>
      <c r="AL10" s="11">
        <v>0.19329672934836101</v>
      </c>
      <c r="AM10" s="11">
        <v>0.150192123715717</v>
      </c>
      <c r="AN10" s="11">
        <v>0.14441970731332501</v>
      </c>
      <c r="AO10" s="11">
        <v>0.173519465682346</v>
      </c>
      <c r="AP10" s="11">
        <v>0.13244222594491101</v>
      </c>
      <c r="AQ10" s="11"/>
      <c r="AR10" s="11">
        <v>0.1291885770143</v>
      </c>
      <c r="AS10" s="11">
        <v>0.16585003947468499</v>
      </c>
      <c r="AT10" s="11">
        <v>0.142140653554167</v>
      </c>
      <c r="AU10" s="11"/>
      <c r="AV10" s="11">
        <v>0.126425749074289</v>
      </c>
      <c r="AW10" s="11">
        <v>0.19503436346988801</v>
      </c>
      <c r="AX10" s="11">
        <v>0.15183197734870299</v>
      </c>
      <c r="AY10" s="11">
        <v>0.13222606652198299</v>
      </c>
      <c r="AZ10" s="11">
        <v>0.110673169029887</v>
      </c>
      <c r="BA10" s="11"/>
      <c r="BB10" s="11">
        <v>0.14258727023798701</v>
      </c>
      <c r="BC10" s="11">
        <v>0.20432978009510799</v>
      </c>
      <c r="BD10" s="11">
        <v>0.17667379038039399</v>
      </c>
      <c r="BE10" s="11"/>
      <c r="BF10" s="11">
        <v>0.20491008924909301</v>
      </c>
      <c r="BG10" s="11">
        <v>0.15015634964750699</v>
      </c>
      <c r="BH10" s="11">
        <v>0.16691179352594401</v>
      </c>
      <c r="BI10" s="11">
        <v>0.12234761374903499</v>
      </c>
      <c r="BJ10" s="11">
        <v>0.11042587494874601</v>
      </c>
      <c r="BK10" s="11">
        <v>0.152712009507425</v>
      </c>
    </row>
    <row r="11" spans="2:63" x14ac:dyDescent="0.35">
      <c r="B11" s="14" t="s">
        <v>236</v>
      </c>
      <c r="C11" s="11">
        <v>0.21167399967780501</v>
      </c>
      <c r="D11" s="11">
        <v>0.21723905120627399</v>
      </c>
      <c r="E11" s="11">
        <v>0.20570716766092001</v>
      </c>
      <c r="F11" s="11"/>
      <c r="G11" s="11">
        <v>0.22236733889934501</v>
      </c>
      <c r="H11" s="11">
        <v>0.19279804315662299</v>
      </c>
      <c r="I11" s="11">
        <v>0.233119811543576</v>
      </c>
      <c r="J11" s="11">
        <v>0.203553052560424</v>
      </c>
      <c r="K11" s="11">
        <v>0.19385947095580799</v>
      </c>
      <c r="L11" s="11">
        <v>0.22206121279309499</v>
      </c>
      <c r="M11" s="11"/>
      <c r="N11" s="11">
        <v>0.183099526188575</v>
      </c>
      <c r="O11" s="11">
        <v>0.20395312368329599</v>
      </c>
      <c r="P11" s="11">
        <v>0.237650472231143</v>
      </c>
      <c r="Q11" s="11">
        <v>0.22564598005571601</v>
      </c>
      <c r="R11" s="11">
        <v>0.21058440021635899</v>
      </c>
      <c r="S11" s="11">
        <v>0.214193509806646</v>
      </c>
      <c r="T11" s="11">
        <v>0.1882757890973</v>
      </c>
      <c r="U11" s="11">
        <v>0.231253078560303</v>
      </c>
      <c r="V11" s="11">
        <v>0.20751209059496001</v>
      </c>
      <c r="W11" s="11">
        <v>0.21506159605213601</v>
      </c>
      <c r="X11" s="11">
        <v>0.26750379964346199</v>
      </c>
      <c r="Y11" s="11"/>
      <c r="Z11" s="11">
        <v>0.235110233262004</v>
      </c>
      <c r="AA11" s="11">
        <v>0.20833181527205399</v>
      </c>
      <c r="AB11" s="11">
        <v>0.23958251276290901</v>
      </c>
      <c r="AC11" s="11">
        <v>0.16931708618223101</v>
      </c>
      <c r="AD11" s="11"/>
      <c r="AE11" s="11">
        <v>0.196100677055075</v>
      </c>
      <c r="AF11" s="11">
        <v>0.22700816382102601</v>
      </c>
      <c r="AG11" s="11">
        <v>0.21601537464280601</v>
      </c>
      <c r="AH11" s="11">
        <v>0.211210439227312</v>
      </c>
      <c r="AI11" s="11">
        <v>0.19225297288431401</v>
      </c>
      <c r="AJ11" s="11"/>
      <c r="AK11" s="11">
        <v>0.218953307873435</v>
      </c>
      <c r="AL11" s="11">
        <v>0.22920831636757999</v>
      </c>
      <c r="AM11" s="11">
        <v>0.16453581335268999</v>
      </c>
      <c r="AN11" s="11">
        <v>0.159302833890134</v>
      </c>
      <c r="AO11" s="11">
        <v>0.214399029562966</v>
      </c>
      <c r="AP11" s="11">
        <v>0.22255528554871801</v>
      </c>
      <c r="AQ11" s="11"/>
      <c r="AR11" s="11">
        <v>0.192468310587146</v>
      </c>
      <c r="AS11" s="11">
        <v>0.22284855092980499</v>
      </c>
      <c r="AT11" s="11">
        <v>0.21897567104820401</v>
      </c>
      <c r="AU11" s="11"/>
      <c r="AV11" s="11">
        <v>0.201580533973546</v>
      </c>
      <c r="AW11" s="11">
        <v>0.218665371580617</v>
      </c>
      <c r="AX11" s="11">
        <v>0.26547694495055202</v>
      </c>
      <c r="AY11" s="11">
        <v>0.11110060005231</v>
      </c>
      <c r="AZ11" s="11">
        <v>0.195146545841931</v>
      </c>
      <c r="BA11" s="11"/>
      <c r="BB11" s="11">
        <v>0.197008675015406</v>
      </c>
      <c r="BC11" s="11">
        <v>0.22525653862737699</v>
      </c>
      <c r="BD11" s="11">
        <v>0.24356457797785</v>
      </c>
      <c r="BE11" s="11"/>
      <c r="BF11" s="11">
        <v>0.156744924876143</v>
      </c>
      <c r="BG11" s="11">
        <v>0.20702565301524001</v>
      </c>
      <c r="BH11" s="11">
        <v>0.215759441367742</v>
      </c>
      <c r="BI11" s="11">
        <v>0.243315810864491</v>
      </c>
      <c r="BJ11" s="11">
        <v>0.23824837392828499</v>
      </c>
      <c r="BK11" s="11">
        <v>0.24635246469243299</v>
      </c>
    </row>
    <row r="12" spans="2:63" x14ac:dyDescent="0.35">
      <c r="B12" s="14" t="s">
        <v>237</v>
      </c>
      <c r="C12" s="11">
        <v>0.41966618917112603</v>
      </c>
      <c r="D12" s="11">
        <v>0.39894035621035201</v>
      </c>
      <c r="E12" s="11">
        <v>0.44148723104881599</v>
      </c>
      <c r="F12" s="11"/>
      <c r="G12" s="11">
        <v>0.15870761720531801</v>
      </c>
      <c r="H12" s="11">
        <v>0.24591629403933901</v>
      </c>
      <c r="I12" s="11">
        <v>0.32960318838368302</v>
      </c>
      <c r="J12" s="11">
        <v>0.51672891773435603</v>
      </c>
      <c r="K12" s="11">
        <v>0.52895963003428204</v>
      </c>
      <c r="L12" s="11">
        <v>0.63459747549856105</v>
      </c>
      <c r="M12" s="11"/>
      <c r="N12" s="11">
        <v>0.32939322087622802</v>
      </c>
      <c r="O12" s="11">
        <v>0.41682877207721902</v>
      </c>
      <c r="P12" s="11">
        <v>0.444635101884302</v>
      </c>
      <c r="Q12" s="11">
        <v>0.466200122428028</v>
      </c>
      <c r="R12" s="11">
        <v>0.40857537659243998</v>
      </c>
      <c r="S12" s="11">
        <v>0.41290098288717902</v>
      </c>
      <c r="T12" s="11">
        <v>0.45807562011928399</v>
      </c>
      <c r="U12" s="11">
        <v>0.42433164326274397</v>
      </c>
      <c r="V12" s="11">
        <v>0.41299809190372999</v>
      </c>
      <c r="W12" s="11">
        <v>0.50106504684033903</v>
      </c>
      <c r="X12" s="11">
        <v>0.37308189032724798</v>
      </c>
      <c r="Y12" s="11"/>
      <c r="Z12" s="11">
        <v>0.40248032143464701</v>
      </c>
      <c r="AA12" s="11">
        <v>0.45239832892281001</v>
      </c>
      <c r="AB12" s="11">
        <v>0.34563985076269199</v>
      </c>
      <c r="AC12" s="11">
        <v>0.461129765816855</v>
      </c>
      <c r="AD12" s="11"/>
      <c r="AE12" s="11">
        <v>0.48014222769168502</v>
      </c>
      <c r="AF12" s="11">
        <v>0.40142019461177098</v>
      </c>
      <c r="AG12" s="11">
        <v>0.401773278320258</v>
      </c>
      <c r="AH12" s="11">
        <v>0.32600766521770902</v>
      </c>
      <c r="AI12" s="11">
        <v>0.30436715485822802</v>
      </c>
      <c r="AJ12" s="11"/>
      <c r="AK12" s="11">
        <v>0.50036328073301495</v>
      </c>
      <c r="AL12" s="11">
        <v>0.362420221779578</v>
      </c>
      <c r="AM12" s="11">
        <v>0.426576193306834</v>
      </c>
      <c r="AN12" s="11">
        <v>0.47675453125768003</v>
      </c>
      <c r="AO12" s="11">
        <v>0.35443216875508798</v>
      </c>
      <c r="AP12" s="11">
        <v>0.260409233307137</v>
      </c>
      <c r="AQ12" s="11"/>
      <c r="AR12" s="11">
        <v>0.51970106850804898</v>
      </c>
      <c r="AS12" s="11">
        <v>0.37074766749254001</v>
      </c>
      <c r="AT12" s="11">
        <v>0.39228151979093301</v>
      </c>
      <c r="AU12" s="11"/>
      <c r="AV12" s="11">
        <v>0.50304917316486797</v>
      </c>
      <c r="AW12" s="11">
        <v>0.33030943217220199</v>
      </c>
      <c r="AX12" s="11">
        <v>0.42031888526674199</v>
      </c>
      <c r="AY12" s="11">
        <v>0.56582328139201798</v>
      </c>
      <c r="AZ12" s="11">
        <v>0.44387460543031299</v>
      </c>
      <c r="BA12" s="11"/>
      <c r="BB12" s="11">
        <v>0.491595814296439</v>
      </c>
      <c r="BC12" s="11">
        <v>0.33054000038099901</v>
      </c>
      <c r="BD12" s="11">
        <v>0.370266622571509</v>
      </c>
      <c r="BE12" s="11"/>
      <c r="BF12" s="11">
        <v>0.35137105371178601</v>
      </c>
      <c r="BG12" s="11">
        <v>0.44027068973309902</v>
      </c>
      <c r="BH12" s="11">
        <v>0.40014280780810002</v>
      </c>
      <c r="BI12" s="11">
        <v>0.45243392498485502</v>
      </c>
      <c r="BJ12" s="11">
        <v>0.46082416433651202</v>
      </c>
      <c r="BK12" s="11">
        <v>0.39419964886132502</v>
      </c>
    </row>
    <row r="13" spans="2:63" x14ac:dyDescent="0.35">
      <c r="B13" s="14" t="s">
        <v>84</v>
      </c>
      <c r="C13" s="11">
        <v>0.127772004001172</v>
      </c>
      <c r="D13" s="11">
        <v>0.10396368042988199</v>
      </c>
      <c r="E13" s="11">
        <v>0.14945837835641601</v>
      </c>
      <c r="F13" s="11"/>
      <c r="G13" s="11">
        <v>0.13660017022116799</v>
      </c>
      <c r="H13" s="11">
        <v>0.13994310923658901</v>
      </c>
      <c r="I13" s="11">
        <v>0.171190493110112</v>
      </c>
      <c r="J13" s="11">
        <v>0.140296320303505</v>
      </c>
      <c r="K13" s="11">
        <v>0.12517343018757901</v>
      </c>
      <c r="L13" s="11">
        <v>6.7863123289758603E-2</v>
      </c>
      <c r="M13" s="11"/>
      <c r="N13" s="11">
        <v>0.13045815211995501</v>
      </c>
      <c r="O13" s="11">
        <v>0.13543242877469999</v>
      </c>
      <c r="P13" s="11">
        <v>9.5243444474888306E-2</v>
      </c>
      <c r="Q13" s="11">
        <v>0.13262080487214301</v>
      </c>
      <c r="R13" s="11">
        <v>0.13606927984874501</v>
      </c>
      <c r="S13" s="11">
        <v>0.12046661474624799</v>
      </c>
      <c r="T13" s="11">
        <v>0.143351525191378</v>
      </c>
      <c r="U13" s="11">
        <v>0.144393971800476</v>
      </c>
      <c r="V13" s="11">
        <v>0.13014263727717501</v>
      </c>
      <c r="W13" s="11">
        <v>0.10367965931131699</v>
      </c>
      <c r="X13" s="11">
        <v>0.14828690790358601</v>
      </c>
      <c r="Y13" s="11"/>
      <c r="Z13" s="11">
        <v>0.11452726670051</v>
      </c>
      <c r="AA13" s="11">
        <v>0.13879982802844501</v>
      </c>
      <c r="AB13" s="11">
        <v>0.106798808331313</v>
      </c>
      <c r="AC13" s="11">
        <v>0.14977949695822201</v>
      </c>
      <c r="AD13" s="11"/>
      <c r="AE13" s="11">
        <v>0.15306463736182199</v>
      </c>
      <c r="AF13" s="11">
        <v>0.106854281463294</v>
      </c>
      <c r="AG13" s="11">
        <v>0.136680936462415</v>
      </c>
      <c r="AH13" s="11">
        <v>0.122593336229486</v>
      </c>
      <c r="AI13" s="11">
        <v>8.6372561732190004E-2</v>
      </c>
      <c r="AJ13" s="11"/>
      <c r="AK13" s="11">
        <v>9.3248301974394196E-2</v>
      </c>
      <c r="AL13" s="11">
        <v>0.12772391479184</v>
      </c>
      <c r="AM13" s="11">
        <v>0.14955681688287401</v>
      </c>
      <c r="AN13" s="11">
        <v>0.12954510194247901</v>
      </c>
      <c r="AO13" s="11">
        <v>0.15471400506588201</v>
      </c>
      <c r="AP13" s="11">
        <v>0.25516132774040801</v>
      </c>
      <c r="AQ13" s="11"/>
      <c r="AR13" s="11">
        <v>0.100271403243559</v>
      </c>
      <c r="AS13" s="11">
        <v>0.134333982136563</v>
      </c>
      <c r="AT13" s="11">
        <v>0.17399910283952</v>
      </c>
      <c r="AU13" s="11"/>
      <c r="AV13" s="11">
        <v>9.4013815813562093E-2</v>
      </c>
      <c r="AW13" s="11">
        <v>0.146598713560052</v>
      </c>
      <c r="AX13" s="11">
        <v>9.2489263878551997E-2</v>
      </c>
      <c r="AY13" s="11">
        <v>7.5638833839074895E-2</v>
      </c>
      <c r="AZ13" s="11">
        <v>0.19600823600888501</v>
      </c>
      <c r="BA13" s="11"/>
      <c r="BB13" s="11">
        <v>9.1618598642199803E-2</v>
      </c>
      <c r="BC13" s="11">
        <v>0.13932077339747501</v>
      </c>
      <c r="BD13" s="11">
        <v>8.9641347265576196E-2</v>
      </c>
      <c r="BE13" s="11"/>
      <c r="BF13" s="11">
        <v>0.124358557025379</v>
      </c>
      <c r="BG13" s="11">
        <v>0.13762998146876601</v>
      </c>
      <c r="BH13" s="11">
        <v>0.12166669935638</v>
      </c>
      <c r="BI13" s="11">
        <v>0.11248187356245599</v>
      </c>
      <c r="BJ13" s="11">
        <v>0.14510427214539801</v>
      </c>
      <c r="BK13" s="11">
        <v>0.12617324808661101</v>
      </c>
    </row>
    <row r="14" spans="2:63" x14ac:dyDescent="0.35">
      <c r="B14" s="14" t="s">
        <v>238</v>
      </c>
      <c r="C14" s="17">
        <v>0.24088780714989599</v>
      </c>
      <c r="D14" s="17">
        <v>0.27985691215349201</v>
      </c>
      <c r="E14" s="17">
        <v>0.20334722293384899</v>
      </c>
      <c r="F14" s="17"/>
      <c r="G14" s="17">
        <v>0.48232487367416899</v>
      </c>
      <c r="H14" s="17">
        <v>0.42134255356744899</v>
      </c>
      <c r="I14" s="17">
        <v>0.26608650696262898</v>
      </c>
      <c r="J14" s="17">
        <v>0.139421709401715</v>
      </c>
      <c r="K14" s="17">
        <v>0.15200746882233099</v>
      </c>
      <c r="L14" s="17">
        <v>7.5478188418585404E-2</v>
      </c>
      <c r="M14" s="17"/>
      <c r="N14" s="17">
        <v>0.35704910081524199</v>
      </c>
      <c r="O14" s="17">
        <v>0.243785675464785</v>
      </c>
      <c r="P14" s="17">
        <v>0.22247098140966701</v>
      </c>
      <c r="Q14" s="17">
        <v>0.17553309264411299</v>
      </c>
      <c r="R14" s="17">
        <v>0.244770943342455</v>
      </c>
      <c r="S14" s="17">
        <v>0.25243889255992802</v>
      </c>
      <c r="T14" s="17">
        <v>0.21029706559203801</v>
      </c>
      <c r="U14" s="17">
        <v>0.200021306376477</v>
      </c>
      <c r="V14" s="17">
        <v>0.24934718022413399</v>
      </c>
      <c r="W14" s="17">
        <v>0.180193697796208</v>
      </c>
      <c r="X14" s="17">
        <v>0.21112740212570399</v>
      </c>
      <c r="Y14" s="17"/>
      <c r="Z14" s="17">
        <v>0.24788217860283901</v>
      </c>
      <c r="AA14" s="17">
        <v>0.20047002777669101</v>
      </c>
      <c r="AB14" s="17">
        <v>0.30797882814308603</v>
      </c>
      <c r="AC14" s="17">
        <v>0.219773651042692</v>
      </c>
      <c r="AD14" s="17"/>
      <c r="AE14" s="17">
        <v>0.17069245789141799</v>
      </c>
      <c r="AF14" s="17">
        <v>0.26471736010391</v>
      </c>
      <c r="AG14" s="17">
        <v>0.24553041057452099</v>
      </c>
      <c r="AH14" s="17">
        <v>0.34018855932549302</v>
      </c>
      <c r="AI14" s="17">
        <v>0.41700731052526802</v>
      </c>
      <c r="AJ14" s="17"/>
      <c r="AK14" s="17">
        <v>0.187435109419156</v>
      </c>
      <c r="AL14" s="17">
        <v>0.28064754706100098</v>
      </c>
      <c r="AM14" s="17">
        <v>0.25933117645760301</v>
      </c>
      <c r="AN14" s="17">
        <v>0.234397532909708</v>
      </c>
      <c r="AO14" s="17">
        <v>0.27645479661606498</v>
      </c>
      <c r="AP14" s="17">
        <v>0.26187415340373599</v>
      </c>
      <c r="AQ14" s="17"/>
      <c r="AR14" s="17">
        <v>0.187559217661246</v>
      </c>
      <c r="AS14" s="17">
        <v>0.272069799441092</v>
      </c>
      <c r="AT14" s="17">
        <v>0.21474370632134299</v>
      </c>
      <c r="AU14" s="17"/>
      <c r="AV14" s="17">
        <v>0.20135647704802501</v>
      </c>
      <c r="AW14" s="17">
        <v>0.30442648268713002</v>
      </c>
      <c r="AX14" s="17">
        <v>0.22171490590415399</v>
      </c>
      <c r="AY14" s="17">
        <v>0.24743728471659701</v>
      </c>
      <c r="AZ14" s="17">
        <v>0.16497061271887101</v>
      </c>
      <c r="BA14" s="17"/>
      <c r="BB14" s="17">
        <v>0.21977691204595501</v>
      </c>
      <c r="BC14" s="17">
        <v>0.30488268759414799</v>
      </c>
      <c r="BD14" s="17">
        <v>0.29652745218506499</v>
      </c>
      <c r="BE14" s="17"/>
      <c r="BF14" s="17">
        <v>0.36752546438669198</v>
      </c>
      <c r="BG14" s="17">
        <v>0.21507367578289499</v>
      </c>
      <c r="BH14" s="17">
        <v>0.26243105146777801</v>
      </c>
      <c r="BI14" s="17">
        <v>0.191768390588198</v>
      </c>
      <c r="BJ14" s="17">
        <v>0.15582318958980501</v>
      </c>
      <c r="BK14" s="17">
        <v>0.233274638359631</v>
      </c>
    </row>
    <row r="15" spans="2:63" x14ac:dyDescent="0.35">
      <c r="B15" s="14" t="s">
        <v>239</v>
      </c>
      <c r="C15" s="17">
        <v>0.63134018884893195</v>
      </c>
      <c r="D15" s="17">
        <v>0.61617940741662502</v>
      </c>
      <c r="E15" s="17">
        <v>0.64719439870973605</v>
      </c>
      <c r="F15" s="17"/>
      <c r="G15" s="17">
        <v>0.38107495610466402</v>
      </c>
      <c r="H15" s="17">
        <v>0.43871433719596198</v>
      </c>
      <c r="I15" s="17">
        <v>0.56272299992725905</v>
      </c>
      <c r="J15" s="17">
        <v>0.72028197029478003</v>
      </c>
      <c r="K15" s="17">
        <v>0.72281910099008995</v>
      </c>
      <c r="L15" s="17">
        <v>0.85665868829165603</v>
      </c>
      <c r="M15" s="17"/>
      <c r="N15" s="17">
        <v>0.51249274706480297</v>
      </c>
      <c r="O15" s="17">
        <v>0.62078189576051501</v>
      </c>
      <c r="P15" s="17">
        <v>0.68228557411544399</v>
      </c>
      <c r="Q15" s="17">
        <v>0.69184610248374401</v>
      </c>
      <c r="R15" s="17">
        <v>0.61915977680879897</v>
      </c>
      <c r="S15" s="17">
        <v>0.627094492693825</v>
      </c>
      <c r="T15" s="17">
        <v>0.64635140921658396</v>
      </c>
      <c r="U15" s="17">
        <v>0.65558472182304695</v>
      </c>
      <c r="V15" s="17">
        <v>0.62051018249869005</v>
      </c>
      <c r="W15" s="17">
        <v>0.71612664289247496</v>
      </c>
      <c r="X15" s="17">
        <v>0.64058568997071097</v>
      </c>
      <c r="Y15" s="17"/>
      <c r="Z15" s="17">
        <v>0.63759055469665105</v>
      </c>
      <c r="AA15" s="17">
        <v>0.66073014419486398</v>
      </c>
      <c r="AB15" s="17">
        <v>0.58522236352560097</v>
      </c>
      <c r="AC15" s="17">
        <v>0.63044685199908501</v>
      </c>
      <c r="AD15" s="17"/>
      <c r="AE15" s="17">
        <v>0.67624290474675997</v>
      </c>
      <c r="AF15" s="17">
        <v>0.62842835843279699</v>
      </c>
      <c r="AG15" s="17">
        <v>0.61778865296306396</v>
      </c>
      <c r="AH15" s="17">
        <v>0.53721810444502105</v>
      </c>
      <c r="AI15" s="17">
        <v>0.49662012774254199</v>
      </c>
      <c r="AJ15" s="17"/>
      <c r="AK15" s="17">
        <v>0.71931658860644998</v>
      </c>
      <c r="AL15" s="17">
        <v>0.59162853814715899</v>
      </c>
      <c r="AM15" s="17">
        <v>0.59111200665952301</v>
      </c>
      <c r="AN15" s="17">
        <v>0.63605736514781397</v>
      </c>
      <c r="AO15" s="17">
        <v>0.56883119831805395</v>
      </c>
      <c r="AP15" s="17">
        <v>0.48296451885585501</v>
      </c>
      <c r="AQ15" s="17"/>
      <c r="AR15" s="17">
        <v>0.71216937909519495</v>
      </c>
      <c r="AS15" s="17">
        <v>0.593596218422345</v>
      </c>
      <c r="AT15" s="17">
        <v>0.61125719083913699</v>
      </c>
      <c r="AU15" s="17"/>
      <c r="AV15" s="17">
        <v>0.704629707138413</v>
      </c>
      <c r="AW15" s="17">
        <v>0.54897480375281904</v>
      </c>
      <c r="AX15" s="17">
        <v>0.68579583021729396</v>
      </c>
      <c r="AY15" s="17">
        <v>0.67692388144432802</v>
      </c>
      <c r="AZ15" s="17">
        <v>0.63902115127224401</v>
      </c>
      <c r="BA15" s="17"/>
      <c r="BB15" s="17">
        <v>0.68860448931184504</v>
      </c>
      <c r="BC15" s="17">
        <v>0.555796539008377</v>
      </c>
      <c r="BD15" s="17">
        <v>0.61383120054935902</v>
      </c>
      <c r="BE15" s="17"/>
      <c r="BF15" s="17">
        <v>0.50811597858792901</v>
      </c>
      <c r="BG15" s="17">
        <v>0.64729634274833903</v>
      </c>
      <c r="BH15" s="17">
        <v>0.61590224917584202</v>
      </c>
      <c r="BI15" s="17">
        <v>0.69574973584934596</v>
      </c>
      <c r="BJ15" s="17">
        <v>0.69907253826479698</v>
      </c>
      <c r="BK15" s="17">
        <v>0.64055211355375796</v>
      </c>
    </row>
    <row r="16" spans="2:63" x14ac:dyDescent="0.35">
      <c r="B16" s="14" t="s">
        <v>192</v>
      </c>
      <c r="C16" s="18">
        <v>-0.39045238169903601</v>
      </c>
      <c r="D16" s="18">
        <v>-0.33632249526313301</v>
      </c>
      <c r="E16" s="18">
        <v>-0.443847175775887</v>
      </c>
      <c r="F16" s="18"/>
      <c r="G16" s="18">
        <v>0.10124991756950499</v>
      </c>
      <c r="H16" s="18">
        <v>-1.7371783628512501E-2</v>
      </c>
      <c r="I16" s="18">
        <v>-0.29663649296463002</v>
      </c>
      <c r="J16" s="18">
        <v>-0.58086026089306497</v>
      </c>
      <c r="K16" s="18">
        <v>-0.57081163216775899</v>
      </c>
      <c r="L16" s="18">
        <v>-0.78118049987307103</v>
      </c>
      <c r="M16" s="18"/>
      <c r="N16" s="18">
        <v>-0.155443646249561</v>
      </c>
      <c r="O16" s="18">
        <v>-0.37699622029572999</v>
      </c>
      <c r="P16" s="18">
        <v>-0.45981459270577701</v>
      </c>
      <c r="Q16" s="18">
        <v>-0.51631300983963102</v>
      </c>
      <c r="R16" s="18">
        <v>-0.374388833466344</v>
      </c>
      <c r="S16" s="18">
        <v>-0.37465560013389698</v>
      </c>
      <c r="T16" s="18">
        <v>-0.43605434362454598</v>
      </c>
      <c r="U16" s="18">
        <v>-0.45556341544656898</v>
      </c>
      <c r="V16" s="18">
        <v>-0.37116300227455601</v>
      </c>
      <c r="W16" s="18">
        <v>-0.53593294509626699</v>
      </c>
      <c r="X16" s="18">
        <v>-0.429458287845007</v>
      </c>
      <c r="Y16" s="18"/>
      <c r="Z16" s="18">
        <v>-0.38970837609381198</v>
      </c>
      <c r="AA16" s="18">
        <v>-0.46026011641817299</v>
      </c>
      <c r="AB16" s="18">
        <v>-0.27724353538251401</v>
      </c>
      <c r="AC16" s="18">
        <v>-0.41067320095639298</v>
      </c>
      <c r="AD16" s="18"/>
      <c r="AE16" s="18">
        <v>-0.50555044685534101</v>
      </c>
      <c r="AF16" s="18">
        <v>-0.36371099832888698</v>
      </c>
      <c r="AG16" s="18">
        <v>-0.37225824238854299</v>
      </c>
      <c r="AH16" s="18">
        <v>-0.197029545119528</v>
      </c>
      <c r="AI16" s="18">
        <v>-7.9612817217273396E-2</v>
      </c>
      <c r="AJ16" s="18"/>
      <c r="AK16" s="18">
        <v>-0.531881479187294</v>
      </c>
      <c r="AL16" s="18">
        <v>-0.31098099108615801</v>
      </c>
      <c r="AM16" s="18">
        <v>-0.33178083020192001</v>
      </c>
      <c r="AN16" s="18">
        <v>-0.40165983223810597</v>
      </c>
      <c r="AO16" s="18">
        <v>-0.29237640170198897</v>
      </c>
      <c r="AP16" s="18">
        <v>-0.22109036545211899</v>
      </c>
      <c r="AQ16" s="18"/>
      <c r="AR16" s="18">
        <v>-0.52461016143394801</v>
      </c>
      <c r="AS16" s="18">
        <v>-0.321526418981253</v>
      </c>
      <c r="AT16" s="18">
        <v>-0.396513484517794</v>
      </c>
      <c r="AU16" s="18"/>
      <c r="AV16" s="18">
        <v>-0.50327323009038905</v>
      </c>
      <c r="AW16" s="18">
        <v>-0.24454832106568899</v>
      </c>
      <c r="AX16" s="18">
        <v>-0.46408092431314002</v>
      </c>
      <c r="AY16" s="18">
        <v>-0.42948659672773098</v>
      </c>
      <c r="AZ16" s="18">
        <v>-0.47405053855337198</v>
      </c>
      <c r="BA16" s="18"/>
      <c r="BB16" s="18">
        <v>-0.46882757726589003</v>
      </c>
      <c r="BC16" s="18">
        <v>-0.25091385141422801</v>
      </c>
      <c r="BD16" s="18">
        <v>-0.31730374836429498</v>
      </c>
      <c r="BE16" s="18"/>
      <c r="BF16" s="18">
        <v>-0.140590514201237</v>
      </c>
      <c r="BG16" s="18">
        <v>-0.43222266696544398</v>
      </c>
      <c r="BH16" s="18">
        <v>-0.35347119770806401</v>
      </c>
      <c r="BI16" s="18">
        <v>-0.50398134526114802</v>
      </c>
      <c r="BJ16" s="18">
        <v>-0.54324934867499097</v>
      </c>
      <c r="BK16" s="18">
        <v>-0.40727747519412599</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H21"/>
  <sheetViews>
    <sheetView showGridLines="0" topLeftCell="A4" workbookViewId="0">
      <pane xSplit="2" topLeftCell="C1" activePane="topRight" state="frozen"/>
      <selection pane="topRight" activeCell="B21" sqref="B21"/>
    </sheetView>
  </sheetViews>
  <sheetFormatPr defaultColWidth="11.453125" defaultRowHeight="14.5" x14ac:dyDescent="0.35"/>
  <cols>
    <col min="2" max="2" width="25.7265625" customWidth="1"/>
    <col min="3" max="8" width="20.7265625" customWidth="1"/>
  </cols>
  <sheetData>
    <row r="2" spans="2:8" ht="40" customHeight="1" x14ac:dyDescent="0.35">
      <c r="D2" s="55" t="s">
        <v>260</v>
      </c>
      <c r="E2" s="50"/>
      <c r="F2" s="50"/>
      <c r="G2" s="50"/>
      <c r="H2" s="50"/>
    </row>
    <row r="6" spans="2:8" ht="67.5" customHeight="1" x14ac:dyDescent="0.35">
      <c r="B6" s="16" t="s">
        <v>4</v>
      </c>
      <c r="C6" s="16" t="s">
        <v>248</v>
      </c>
      <c r="D6" s="16" t="s">
        <v>249</v>
      </c>
      <c r="E6" s="16" t="s">
        <v>250</v>
      </c>
      <c r="F6" s="16" t="s">
        <v>251</v>
      </c>
      <c r="G6" s="16" t="s">
        <v>252</v>
      </c>
    </row>
    <row r="7" spans="2:8" x14ac:dyDescent="0.35">
      <c r="B7" s="14" t="s">
        <v>253</v>
      </c>
      <c r="C7" s="11">
        <v>0.36530510279943101</v>
      </c>
      <c r="D7" s="11">
        <v>0.214281768218504</v>
      </c>
      <c r="E7" s="11">
        <v>0.13038123699512599</v>
      </c>
      <c r="F7" s="11">
        <v>9.8288379224223593E-2</v>
      </c>
      <c r="G7" s="11">
        <v>6.9765056524746197E-2</v>
      </c>
    </row>
    <row r="8" spans="2:8" x14ac:dyDescent="0.35">
      <c r="B8" s="14" t="s">
        <v>254</v>
      </c>
      <c r="C8" s="11">
        <v>0.43607760352108399</v>
      </c>
      <c r="D8" s="11">
        <v>0.41180095818965501</v>
      </c>
      <c r="E8" s="11">
        <v>0.28867759998925402</v>
      </c>
      <c r="F8" s="11">
        <v>0.250058231439857</v>
      </c>
      <c r="G8" s="11">
        <v>0.124682317054489</v>
      </c>
    </row>
    <row r="9" spans="2:8" x14ac:dyDescent="0.35">
      <c r="B9" s="14" t="s">
        <v>255</v>
      </c>
      <c r="C9" s="11">
        <v>0.16040462015311099</v>
      </c>
      <c r="D9" s="11">
        <v>0.26691579351567302</v>
      </c>
      <c r="E9" s="11">
        <v>0.39261541701784702</v>
      </c>
      <c r="F9" s="11">
        <v>0.37705234830887502</v>
      </c>
      <c r="G9" s="11">
        <v>0.27191075766227402</v>
      </c>
    </row>
    <row r="10" spans="2:8" x14ac:dyDescent="0.35">
      <c r="B10" s="14" t="s">
        <v>256</v>
      </c>
      <c r="C10" s="11">
        <v>3.1073087912011299E-2</v>
      </c>
      <c r="D10" s="11">
        <v>7.2751175452052397E-2</v>
      </c>
      <c r="E10" s="11">
        <v>0.15099740681575</v>
      </c>
      <c r="F10" s="11">
        <v>0.19274266448982999</v>
      </c>
      <c r="G10" s="11">
        <v>0.30651688765451202</v>
      </c>
    </row>
    <row r="11" spans="2:8" x14ac:dyDescent="0.35">
      <c r="B11" s="14" t="s">
        <v>257</v>
      </c>
      <c r="C11" s="11">
        <v>7.1395856143621804E-3</v>
      </c>
      <c r="D11" s="11">
        <v>3.42503046241154E-2</v>
      </c>
      <c r="E11" s="11">
        <v>3.7328339182023003E-2</v>
      </c>
      <c r="F11" s="11">
        <v>8.1858376537214006E-2</v>
      </c>
      <c r="G11" s="11">
        <v>0.227124981103979</v>
      </c>
    </row>
    <row r="12" spans="2:8" x14ac:dyDescent="0.35">
      <c r="B12" s="19" t="s">
        <v>258</v>
      </c>
      <c r="C12" s="17">
        <v>0.801382706320516</v>
      </c>
      <c r="D12" s="17">
        <v>0.62608272640815898</v>
      </c>
      <c r="E12" s="17">
        <v>0.41905883698438001</v>
      </c>
      <c r="F12" s="17">
        <v>0.34834661066408101</v>
      </c>
      <c r="G12" s="17">
        <v>0.194447373579235</v>
      </c>
    </row>
    <row r="13" spans="2:8" x14ac:dyDescent="0.35">
      <c r="B13" s="19" t="s">
        <v>259</v>
      </c>
      <c r="C13" s="17">
        <v>3.8212673526373482E-2</v>
      </c>
      <c r="D13" s="17">
        <v>0.1070014800761678</v>
      </c>
      <c r="E13" s="17">
        <v>0.18832574599777299</v>
      </c>
      <c r="F13" s="17">
        <v>0.27460104102704397</v>
      </c>
      <c r="G13" s="17">
        <v>0.53364186875849096</v>
      </c>
    </row>
    <row r="14" spans="2:8" x14ac:dyDescent="0.35">
      <c r="B14" s="19" t="s">
        <v>192</v>
      </c>
      <c r="C14" s="18">
        <v>0.76317003279414253</v>
      </c>
      <c r="D14" s="18">
        <v>0.51908124633199115</v>
      </c>
      <c r="E14" s="18">
        <v>0.23073309098660702</v>
      </c>
      <c r="F14" s="18">
        <v>7.3745569637037045E-2</v>
      </c>
      <c r="G14" s="18">
        <v>-0.33919449517925593</v>
      </c>
    </row>
    <row r="15" spans="2:8" x14ac:dyDescent="0.35">
      <c r="B15" s="15"/>
      <c r="C15" s="15"/>
      <c r="D15" s="15"/>
      <c r="E15" s="15"/>
      <c r="F15" s="15"/>
      <c r="G15" s="15"/>
    </row>
    <row r="16" spans="2:8" x14ac:dyDescent="0.35">
      <c r="B16" t="s">
        <v>68</v>
      </c>
    </row>
    <row r="17" spans="2:2" x14ac:dyDescent="0.35">
      <c r="B17" t="s">
        <v>69</v>
      </c>
    </row>
    <row r="21" spans="2:2" x14ac:dyDescent="0.35">
      <c r="B21" s="4" t="str">
        <f>HYPERLINK("#'Contents'!A1", "Return to Contents")</f>
        <v>Return to Contents</v>
      </c>
    </row>
  </sheetData>
  <mergeCells count="1">
    <mergeCell ref="D2:H2"/>
  </mergeCells>
  <pageMargins left="0.7" right="0.7" top="0.75" bottom="0.75" header="0.3" footer="0.3"/>
  <pageSetup paperSize="9" orientation="portrait" horizontalDpi="300" verticalDpi="30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BK21"/>
  <sheetViews>
    <sheetView showGridLines="0" workbookViewId="0">
      <pane xSplit="2" topLeftCell="C1" activePane="topRight" state="frozen"/>
      <selection pane="topRight" activeCell="C16" sqref="C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261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0.13038123699512599</v>
      </c>
      <c r="D9" s="11">
        <v>0.17730115011037001</v>
      </c>
      <c r="E9" s="11">
        <v>8.4578795189341999E-2</v>
      </c>
      <c r="F9" s="11"/>
      <c r="G9" s="11">
        <v>0.17738081819103399</v>
      </c>
      <c r="H9" s="11">
        <v>0.20645505511835199</v>
      </c>
      <c r="I9" s="11">
        <v>0.14481259170007199</v>
      </c>
      <c r="J9" s="11">
        <v>9.1620885235683597E-2</v>
      </c>
      <c r="K9" s="11">
        <v>8.7850602113002704E-2</v>
      </c>
      <c r="L9" s="11">
        <v>8.4656090715834603E-2</v>
      </c>
      <c r="M9" s="11"/>
      <c r="N9" s="11">
        <v>0.183557832079947</v>
      </c>
      <c r="O9" s="11">
        <v>9.1852098879282404E-2</v>
      </c>
      <c r="P9" s="11">
        <v>0.103009046332975</v>
      </c>
      <c r="Q9" s="11">
        <v>0.13749211435974901</v>
      </c>
      <c r="R9" s="11">
        <v>0.120026535196486</v>
      </c>
      <c r="S9" s="11">
        <v>0.13125552258880699</v>
      </c>
      <c r="T9" s="11">
        <v>0.119592770337745</v>
      </c>
      <c r="U9" s="11">
        <v>0.16928599877476899</v>
      </c>
      <c r="V9" s="11">
        <v>0.140899524668958</v>
      </c>
      <c r="W9" s="11">
        <v>0.110861979514841</v>
      </c>
      <c r="X9" s="11">
        <v>0.123510764648878</v>
      </c>
      <c r="Y9" s="11"/>
      <c r="Z9" s="11">
        <v>0.109245976402339</v>
      </c>
      <c r="AA9" s="11">
        <v>9.9112681340349701E-2</v>
      </c>
      <c r="AB9" s="11">
        <v>0.14826154374129799</v>
      </c>
      <c r="AC9" s="11">
        <v>0.17112670315453399</v>
      </c>
      <c r="AD9" s="11"/>
      <c r="AE9" s="11">
        <v>0.13315173233330399</v>
      </c>
      <c r="AF9" s="11">
        <v>0.11352205938714401</v>
      </c>
      <c r="AG9" s="11">
        <v>0.114183911689711</v>
      </c>
      <c r="AH9" s="11">
        <v>0.170098570986876</v>
      </c>
      <c r="AI9" s="11">
        <v>0.31924716260154101</v>
      </c>
      <c r="AJ9" s="11"/>
      <c r="AK9" s="11">
        <v>0.136194763762645</v>
      </c>
      <c r="AL9" s="11">
        <v>0.12477672213664</v>
      </c>
      <c r="AM9" s="11">
        <v>0.13095879655713399</v>
      </c>
      <c r="AN9" s="11">
        <v>0.125515388679866</v>
      </c>
      <c r="AO9" s="11">
        <v>0.12640007835293299</v>
      </c>
      <c r="AP9" s="11">
        <v>0.14644403385604299</v>
      </c>
      <c r="AQ9" s="11"/>
      <c r="AR9" s="11">
        <v>0.15390864487901099</v>
      </c>
      <c r="AS9" s="11">
        <v>0.12661043247047599</v>
      </c>
      <c r="AT9" s="11">
        <v>8.4320946785554698E-2</v>
      </c>
      <c r="AU9" s="11"/>
      <c r="AV9" s="11">
        <v>0.152602710376291</v>
      </c>
      <c r="AW9" s="11">
        <v>0.13208293584912401</v>
      </c>
      <c r="AX9" s="11">
        <v>9.2775600887546897E-2</v>
      </c>
      <c r="AY9" s="11">
        <v>0.36029220061561301</v>
      </c>
      <c r="AZ9" s="11">
        <v>8.9763873430441801E-2</v>
      </c>
      <c r="BA9" s="11"/>
      <c r="BB9" s="11">
        <v>0.149256393121767</v>
      </c>
      <c r="BC9" s="11">
        <v>0.121878474623584</v>
      </c>
      <c r="BD9" s="11">
        <v>0.103678268217672</v>
      </c>
      <c r="BE9" s="11"/>
      <c r="BF9" s="11">
        <v>0.19709957441696899</v>
      </c>
      <c r="BG9" s="11">
        <v>9.5581180590206899E-2</v>
      </c>
      <c r="BH9" s="11">
        <v>0.150886904673079</v>
      </c>
      <c r="BI9" s="11">
        <v>0.115422764712208</v>
      </c>
      <c r="BJ9" s="11">
        <v>9.89569268148036E-2</v>
      </c>
      <c r="BK9" s="11">
        <v>0.12056664563347901</v>
      </c>
    </row>
    <row r="10" spans="2:63" x14ac:dyDescent="0.35">
      <c r="B10" s="14" t="s">
        <v>254</v>
      </c>
      <c r="C10" s="11">
        <v>0.28867759998925402</v>
      </c>
      <c r="D10" s="11">
        <v>0.31905575589319601</v>
      </c>
      <c r="E10" s="11">
        <v>0.259448748991983</v>
      </c>
      <c r="F10" s="11"/>
      <c r="G10" s="11">
        <v>0.33994397882903299</v>
      </c>
      <c r="H10" s="11">
        <v>0.30521535500872599</v>
      </c>
      <c r="I10" s="11">
        <v>0.27637995098318002</v>
      </c>
      <c r="J10" s="11">
        <v>0.276071049726545</v>
      </c>
      <c r="K10" s="11">
        <v>0.24581199912888199</v>
      </c>
      <c r="L10" s="11">
        <v>0.28949999622232098</v>
      </c>
      <c r="M10" s="11"/>
      <c r="N10" s="11">
        <v>0.34077627061136401</v>
      </c>
      <c r="O10" s="11">
        <v>0.27771523955764699</v>
      </c>
      <c r="P10" s="11">
        <v>0.29597600045689898</v>
      </c>
      <c r="Q10" s="11">
        <v>0.30866439337311402</v>
      </c>
      <c r="R10" s="11">
        <v>0.26895070276345101</v>
      </c>
      <c r="S10" s="11">
        <v>0.297941066343128</v>
      </c>
      <c r="T10" s="11">
        <v>0.28015849286615302</v>
      </c>
      <c r="U10" s="11">
        <v>0.20272531032229499</v>
      </c>
      <c r="V10" s="11">
        <v>0.268484211546688</v>
      </c>
      <c r="W10" s="11">
        <v>0.25311720321821302</v>
      </c>
      <c r="X10" s="11">
        <v>0.325433228972552</v>
      </c>
      <c r="Y10" s="11"/>
      <c r="Z10" s="11">
        <v>0.34375602902188901</v>
      </c>
      <c r="AA10" s="11">
        <v>0.27520677474128202</v>
      </c>
      <c r="AB10" s="11">
        <v>0.29167160612541398</v>
      </c>
      <c r="AC10" s="11">
        <v>0.24170032297820301</v>
      </c>
      <c r="AD10" s="11"/>
      <c r="AE10" s="11">
        <v>0.250244101348088</v>
      </c>
      <c r="AF10" s="11">
        <v>0.30741657731925298</v>
      </c>
      <c r="AG10" s="11">
        <v>0.33165162058390601</v>
      </c>
      <c r="AH10" s="11">
        <v>0.27880992621488798</v>
      </c>
      <c r="AI10" s="11">
        <v>0.17967111795299201</v>
      </c>
      <c r="AJ10" s="11"/>
      <c r="AK10" s="11">
        <v>0.30076007892823903</v>
      </c>
      <c r="AL10" s="11">
        <v>0.316441198464608</v>
      </c>
      <c r="AM10" s="11">
        <v>0.26874297389641599</v>
      </c>
      <c r="AN10" s="11">
        <v>0.24114357256250701</v>
      </c>
      <c r="AO10" s="11">
        <v>0.26356586416403599</v>
      </c>
      <c r="AP10" s="11">
        <v>0.25075999181314801</v>
      </c>
      <c r="AQ10" s="11"/>
      <c r="AR10" s="11">
        <v>0.29206580471600102</v>
      </c>
      <c r="AS10" s="11">
        <v>0.27832788099773598</v>
      </c>
      <c r="AT10" s="11">
        <v>0.28528667275604502</v>
      </c>
      <c r="AU10" s="11"/>
      <c r="AV10" s="11">
        <v>0.31167458016629501</v>
      </c>
      <c r="AW10" s="11">
        <v>0.29318038326398199</v>
      </c>
      <c r="AX10" s="11">
        <v>0.30819604339373402</v>
      </c>
      <c r="AY10" s="11">
        <v>0.181944147670212</v>
      </c>
      <c r="AZ10" s="11">
        <v>0.262509174908306</v>
      </c>
      <c r="BA10" s="11"/>
      <c r="BB10" s="11">
        <v>0.31390184447952202</v>
      </c>
      <c r="BC10" s="11">
        <v>0.29440336504758702</v>
      </c>
      <c r="BD10" s="11">
        <v>0.30989497141036898</v>
      </c>
      <c r="BE10" s="11"/>
      <c r="BF10" s="11">
        <v>0.291823601920839</v>
      </c>
      <c r="BG10" s="11">
        <v>0.29266768272561899</v>
      </c>
      <c r="BH10" s="11">
        <v>0.29641857952882</v>
      </c>
      <c r="BI10" s="11">
        <v>0.289991851023295</v>
      </c>
      <c r="BJ10" s="11">
        <v>0.27119519387757601</v>
      </c>
      <c r="BK10" s="11">
        <v>0.27421419603174502</v>
      </c>
    </row>
    <row r="11" spans="2:63" x14ac:dyDescent="0.35">
      <c r="B11" s="14" t="s">
        <v>255</v>
      </c>
      <c r="C11" s="11">
        <v>0.39261541701784702</v>
      </c>
      <c r="D11" s="11">
        <v>0.33711283561772198</v>
      </c>
      <c r="E11" s="11">
        <v>0.44738525515050198</v>
      </c>
      <c r="F11" s="11"/>
      <c r="G11" s="11">
        <v>0.28042276420406198</v>
      </c>
      <c r="H11" s="11">
        <v>0.283106727795849</v>
      </c>
      <c r="I11" s="11">
        <v>0.37524389587913098</v>
      </c>
      <c r="J11" s="11">
        <v>0.43278523285612702</v>
      </c>
      <c r="K11" s="11">
        <v>0.47070453717642302</v>
      </c>
      <c r="L11" s="11">
        <v>0.48725318202143397</v>
      </c>
      <c r="M11" s="11"/>
      <c r="N11" s="11">
        <v>0.28947173286758798</v>
      </c>
      <c r="O11" s="11">
        <v>0.42607735149168502</v>
      </c>
      <c r="P11" s="11">
        <v>0.41872477569268901</v>
      </c>
      <c r="Q11" s="11">
        <v>0.37569293442391699</v>
      </c>
      <c r="R11" s="11">
        <v>0.45953565490377901</v>
      </c>
      <c r="S11" s="11">
        <v>0.40636530733723297</v>
      </c>
      <c r="T11" s="11">
        <v>0.412710070319182</v>
      </c>
      <c r="U11" s="11">
        <v>0.42793968060017701</v>
      </c>
      <c r="V11" s="11">
        <v>0.39872152987029003</v>
      </c>
      <c r="W11" s="11">
        <v>0.39732867666334498</v>
      </c>
      <c r="X11" s="11">
        <v>0.38248281867068301</v>
      </c>
      <c r="Y11" s="11"/>
      <c r="Z11" s="11">
        <v>0.35320837481325901</v>
      </c>
      <c r="AA11" s="11">
        <v>0.41935878854664499</v>
      </c>
      <c r="AB11" s="11">
        <v>0.36829745544425302</v>
      </c>
      <c r="AC11" s="11">
        <v>0.42958463290239401</v>
      </c>
      <c r="AD11" s="11"/>
      <c r="AE11" s="11">
        <v>0.45877601820981201</v>
      </c>
      <c r="AF11" s="11">
        <v>0.390791607713809</v>
      </c>
      <c r="AG11" s="11">
        <v>0.35087806247248599</v>
      </c>
      <c r="AH11" s="11">
        <v>0.33708313315723598</v>
      </c>
      <c r="AI11" s="11">
        <v>0.26634036526177701</v>
      </c>
      <c r="AJ11" s="11"/>
      <c r="AK11" s="11">
        <v>0.42132416011205298</v>
      </c>
      <c r="AL11" s="11">
        <v>0.36634628713718198</v>
      </c>
      <c r="AM11" s="11">
        <v>0.38620325508850201</v>
      </c>
      <c r="AN11" s="11">
        <v>0.40505890404982597</v>
      </c>
      <c r="AO11" s="11">
        <v>0.37784635641851599</v>
      </c>
      <c r="AP11" s="11">
        <v>0.35130384030995299</v>
      </c>
      <c r="AQ11" s="11"/>
      <c r="AR11" s="11">
        <v>0.41170544093463801</v>
      </c>
      <c r="AS11" s="11">
        <v>0.37393859349157899</v>
      </c>
      <c r="AT11" s="11">
        <v>0.43832563079279602</v>
      </c>
      <c r="AU11" s="11"/>
      <c r="AV11" s="11">
        <v>0.40030241149156398</v>
      </c>
      <c r="AW11" s="11">
        <v>0.340812154269371</v>
      </c>
      <c r="AX11" s="11">
        <v>0.40253146221226099</v>
      </c>
      <c r="AY11" s="11">
        <v>0.33539112428004297</v>
      </c>
      <c r="AZ11" s="11">
        <v>0.46451935956836299</v>
      </c>
      <c r="BA11" s="11"/>
      <c r="BB11" s="11">
        <v>0.40080576442458699</v>
      </c>
      <c r="BC11" s="11">
        <v>0.35123323623645702</v>
      </c>
      <c r="BD11" s="11">
        <v>0.39033469258658299</v>
      </c>
      <c r="BE11" s="11"/>
      <c r="BF11" s="11">
        <v>0.32841392466743002</v>
      </c>
      <c r="BG11" s="11">
        <v>0.42128427380632</v>
      </c>
      <c r="BH11" s="11">
        <v>0.359756546695433</v>
      </c>
      <c r="BI11" s="11">
        <v>0.40654793883935297</v>
      </c>
      <c r="BJ11" s="11">
        <v>0.43352481537513599</v>
      </c>
      <c r="BK11" s="11">
        <v>0.42946526860381201</v>
      </c>
    </row>
    <row r="12" spans="2:63" x14ac:dyDescent="0.35">
      <c r="B12" s="14" t="s">
        <v>256</v>
      </c>
      <c r="C12" s="11">
        <v>0.15099740681575</v>
      </c>
      <c r="D12" s="11">
        <v>0.133716853757887</v>
      </c>
      <c r="E12" s="11">
        <v>0.16744184258344899</v>
      </c>
      <c r="F12" s="11"/>
      <c r="G12" s="11">
        <v>0.152619143458808</v>
      </c>
      <c r="H12" s="11">
        <v>0.161314411134411</v>
      </c>
      <c r="I12" s="11">
        <v>0.16842526205028499</v>
      </c>
      <c r="J12" s="11">
        <v>0.16130448033198799</v>
      </c>
      <c r="K12" s="11">
        <v>0.152012297618</v>
      </c>
      <c r="L12" s="11">
        <v>0.11819169363462299</v>
      </c>
      <c r="M12" s="11"/>
      <c r="N12" s="11">
        <v>0.13011348945724899</v>
      </c>
      <c r="O12" s="11">
        <v>0.17869525782550899</v>
      </c>
      <c r="P12" s="11">
        <v>0.141245982988458</v>
      </c>
      <c r="Q12" s="11">
        <v>0.15011313116317301</v>
      </c>
      <c r="R12" s="11">
        <v>0.124310562711289</v>
      </c>
      <c r="S12" s="11">
        <v>0.141322720649978</v>
      </c>
      <c r="T12" s="11">
        <v>0.14553439942461899</v>
      </c>
      <c r="U12" s="11">
        <v>0.115984336361714</v>
      </c>
      <c r="V12" s="11">
        <v>0.15775842899763401</v>
      </c>
      <c r="W12" s="11">
        <v>0.203888009866452</v>
      </c>
      <c r="X12" s="11">
        <v>0.13622411878253801</v>
      </c>
      <c r="Y12" s="11"/>
      <c r="Z12" s="11">
        <v>0.159183345784702</v>
      </c>
      <c r="AA12" s="11">
        <v>0.16811523087177199</v>
      </c>
      <c r="AB12" s="11">
        <v>0.15905953324636099</v>
      </c>
      <c r="AC12" s="11">
        <v>0.115286060684046</v>
      </c>
      <c r="AD12" s="11"/>
      <c r="AE12" s="11">
        <v>0.13166946771825799</v>
      </c>
      <c r="AF12" s="11">
        <v>0.15358026783432499</v>
      </c>
      <c r="AG12" s="11">
        <v>0.16499914147195699</v>
      </c>
      <c r="AH12" s="11">
        <v>0.15104053707520501</v>
      </c>
      <c r="AI12" s="11">
        <v>0.17049723525795299</v>
      </c>
      <c r="AJ12" s="11"/>
      <c r="AK12" s="11">
        <v>0.114576319946429</v>
      </c>
      <c r="AL12" s="11">
        <v>0.16340308277813201</v>
      </c>
      <c r="AM12" s="11">
        <v>0.163244718914864</v>
      </c>
      <c r="AN12" s="11">
        <v>0.173044334789794</v>
      </c>
      <c r="AO12" s="11">
        <v>0.18389329517136399</v>
      </c>
      <c r="AP12" s="11">
        <v>0.19586585664116701</v>
      </c>
      <c r="AQ12" s="11"/>
      <c r="AR12" s="11">
        <v>0.11924022310606699</v>
      </c>
      <c r="AS12" s="11">
        <v>0.174393348181347</v>
      </c>
      <c r="AT12" s="11">
        <v>0.15679748367754401</v>
      </c>
      <c r="AU12" s="11"/>
      <c r="AV12" s="11">
        <v>0.113648081855779</v>
      </c>
      <c r="AW12" s="11">
        <v>0.18066722168201699</v>
      </c>
      <c r="AX12" s="11">
        <v>0.148573063157068</v>
      </c>
      <c r="AY12" s="11">
        <v>9.8168499289177105E-2</v>
      </c>
      <c r="AZ12" s="11">
        <v>0.13890979071486301</v>
      </c>
      <c r="BA12" s="11"/>
      <c r="BB12" s="11">
        <v>0.116031888329405</v>
      </c>
      <c r="BC12" s="11">
        <v>0.17666991159016801</v>
      </c>
      <c r="BD12" s="11">
        <v>0.151220140845644</v>
      </c>
      <c r="BE12" s="11"/>
      <c r="BF12" s="11">
        <v>0.14352157012585701</v>
      </c>
      <c r="BG12" s="11">
        <v>0.15537168286543801</v>
      </c>
      <c r="BH12" s="11">
        <v>0.14794225798451899</v>
      </c>
      <c r="BI12" s="11">
        <v>0.15490407888763499</v>
      </c>
      <c r="BJ12" s="11">
        <v>0.15822610133621001</v>
      </c>
      <c r="BK12" s="11">
        <v>0.13797324557391899</v>
      </c>
    </row>
    <row r="13" spans="2:63" x14ac:dyDescent="0.35">
      <c r="B13" s="14" t="s">
        <v>257</v>
      </c>
      <c r="C13" s="11">
        <v>3.7328339182023003E-2</v>
      </c>
      <c r="D13" s="11">
        <v>3.2813404620824799E-2</v>
      </c>
      <c r="E13" s="11">
        <v>4.1145358084723999E-2</v>
      </c>
      <c r="F13" s="11"/>
      <c r="G13" s="11">
        <v>4.9633295317061399E-2</v>
      </c>
      <c r="H13" s="11">
        <v>4.3908450942661499E-2</v>
      </c>
      <c r="I13" s="11">
        <v>3.5138299387332102E-2</v>
      </c>
      <c r="J13" s="11">
        <v>3.8218351849657099E-2</v>
      </c>
      <c r="K13" s="11">
        <v>4.3620563963691801E-2</v>
      </c>
      <c r="L13" s="11">
        <v>2.0399037405787801E-2</v>
      </c>
      <c r="M13" s="11"/>
      <c r="N13" s="11">
        <v>5.60806749838519E-2</v>
      </c>
      <c r="O13" s="11">
        <v>2.5660052245875701E-2</v>
      </c>
      <c r="P13" s="11">
        <v>4.1044194528979901E-2</v>
      </c>
      <c r="Q13" s="11">
        <v>2.8037426680046301E-2</v>
      </c>
      <c r="R13" s="11">
        <v>2.7176544424994901E-2</v>
      </c>
      <c r="S13" s="11">
        <v>2.3115383080853799E-2</v>
      </c>
      <c r="T13" s="11">
        <v>4.2004267052302001E-2</v>
      </c>
      <c r="U13" s="11">
        <v>8.4064673941044096E-2</v>
      </c>
      <c r="V13" s="11">
        <v>3.4136304916430701E-2</v>
      </c>
      <c r="W13" s="11">
        <v>3.4804130737149101E-2</v>
      </c>
      <c r="X13" s="11">
        <v>3.2349068925348799E-2</v>
      </c>
      <c r="Y13" s="11"/>
      <c r="Z13" s="11">
        <v>3.4606273977811998E-2</v>
      </c>
      <c r="AA13" s="11">
        <v>3.8206524499951898E-2</v>
      </c>
      <c r="AB13" s="11">
        <v>3.2709861442674099E-2</v>
      </c>
      <c r="AC13" s="11">
        <v>4.2302280280823598E-2</v>
      </c>
      <c r="AD13" s="11"/>
      <c r="AE13" s="11">
        <v>2.6158680390538001E-2</v>
      </c>
      <c r="AF13" s="11">
        <v>3.46894877454684E-2</v>
      </c>
      <c r="AG13" s="11">
        <v>3.8287263781940702E-2</v>
      </c>
      <c r="AH13" s="11">
        <v>6.2967832565795398E-2</v>
      </c>
      <c r="AI13" s="11">
        <v>6.4244118925738003E-2</v>
      </c>
      <c r="AJ13" s="11"/>
      <c r="AK13" s="11">
        <v>2.71446772506336E-2</v>
      </c>
      <c r="AL13" s="11">
        <v>2.90327094834371E-2</v>
      </c>
      <c r="AM13" s="11">
        <v>5.08502555430837E-2</v>
      </c>
      <c r="AN13" s="11">
        <v>5.5237799918007598E-2</v>
      </c>
      <c r="AO13" s="11">
        <v>4.8294405893151697E-2</v>
      </c>
      <c r="AP13" s="11">
        <v>5.5626277379689802E-2</v>
      </c>
      <c r="AQ13" s="11"/>
      <c r="AR13" s="11">
        <v>2.3079886364283E-2</v>
      </c>
      <c r="AS13" s="11">
        <v>4.6729744858861499E-2</v>
      </c>
      <c r="AT13" s="11">
        <v>3.52692659880601E-2</v>
      </c>
      <c r="AU13" s="11"/>
      <c r="AV13" s="11">
        <v>2.1772216110071602E-2</v>
      </c>
      <c r="AW13" s="11">
        <v>5.3257304935505602E-2</v>
      </c>
      <c r="AX13" s="11">
        <v>4.79238303493899E-2</v>
      </c>
      <c r="AY13" s="11">
        <v>2.4204028144955699E-2</v>
      </c>
      <c r="AZ13" s="11">
        <v>4.4297801378025803E-2</v>
      </c>
      <c r="BA13" s="11"/>
      <c r="BB13" s="11">
        <v>2.0004109644720401E-2</v>
      </c>
      <c r="BC13" s="11">
        <v>5.5815012502203901E-2</v>
      </c>
      <c r="BD13" s="11">
        <v>4.4871926939731799E-2</v>
      </c>
      <c r="BE13" s="11"/>
      <c r="BF13" s="11">
        <v>3.9141328868905402E-2</v>
      </c>
      <c r="BG13" s="11">
        <v>3.5095180012416197E-2</v>
      </c>
      <c r="BH13" s="11">
        <v>4.4995711118149803E-2</v>
      </c>
      <c r="BI13" s="11">
        <v>3.3133366537509402E-2</v>
      </c>
      <c r="BJ13" s="11">
        <v>3.8096962596273501E-2</v>
      </c>
      <c r="BK13" s="11">
        <v>3.7780644157044997E-2</v>
      </c>
    </row>
    <row r="14" spans="2:63" x14ac:dyDescent="0.35">
      <c r="B14" s="14" t="s">
        <v>258</v>
      </c>
      <c r="C14" s="17">
        <v>0.41905883698438001</v>
      </c>
      <c r="D14" s="17">
        <v>0.49635690600356702</v>
      </c>
      <c r="E14" s="17">
        <v>0.34402754418132497</v>
      </c>
      <c r="F14" s="17"/>
      <c r="G14" s="17">
        <v>0.51732479702006795</v>
      </c>
      <c r="H14" s="17">
        <v>0.51167041012707803</v>
      </c>
      <c r="I14" s="17">
        <v>0.42119254268325201</v>
      </c>
      <c r="J14" s="17">
        <v>0.36769193496222902</v>
      </c>
      <c r="K14" s="17">
        <v>0.33366260124188502</v>
      </c>
      <c r="L14" s="17">
        <v>0.374156086938156</v>
      </c>
      <c r="M14" s="17"/>
      <c r="N14" s="17">
        <v>0.52433410269131098</v>
      </c>
      <c r="O14" s="17">
        <v>0.36956733843693002</v>
      </c>
      <c r="P14" s="17">
        <v>0.39898504678987401</v>
      </c>
      <c r="Q14" s="17">
        <v>0.44615650773286297</v>
      </c>
      <c r="R14" s="17">
        <v>0.38897723795993699</v>
      </c>
      <c r="S14" s="17">
        <v>0.42919658893193502</v>
      </c>
      <c r="T14" s="17">
        <v>0.39975126320389698</v>
      </c>
      <c r="U14" s="17">
        <v>0.37201130909706398</v>
      </c>
      <c r="V14" s="17">
        <v>0.409383736215646</v>
      </c>
      <c r="W14" s="17">
        <v>0.36397918273305402</v>
      </c>
      <c r="X14" s="17">
        <v>0.44894399362143</v>
      </c>
      <c r="Y14" s="17"/>
      <c r="Z14" s="17">
        <v>0.45300200542422803</v>
      </c>
      <c r="AA14" s="17">
        <v>0.37431945608163097</v>
      </c>
      <c r="AB14" s="17">
        <v>0.439933149866712</v>
      </c>
      <c r="AC14" s="17">
        <v>0.41282702613273697</v>
      </c>
      <c r="AD14" s="17"/>
      <c r="AE14" s="17">
        <v>0.38339583368139102</v>
      </c>
      <c r="AF14" s="17">
        <v>0.42093863670639697</v>
      </c>
      <c r="AG14" s="17">
        <v>0.445835532273617</v>
      </c>
      <c r="AH14" s="17">
        <v>0.44890849720176401</v>
      </c>
      <c r="AI14" s="17">
        <v>0.49891828055453202</v>
      </c>
      <c r="AJ14" s="17"/>
      <c r="AK14" s="17">
        <v>0.43695484269088403</v>
      </c>
      <c r="AL14" s="17">
        <v>0.44121792060124798</v>
      </c>
      <c r="AM14" s="17">
        <v>0.39970177045354999</v>
      </c>
      <c r="AN14" s="17">
        <v>0.36665896124237302</v>
      </c>
      <c r="AO14" s="17">
        <v>0.38996594251696798</v>
      </c>
      <c r="AP14" s="17">
        <v>0.39720402566919</v>
      </c>
      <c r="AQ14" s="17"/>
      <c r="AR14" s="17">
        <v>0.44597444959501198</v>
      </c>
      <c r="AS14" s="17">
        <v>0.40493831346821202</v>
      </c>
      <c r="AT14" s="17">
        <v>0.36960761954159899</v>
      </c>
      <c r="AU14" s="17"/>
      <c r="AV14" s="17">
        <v>0.46427729054258599</v>
      </c>
      <c r="AW14" s="17">
        <v>0.425263319113106</v>
      </c>
      <c r="AX14" s="17">
        <v>0.40097164428128101</v>
      </c>
      <c r="AY14" s="17">
        <v>0.54223634828582501</v>
      </c>
      <c r="AZ14" s="17">
        <v>0.35227304833874801</v>
      </c>
      <c r="BA14" s="17"/>
      <c r="BB14" s="17">
        <v>0.46315823760128899</v>
      </c>
      <c r="BC14" s="17">
        <v>0.41628183967117099</v>
      </c>
      <c r="BD14" s="17">
        <v>0.41357323962804099</v>
      </c>
      <c r="BE14" s="17"/>
      <c r="BF14" s="17">
        <v>0.48892317633780802</v>
      </c>
      <c r="BG14" s="17">
        <v>0.38824886331582598</v>
      </c>
      <c r="BH14" s="17">
        <v>0.44730548420189897</v>
      </c>
      <c r="BI14" s="17">
        <v>0.40541461573550203</v>
      </c>
      <c r="BJ14" s="17">
        <v>0.37015212069238002</v>
      </c>
      <c r="BK14" s="17">
        <v>0.39478084166522398</v>
      </c>
    </row>
    <row r="15" spans="2:63" x14ac:dyDescent="0.35">
      <c r="B15" s="14" t="s">
        <v>259</v>
      </c>
      <c r="C15" s="17">
        <v>0.18832574599777299</v>
      </c>
      <c r="D15" s="17">
        <v>0.1665302583787118</v>
      </c>
      <c r="E15" s="17">
        <v>0.20858720066817299</v>
      </c>
      <c r="F15" s="17"/>
      <c r="G15" s="17">
        <v>0.2022524387758694</v>
      </c>
      <c r="H15" s="17">
        <v>0.20522286207707249</v>
      </c>
      <c r="I15" s="17">
        <v>0.20356356143761709</v>
      </c>
      <c r="J15" s="17">
        <v>0.1995228321816451</v>
      </c>
      <c r="K15" s="17">
        <v>0.1956328615816918</v>
      </c>
      <c r="L15" s="17">
        <v>0.13859073104041081</v>
      </c>
      <c r="M15" s="17"/>
      <c r="N15" s="17">
        <v>0.18619416444110087</v>
      </c>
      <c r="O15" s="17">
        <v>0.20435531007138469</v>
      </c>
      <c r="P15" s="17">
        <v>0.1822901775174379</v>
      </c>
      <c r="Q15" s="17">
        <v>0.17815055784321931</v>
      </c>
      <c r="R15" s="17">
        <v>0.15148710713628391</v>
      </c>
      <c r="S15" s="17">
        <v>0.16443810373083179</v>
      </c>
      <c r="T15" s="17">
        <v>0.187538666476921</v>
      </c>
      <c r="U15" s="17">
        <v>0.2000490103027581</v>
      </c>
      <c r="V15" s="17">
        <v>0.1918947339140647</v>
      </c>
      <c r="W15" s="17">
        <v>0.23869214060360111</v>
      </c>
      <c r="X15" s="17">
        <v>0.16857318770788682</v>
      </c>
      <c r="Y15" s="17"/>
      <c r="Z15" s="17">
        <v>0.19378961976251399</v>
      </c>
      <c r="AA15" s="17">
        <v>0.2063217553717239</v>
      </c>
      <c r="AB15" s="17">
        <v>0.19176939468903509</v>
      </c>
      <c r="AC15" s="17">
        <v>0.15758834096486959</v>
      </c>
      <c r="AD15" s="17"/>
      <c r="AE15" s="17">
        <v>0.157828148108796</v>
      </c>
      <c r="AF15" s="17">
        <v>0.18826975557979339</v>
      </c>
      <c r="AG15" s="17">
        <v>0.20328640525389768</v>
      </c>
      <c r="AH15" s="17">
        <v>0.2140083696410004</v>
      </c>
      <c r="AI15" s="17">
        <v>0.23474135418369099</v>
      </c>
      <c r="AJ15" s="17"/>
      <c r="AK15" s="17">
        <v>0.1417209971970626</v>
      </c>
      <c r="AL15" s="17">
        <v>0.19243579226156909</v>
      </c>
      <c r="AM15" s="17">
        <v>0.2140949744579477</v>
      </c>
      <c r="AN15" s="17">
        <v>0.22828213470780159</v>
      </c>
      <c r="AO15" s="17">
        <v>0.23218770106451569</v>
      </c>
      <c r="AP15" s="17">
        <v>0.25149213402085679</v>
      </c>
      <c r="AQ15" s="17"/>
      <c r="AR15" s="17">
        <v>0.14232010947035001</v>
      </c>
      <c r="AS15" s="17">
        <v>0.2211230930402085</v>
      </c>
      <c r="AT15" s="17">
        <v>0.19206674966560411</v>
      </c>
      <c r="AU15" s="17"/>
      <c r="AV15" s="17">
        <v>0.13542029796585059</v>
      </c>
      <c r="AW15" s="17">
        <v>0.23392452661752258</v>
      </c>
      <c r="AX15" s="17">
        <v>0.19649689350645791</v>
      </c>
      <c r="AY15" s="17">
        <v>0.12237252743413281</v>
      </c>
      <c r="AZ15" s="17">
        <v>0.18320759209288881</v>
      </c>
      <c r="BA15" s="17"/>
      <c r="BB15" s="17">
        <v>0.13603599797412541</v>
      </c>
      <c r="BC15" s="17">
        <v>0.23248492409237193</v>
      </c>
      <c r="BD15" s="17">
        <v>0.1960920677853758</v>
      </c>
      <c r="BE15" s="17"/>
      <c r="BF15" s="17">
        <v>0.1826628989947624</v>
      </c>
      <c r="BG15" s="17">
        <v>0.19046686287785419</v>
      </c>
      <c r="BH15" s="17">
        <v>0.1929379691026688</v>
      </c>
      <c r="BI15" s="17">
        <v>0.18803744542514439</v>
      </c>
      <c r="BJ15" s="17">
        <v>0.1963230639324835</v>
      </c>
      <c r="BK15" s="17">
        <v>0.17575388973096398</v>
      </c>
    </row>
    <row r="16" spans="2:63" x14ac:dyDescent="0.35">
      <c r="B16" s="14" t="s">
        <v>192</v>
      </c>
      <c r="C16" s="18">
        <v>0.23073309098660702</v>
      </c>
      <c r="D16" s="18">
        <v>0.32982664762485525</v>
      </c>
      <c r="E16" s="18">
        <v>0.13544034351315198</v>
      </c>
      <c r="F16" s="18"/>
      <c r="G16" s="18">
        <v>0.31507235824419855</v>
      </c>
      <c r="H16" s="18">
        <v>0.30644754805000551</v>
      </c>
      <c r="I16" s="18">
        <v>0.21762898124563493</v>
      </c>
      <c r="J16" s="18">
        <v>0.16816910278058392</v>
      </c>
      <c r="K16" s="18">
        <v>0.13802973966019322</v>
      </c>
      <c r="L16" s="18">
        <v>0.23556535589774519</v>
      </c>
      <c r="M16" s="18"/>
      <c r="N16" s="18">
        <v>0.3381399382502101</v>
      </c>
      <c r="O16" s="18">
        <v>0.16521202836554533</v>
      </c>
      <c r="P16" s="18">
        <v>0.21669486927243611</v>
      </c>
      <c r="Q16" s="18">
        <v>0.26800594988964366</v>
      </c>
      <c r="R16" s="18">
        <v>0.23749013082365308</v>
      </c>
      <c r="S16" s="18">
        <v>0.26475848520110323</v>
      </c>
      <c r="T16" s="18">
        <v>0.21221259672697598</v>
      </c>
      <c r="U16" s="18">
        <v>0.17196229879430588</v>
      </c>
      <c r="V16" s="18">
        <v>0.2174890023015813</v>
      </c>
      <c r="W16" s="18">
        <v>0.12528704212945291</v>
      </c>
      <c r="X16" s="18">
        <v>0.28037080591354319</v>
      </c>
      <c r="Y16" s="18"/>
      <c r="Z16" s="18">
        <v>0.25921238566171401</v>
      </c>
      <c r="AA16" s="18">
        <v>0.16799770070990708</v>
      </c>
      <c r="AB16" s="18">
        <v>0.24816375517767691</v>
      </c>
      <c r="AC16" s="18">
        <v>0.25523868516786741</v>
      </c>
      <c r="AD16" s="18"/>
      <c r="AE16" s="18">
        <v>0.22556768557259502</v>
      </c>
      <c r="AF16" s="18">
        <v>0.23266888112660358</v>
      </c>
      <c r="AG16" s="18">
        <v>0.24254912701971931</v>
      </c>
      <c r="AH16" s="18">
        <v>0.23490012756076362</v>
      </c>
      <c r="AI16" s="18">
        <v>0.264176926370841</v>
      </c>
      <c r="AJ16" s="18"/>
      <c r="AK16" s="18">
        <v>0.29523384549382142</v>
      </c>
      <c r="AL16" s="18">
        <v>0.24878212833967889</v>
      </c>
      <c r="AM16" s="18">
        <v>0.18560679599560229</v>
      </c>
      <c r="AN16" s="18">
        <v>0.13837682653457142</v>
      </c>
      <c r="AO16" s="18">
        <v>0.15777824145245228</v>
      </c>
      <c r="AP16" s="18">
        <v>0.1457118916483332</v>
      </c>
      <c r="AQ16" s="18"/>
      <c r="AR16" s="18">
        <v>0.30365434012466197</v>
      </c>
      <c r="AS16" s="18">
        <v>0.18381522042800352</v>
      </c>
      <c r="AT16" s="18">
        <v>0.17754086987599488</v>
      </c>
      <c r="AU16" s="18"/>
      <c r="AV16" s="18">
        <v>0.3288569925767354</v>
      </c>
      <c r="AW16" s="18">
        <v>0.19133879249558342</v>
      </c>
      <c r="AX16" s="18">
        <v>0.20447475077482311</v>
      </c>
      <c r="AY16" s="18">
        <v>0.41986382085169222</v>
      </c>
      <c r="AZ16" s="18">
        <v>0.1690654562458592</v>
      </c>
      <c r="BA16" s="18"/>
      <c r="BB16" s="18">
        <v>0.32712223962716358</v>
      </c>
      <c r="BC16" s="18">
        <v>0.18379691557879907</v>
      </c>
      <c r="BD16" s="18">
        <v>0.21748117184266519</v>
      </c>
      <c r="BE16" s="18"/>
      <c r="BF16" s="18">
        <v>0.30626027734304562</v>
      </c>
      <c r="BG16" s="18">
        <v>0.19778200043797178</v>
      </c>
      <c r="BH16" s="18">
        <v>0.25436751509923017</v>
      </c>
      <c r="BI16" s="18">
        <v>0.21737717031035764</v>
      </c>
      <c r="BJ16" s="18">
        <v>0.17382905675989652</v>
      </c>
      <c r="BK16" s="18">
        <v>0.21902695193426</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262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0.214281768218504</v>
      </c>
      <c r="D9" s="11">
        <v>0.21732664605929999</v>
      </c>
      <c r="E9" s="11">
        <v>0.210084918345667</v>
      </c>
      <c r="F9" s="11"/>
      <c r="G9" s="11">
        <v>0.36201099057408898</v>
      </c>
      <c r="H9" s="11">
        <v>0.30872864059892502</v>
      </c>
      <c r="I9" s="11">
        <v>0.21758346098094999</v>
      </c>
      <c r="J9" s="11">
        <v>0.17001445424428699</v>
      </c>
      <c r="K9" s="11">
        <v>0.15771515457016999</v>
      </c>
      <c r="L9" s="11">
        <v>0.10812344079512499</v>
      </c>
      <c r="M9" s="11"/>
      <c r="N9" s="11">
        <v>0.29734522304014299</v>
      </c>
      <c r="O9" s="11">
        <v>0.201310187376468</v>
      </c>
      <c r="P9" s="11">
        <v>0.19032694166516501</v>
      </c>
      <c r="Q9" s="11">
        <v>0.15512664370714699</v>
      </c>
      <c r="R9" s="11">
        <v>0.196181053159276</v>
      </c>
      <c r="S9" s="11">
        <v>0.24270976860926699</v>
      </c>
      <c r="T9" s="11">
        <v>0.178909020562249</v>
      </c>
      <c r="U9" s="11">
        <v>0.26693932995952202</v>
      </c>
      <c r="V9" s="11">
        <v>0.22361356527191201</v>
      </c>
      <c r="W9" s="11">
        <v>0.184232319409802</v>
      </c>
      <c r="X9" s="11">
        <v>0.182227759873786</v>
      </c>
      <c r="Y9" s="11"/>
      <c r="Z9" s="11">
        <v>0.21728488404832</v>
      </c>
      <c r="AA9" s="11">
        <v>0.182204118614087</v>
      </c>
      <c r="AB9" s="11">
        <v>0.23224633706238099</v>
      </c>
      <c r="AC9" s="11">
        <v>0.22924492380289299</v>
      </c>
      <c r="AD9" s="11"/>
      <c r="AE9" s="11">
        <v>0.18723678974907801</v>
      </c>
      <c r="AF9" s="11">
        <v>0.20653154712327601</v>
      </c>
      <c r="AG9" s="11">
        <v>0.22517642575865901</v>
      </c>
      <c r="AH9" s="11">
        <v>0.28444559383578599</v>
      </c>
      <c r="AI9" s="11">
        <v>0.30331783265673901</v>
      </c>
      <c r="AJ9" s="11"/>
      <c r="AK9" s="11">
        <v>0.186421493046799</v>
      </c>
      <c r="AL9" s="11">
        <v>0.199928361295274</v>
      </c>
      <c r="AM9" s="11">
        <v>0.26493094585863602</v>
      </c>
      <c r="AN9" s="11">
        <v>0.20437060648678401</v>
      </c>
      <c r="AO9" s="11">
        <v>0.26313086865665702</v>
      </c>
      <c r="AP9" s="11">
        <v>0.25755589990114502</v>
      </c>
      <c r="AQ9" s="11"/>
      <c r="AR9" s="11">
        <v>0.164725991549487</v>
      </c>
      <c r="AS9" s="11">
        <v>0.25774591283239501</v>
      </c>
      <c r="AT9" s="11">
        <v>0.16542593446511999</v>
      </c>
      <c r="AU9" s="11"/>
      <c r="AV9" s="11">
        <v>0.17278875204444</v>
      </c>
      <c r="AW9" s="11">
        <v>0.28859080299912099</v>
      </c>
      <c r="AX9" s="11">
        <v>0.17721471436285699</v>
      </c>
      <c r="AY9" s="11">
        <v>0.235988923908687</v>
      </c>
      <c r="AZ9" s="11">
        <v>0.155885169731975</v>
      </c>
      <c r="BA9" s="11"/>
      <c r="BB9" s="11">
        <v>0.17935215783207301</v>
      </c>
      <c r="BC9" s="11">
        <v>0.28577729271270302</v>
      </c>
      <c r="BD9" s="11">
        <v>0.23558619385361099</v>
      </c>
      <c r="BE9" s="11"/>
      <c r="BF9" s="11">
        <v>0.29796109096060402</v>
      </c>
      <c r="BG9" s="11">
        <v>0.18104486229403799</v>
      </c>
      <c r="BH9" s="11">
        <v>0.251485429325979</v>
      </c>
      <c r="BI9" s="11">
        <v>0.17395944283016301</v>
      </c>
      <c r="BJ9" s="11">
        <v>0.16644210071846099</v>
      </c>
      <c r="BK9" s="11">
        <v>0.22713530610197</v>
      </c>
    </row>
    <row r="10" spans="2:63" x14ac:dyDescent="0.35">
      <c r="B10" s="14" t="s">
        <v>254</v>
      </c>
      <c r="C10" s="11">
        <v>0.41180095818965501</v>
      </c>
      <c r="D10" s="11">
        <v>0.38413116605519498</v>
      </c>
      <c r="E10" s="11">
        <v>0.43894111145604198</v>
      </c>
      <c r="F10" s="11"/>
      <c r="G10" s="11">
        <v>0.40002467949833997</v>
      </c>
      <c r="H10" s="11">
        <v>0.42041904242054201</v>
      </c>
      <c r="I10" s="11">
        <v>0.43744069188670798</v>
      </c>
      <c r="J10" s="11">
        <v>0.38389799135070601</v>
      </c>
      <c r="K10" s="11">
        <v>0.41356998056341598</v>
      </c>
      <c r="L10" s="11">
        <v>0.41339921059906998</v>
      </c>
      <c r="M10" s="11"/>
      <c r="N10" s="11">
        <v>0.404896582456508</v>
      </c>
      <c r="O10" s="11">
        <v>0.45687629752110898</v>
      </c>
      <c r="P10" s="11">
        <v>0.400657059226597</v>
      </c>
      <c r="Q10" s="11">
        <v>0.38544526689781999</v>
      </c>
      <c r="R10" s="11">
        <v>0.41911387113495002</v>
      </c>
      <c r="S10" s="11">
        <v>0.420544801170529</v>
      </c>
      <c r="T10" s="11">
        <v>0.42652049099057099</v>
      </c>
      <c r="U10" s="11">
        <v>0.35559880472977901</v>
      </c>
      <c r="V10" s="11">
        <v>0.41775142574920499</v>
      </c>
      <c r="W10" s="11">
        <v>0.38684357141053499</v>
      </c>
      <c r="X10" s="11">
        <v>0.40672120155923802</v>
      </c>
      <c r="Y10" s="11"/>
      <c r="Z10" s="11">
        <v>0.434141365665836</v>
      </c>
      <c r="AA10" s="11">
        <v>0.42941083419962001</v>
      </c>
      <c r="AB10" s="11">
        <v>0.40421508091375002</v>
      </c>
      <c r="AC10" s="11">
        <v>0.37430989497568101</v>
      </c>
      <c r="AD10" s="11"/>
      <c r="AE10" s="11">
        <v>0.38569859729315398</v>
      </c>
      <c r="AF10" s="11">
        <v>0.42349813588263802</v>
      </c>
      <c r="AG10" s="11">
        <v>0.43289306680015899</v>
      </c>
      <c r="AH10" s="11">
        <v>0.41284472582246501</v>
      </c>
      <c r="AI10" s="11">
        <v>0.36720191485438702</v>
      </c>
      <c r="AJ10" s="11"/>
      <c r="AK10" s="11">
        <v>0.39835202353960603</v>
      </c>
      <c r="AL10" s="11">
        <v>0.441757620025508</v>
      </c>
      <c r="AM10" s="11">
        <v>0.39758072058125399</v>
      </c>
      <c r="AN10" s="11">
        <v>0.37167571261041599</v>
      </c>
      <c r="AO10" s="11">
        <v>0.43172302319039002</v>
      </c>
      <c r="AP10" s="11">
        <v>0.38741467332559398</v>
      </c>
      <c r="AQ10" s="11"/>
      <c r="AR10" s="11">
        <v>0.36695266712020302</v>
      </c>
      <c r="AS10" s="11">
        <v>0.45607342620511199</v>
      </c>
      <c r="AT10" s="11">
        <v>0.40610678228192898</v>
      </c>
      <c r="AU10" s="11"/>
      <c r="AV10" s="11">
        <v>0.39228450049059699</v>
      </c>
      <c r="AW10" s="11">
        <v>0.44084190634544002</v>
      </c>
      <c r="AX10" s="11">
        <v>0.50172520130764897</v>
      </c>
      <c r="AY10" s="11">
        <v>0.32118830825926997</v>
      </c>
      <c r="AZ10" s="11">
        <v>0.38598246948340498</v>
      </c>
      <c r="BA10" s="11"/>
      <c r="BB10" s="11">
        <v>0.40129112851424698</v>
      </c>
      <c r="BC10" s="11">
        <v>0.44450917834706499</v>
      </c>
      <c r="BD10" s="11">
        <v>0.46679057139656699</v>
      </c>
      <c r="BE10" s="11"/>
      <c r="BF10" s="11">
        <v>0.42379679194098502</v>
      </c>
      <c r="BG10" s="11">
        <v>0.41328767501970498</v>
      </c>
      <c r="BH10" s="11">
        <v>0.38803574754554498</v>
      </c>
      <c r="BI10" s="11">
        <v>0.42110644049934498</v>
      </c>
      <c r="BJ10" s="11">
        <v>0.41841746542304897</v>
      </c>
      <c r="BK10" s="11">
        <v>0.37555589673227702</v>
      </c>
    </row>
    <row r="11" spans="2:63" x14ac:dyDescent="0.35">
      <c r="B11" s="14" t="s">
        <v>255</v>
      </c>
      <c r="C11" s="11">
        <v>0.26691579351567302</v>
      </c>
      <c r="D11" s="11">
        <v>0.27120622323407001</v>
      </c>
      <c r="E11" s="11">
        <v>0.26315006855151002</v>
      </c>
      <c r="F11" s="11"/>
      <c r="G11" s="11">
        <v>0.186745114910739</v>
      </c>
      <c r="H11" s="11">
        <v>0.19543941839026499</v>
      </c>
      <c r="I11" s="11">
        <v>0.24367372325879499</v>
      </c>
      <c r="J11" s="11">
        <v>0.32208719574691003</v>
      </c>
      <c r="K11" s="11">
        <v>0.29110645159669901</v>
      </c>
      <c r="L11" s="11">
        <v>0.33757183242752098</v>
      </c>
      <c r="M11" s="11"/>
      <c r="N11" s="11">
        <v>0.21898621863266801</v>
      </c>
      <c r="O11" s="11">
        <v>0.25430220320841801</v>
      </c>
      <c r="P11" s="11">
        <v>0.29622023130242398</v>
      </c>
      <c r="Q11" s="11">
        <v>0.31557138102438598</v>
      </c>
      <c r="R11" s="11">
        <v>0.29396598903809401</v>
      </c>
      <c r="S11" s="11">
        <v>0.249019142251314</v>
      </c>
      <c r="T11" s="11">
        <v>0.286159392716683</v>
      </c>
      <c r="U11" s="11">
        <v>0.25924620383741398</v>
      </c>
      <c r="V11" s="11">
        <v>0.234194066284869</v>
      </c>
      <c r="W11" s="11">
        <v>0.29093561515342198</v>
      </c>
      <c r="X11" s="11">
        <v>0.29783230507655301</v>
      </c>
      <c r="Y11" s="11"/>
      <c r="Z11" s="11">
        <v>0.247799967333133</v>
      </c>
      <c r="AA11" s="11">
        <v>0.27343253937563</v>
      </c>
      <c r="AB11" s="11">
        <v>0.26008292062417898</v>
      </c>
      <c r="AC11" s="11">
        <v>0.29144866519691398</v>
      </c>
      <c r="AD11" s="11"/>
      <c r="AE11" s="11">
        <v>0.29969657549434398</v>
      </c>
      <c r="AF11" s="11">
        <v>0.26252354994779997</v>
      </c>
      <c r="AG11" s="11">
        <v>0.24847234108208599</v>
      </c>
      <c r="AH11" s="11">
        <v>0.22351484393273299</v>
      </c>
      <c r="AI11" s="11">
        <v>0.20513298926680301</v>
      </c>
      <c r="AJ11" s="11"/>
      <c r="AK11" s="11">
        <v>0.29346222661431198</v>
      </c>
      <c r="AL11" s="11">
        <v>0.25331046453898398</v>
      </c>
      <c r="AM11" s="11">
        <v>0.239816297664809</v>
      </c>
      <c r="AN11" s="11">
        <v>0.31791234546072999</v>
      </c>
      <c r="AO11" s="11">
        <v>0.228733638392669</v>
      </c>
      <c r="AP11" s="11">
        <v>0.23933895286537499</v>
      </c>
      <c r="AQ11" s="11"/>
      <c r="AR11" s="11">
        <v>0.31161056432845402</v>
      </c>
      <c r="AS11" s="11">
        <v>0.22194718252887</v>
      </c>
      <c r="AT11" s="11">
        <v>0.303514782064776</v>
      </c>
      <c r="AU11" s="11"/>
      <c r="AV11" s="11">
        <v>0.30079183333697801</v>
      </c>
      <c r="AW11" s="11">
        <v>0.20029141010124599</v>
      </c>
      <c r="AX11" s="11">
        <v>0.24970815697300899</v>
      </c>
      <c r="AY11" s="11">
        <v>0.211335768521905</v>
      </c>
      <c r="AZ11" s="11">
        <v>0.300311071932577</v>
      </c>
      <c r="BA11" s="11"/>
      <c r="BB11" s="11">
        <v>0.29225843402060298</v>
      </c>
      <c r="BC11" s="11">
        <v>0.197482875128239</v>
      </c>
      <c r="BD11" s="11">
        <v>0.240465380692643</v>
      </c>
      <c r="BE11" s="11"/>
      <c r="BF11" s="11">
        <v>0.21004814978533801</v>
      </c>
      <c r="BG11" s="11">
        <v>0.30861177379374599</v>
      </c>
      <c r="BH11" s="11">
        <v>0.24684711596776299</v>
      </c>
      <c r="BI11" s="11">
        <v>0.26733045771165498</v>
      </c>
      <c r="BJ11" s="11">
        <v>0.28835927524855198</v>
      </c>
      <c r="BK11" s="11">
        <v>0.28000154697169699</v>
      </c>
    </row>
    <row r="12" spans="2:63" x14ac:dyDescent="0.35">
      <c r="B12" s="14" t="s">
        <v>256</v>
      </c>
      <c r="C12" s="11">
        <v>7.2751175452052397E-2</v>
      </c>
      <c r="D12" s="11">
        <v>8.0099502317145105E-2</v>
      </c>
      <c r="E12" s="11">
        <v>6.6161018737628502E-2</v>
      </c>
      <c r="F12" s="11"/>
      <c r="G12" s="11">
        <v>3.7204621731931897E-2</v>
      </c>
      <c r="H12" s="11">
        <v>5.1954005088259099E-2</v>
      </c>
      <c r="I12" s="11">
        <v>8.2579331802296194E-2</v>
      </c>
      <c r="J12" s="11">
        <v>7.4961058632834907E-2</v>
      </c>
      <c r="K12" s="11">
        <v>8.3432984294830204E-2</v>
      </c>
      <c r="L12" s="11">
        <v>9.6920186677234899E-2</v>
      </c>
      <c r="M12" s="11"/>
      <c r="N12" s="11">
        <v>6.1041021149093898E-2</v>
      </c>
      <c r="O12" s="11">
        <v>6.0449261287545797E-2</v>
      </c>
      <c r="P12" s="11">
        <v>7.5675525177794495E-2</v>
      </c>
      <c r="Q12" s="11">
        <v>9.7390109143167106E-2</v>
      </c>
      <c r="R12" s="11">
        <v>5.3061452683487699E-2</v>
      </c>
      <c r="S12" s="11">
        <v>6.2323283993395699E-2</v>
      </c>
      <c r="T12" s="11">
        <v>8.1931859150010805E-2</v>
      </c>
      <c r="U12" s="11">
        <v>8.0013867152286602E-2</v>
      </c>
      <c r="V12" s="11">
        <v>7.4696429899235403E-2</v>
      </c>
      <c r="W12" s="11">
        <v>8.5631216985781605E-2</v>
      </c>
      <c r="X12" s="11">
        <v>8.6866352231913094E-2</v>
      </c>
      <c r="Y12" s="11"/>
      <c r="Z12" s="11">
        <v>7.64347646088991E-2</v>
      </c>
      <c r="AA12" s="11">
        <v>7.9844925896754404E-2</v>
      </c>
      <c r="AB12" s="11">
        <v>7.1526415501057997E-2</v>
      </c>
      <c r="AC12" s="11">
        <v>6.0092928599506101E-2</v>
      </c>
      <c r="AD12" s="11"/>
      <c r="AE12" s="11">
        <v>8.4448054842809706E-2</v>
      </c>
      <c r="AF12" s="11">
        <v>6.9656806375630695E-2</v>
      </c>
      <c r="AG12" s="11">
        <v>6.4914835857154796E-2</v>
      </c>
      <c r="AH12" s="11">
        <v>6.4114401155485598E-2</v>
      </c>
      <c r="AI12" s="11">
        <v>9.4796480741855704E-2</v>
      </c>
      <c r="AJ12" s="11"/>
      <c r="AK12" s="11">
        <v>8.6490872301162494E-2</v>
      </c>
      <c r="AL12" s="11">
        <v>7.5997599260978696E-2</v>
      </c>
      <c r="AM12" s="11">
        <v>5.3529490818372202E-2</v>
      </c>
      <c r="AN12" s="11">
        <v>5.8284173700015901E-2</v>
      </c>
      <c r="AO12" s="11">
        <v>5.0751357430203203E-2</v>
      </c>
      <c r="AP12" s="11">
        <v>8.4140616848990796E-2</v>
      </c>
      <c r="AQ12" s="11"/>
      <c r="AR12" s="11">
        <v>0.10312970219794799</v>
      </c>
      <c r="AS12" s="11">
        <v>4.5151104670937699E-2</v>
      </c>
      <c r="AT12" s="11">
        <v>9.2070405839778102E-2</v>
      </c>
      <c r="AU12" s="11"/>
      <c r="AV12" s="11">
        <v>9.1397930732687302E-2</v>
      </c>
      <c r="AW12" s="11">
        <v>4.5056637891095298E-2</v>
      </c>
      <c r="AX12" s="11">
        <v>6.1709971152524197E-2</v>
      </c>
      <c r="AY12" s="11">
        <v>0.12637701010086999</v>
      </c>
      <c r="AZ12" s="11">
        <v>0.11192905257024</v>
      </c>
      <c r="BA12" s="11"/>
      <c r="BB12" s="11">
        <v>9.5370255731779097E-2</v>
      </c>
      <c r="BC12" s="11">
        <v>4.8877526521562402E-2</v>
      </c>
      <c r="BD12" s="11">
        <v>4.2620262589942899E-2</v>
      </c>
      <c r="BE12" s="11"/>
      <c r="BF12" s="11">
        <v>5.1626410895722299E-2</v>
      </c>
      <c r="BG12" s="11">
        <v>6.3227001954162601E-2</v>
      </c>
      <c r="BH12" s="11">
        <v>7.5754658155189197E-2</v>
      </c>
      <c r="BI12" s="11">
        <v>9.9390708887455798E-2</v>
      </c>
      <c r="BJ12" s="11">
        <v>8.2856383596157601E-2</v>
      </c>
      <c r="BK12" s="11">
        <v>6.3703982160820197E-2</v>
      </c>
    </row>
    <row r="13" spans="2:63" x14ac:dyDescent="0.35">
      <c r="B13" s="14" t="s">
        <v>257</v>
      </c>
      <c r="C13" s="11">
        <v>3.42503046241154E-2</v>
      </c>
      <c r="D13" s="11">
        <v>4.7236462334289998E-2</v>
      </c>
      <c r="E13" s="11">
        <v>2.1662882909152199E-2</v>
      </c>
      <c r="F13" s="11"/>
      <c r="G13" s="11">
        <v>1.40145932849E-2</v>
      </c>
      <c r="H13" s="11">
        <v>2.34588935020081E-2</v>
      </c>
      <c r="I13" s="11">
        <v>1.8722792071251E-2</v>
      </c>
      <c r="J13" s="11">
        <v>4.9039300025261197E-2</v>
      </c>
      <c r="K13" s="11">
        <v>5.4175428974885101E-2</v>
      </c>
      <c r="L13" s="11">
        <v>4.3985329501048803E-2</v>
      </c>
      <c r="M13" s="11"/>
      <c r="N13" s="11">
        <v>1.77309547215867E-2</v>
      </c>
      <c r="O13" s="11">
        <v>2.7062050606458901E-2</v>
      </c>
      <c r="P13" s="11">
        <v>3.71202426280191E-2</v>
      </c>
      <c r="Q13" s="11">
        <v>4.6466599227479602E-2</v>
      </c>
      <c r="R13" s="11">
        <v>3.7677633984192799E-2</v>
      </c>
      <c r="S13" s="11">
        <v>2.5403003975495098E-2</v>
      </c>
      <c r="T13" s="11">
        <v>2.6479236580485802E-2</v>
      </c>
      <c r="U13" s="11">
        <v>3.82017943209986E-2</v>
      </c>
      <c r="V13" s="11">
        <v>4.9744512794778102E-2</v>
      </c>
      <c r="W13" s="11">
        <v>5.2357277040460101E-2</v>
      </c>
      <c r="X13" s="11">
        <v>2.6352381258509999E-2</v>
      </c>
      <c r="Y13" s="11"/>
      <c r="Z13" s="11">
        <v>2.4339018343811799E-2</v>
      </c>
      <c r="AA13" s="11">
        <v>3.5107581913907199E-2</v>
      </c>
      <c r="AB13" s="11">
        <v>3.1929245898631803E-2</v>
      </c>
      <c r="AC13" s="11">
        <v>4.4903587425005602E-2</v>
      </c>
      <c r="AD13" s="11"/>
      <c r="AE13" s="11">
        <v>4.29199826206152E-2</v>
      </c>
      <c r="AF13" s="11">
        <v>3.77899606706553E-2</v>
      </c>
      <c r="AG13" s="11">
        <v>2.8543330501941501E-2</v>
      </c>
      <c r="AH13" s="11">
        <v>1.5080435253530601E-2</v>
      </c>
      <c r="AI13" s="11">
        <v>2.9550782480214501E-2</v>
      </c>
      <c r="AJ13" s="11"/>
      <c r="AK13" s="11">
        <v>3.5273384498121001E-2</v>
      </c>
      <c r="AL13" s="11">
        <v>2.9005954879255599E-2</v>
      </c>
      <c r="AM13" s="11">
        <v>4.4142545076928399E-2</v>
      </c>
      <c r="AN13" s="11">
        <v>4.7757161742054702E-2</v>
      </c>
      <c r="AO13" s="11">
        <v>2.5661112330081101E-2</v>
      </c>
      <c r="AP13" s="11">
        <v>3.1549857058895403E-2</v>
      </c>
      <c r="AQ13" s="11"/>
      <c r="AR13" s="11">
        <v>5.3581074803907301E-2</v>
      </c>
      <c r="AS13" s="11">
        <v>1.9082373762685002E-2</v>
      </c>
      <c r="AT13" s="11">
        <v>3.2882095348396902E-2</v>
      </c>
      <c r="AU13" s="11"/>
      <c r="AV13" s="11">
        <v>4.2736983395298599E-2</v>
      </c>
      <c r="AW13" s="11">
        <v>2.5219242663097701E-2</v>
      </c>
      <c r="AX13" s="11">
        <v>9.6419562039616793E-3</v>
      </c>
      <c r="AY13" s="11">
        <v>0.10510998920926801</v>
      </c>
      <c r="AZ13" s="11">
        <v>4.5892236281803597E-2</v>
      </c>
      <c r="BA13" s="11"/>
      <c r="BB13" s="11">
        <v>3.1728023901298197E-2</v>
      </c>
      <c r="BC13" s="11">
        <v>2.3353127290430601E-2</v>
      </c>
      <c r="BD13" s="11">
        <v>1.4537591467235799E-2</v>
      </c>
      <c r="BE13" s="11"/>
      <c r="BF13" s="11">
        <v>1.65675564173502E-2</v>
      </c>
      <c r="BG13" s="11">
        <v>3.3828686938348403E-2</v>
      </c>
      <c r="BH13" s="11">
        <v>3.7877049005523702E-2</v>
      </c>
      <c r="BI13" s="11">
        <v>3.8212950071381598E-2</v>
      </c>
      <c r="BJ13" s="11">
        <v>4.3924775013780497E-2</v>
      </c>
      <c r="BK13" s="11">
        <v>5.3603268033235202E-2</v>
      </c>
    </row>
    <row r="14" spans="2:63" x14ac:dyDescent="0.35">
      <c r="B14" s="14" t="s">
        <v>258</v>
      </c>
      <c r="C14" s="17">
        <v>0.62608272640815898</v>
      </c>
      <c r="D14" s="17">
        <v>0.60145781211449501</v>
      </c>
      <c r="E14" s="17">
        <v>0.64902602980170898</v>
      </c>
      <c r="F14" s="17"/>
      <c r="G14" s="17">
        <v>0.76203567007242901</v>
      </c>
      <c r="H14" s="17">
        <v>0.72914768301946697</v>
      </c>
      <c r="I14" s="17">
        <v>0.65502415286765803</v>
      </c>
      <c r="J14" s="17">
        <v>0.55391244559499397</v>
      </c>
      <c r="K14" s="17">
        <v>0.57128513513358603</v>
      </c>
      <c r="L14" s="17">
        <v>0.52152265139419496</v>
      </c>
      <c r="M14" s="17"/>
      <c r="N14" s="17">
        <v>0.70224180549665105</v>
      </c>
      <c r="O14" s="17">
        <v>0.65818648489757703</v>
      </c>
      <c r="P14" s="17">
        <v>0.59098400089176195</v>
      </c>
      <c r="Q14" s="17">
        <v>0.54057191060496801</v>
      </c>
      <c r="R14" s="17">
        <v>0.61529492429422605</v>
      </c>
      <c r="S14" s="17">
        <v>0.66325456977979602</v>
      </c>
      <c r="T14" s="17">
        <v>0.60542951155281999</v>
      </c>
      <c r="U14" s="17">
        <v>0.62253813468929997</v>
      </c>
      <c r="V14" s="17">
        <v>0.64136499102111699</v>
      </c>
      <c r="W14" s="17">
        <v>0.57107589082033705</v>
      </c>
      <c r="X14" s="17">
        <v>0.588948961433024</v>
      </c>
      <c r="Y14" s="17"/>
      <c r="Z14" s="17">
        <v>0.65142624971415597</v>
      </c>
      <c r="AA14" s="17">
        <v>0.61161495281370803</v>
      </c>
      <c r="AB14" s="17">
        <v>0.63646141797613098</v>
      </c>
      <c r="AC14" s="17">
        <v>0.60355481877857398</v>
      </c>
      <c r="AD14" s="17"/>
      <c r="AE14" s="17">
        <v>0.57293538704223201</v>
      </c>
      <c r="AF14" s="17">
        <v>0.630029683005914</v>
      </c>
      <c r="AG14" s="17">
        <v>0.65806949255881797</v>
      </c>
      <c r="AH14" s="17">
        <v>0.69729031965825095</v>
      </c>
      <c r="AI14" s="17">
        <v>0.67051974751112597</v>
      </c>
      <c r="AJ14" s="17"/>
      <c r="AK14" s="17">
        <v>0.58477351658640497</v>
      </c>
      <c r="AL14" s="17">
        <v>0.64168598132078103</v>
      </c>
      <c r="AM14" s="17">
        <v>0.66251166643989001</v>
      </c>
      <c r="AN14" s="17">
        <v>0.57604631909719906</v>
      </c>
      <c r="AO14" s="17">
        <v>0.69485389184704704</v>
      </c>
      <c r="AP14" s="17">
        <v>0.64497057322673901</v>
      </c>
      <c r="AQ14" s="17"/>
      <c r="AR14" s="17">
        <v>0.53167865866969</v>
      </c>
      <c r="AS14" s="17">
        <v>0.71381933903750805</v>
      </c>
      <c r="AT14" s="17">
        <v>0.57153271674704897</v>
      </c>
      <c r="AU14" s="17"/>
      <c r="AV14" s="17">
        <v>0.56507325253503604</v>
      </c>
      <c r="AW14" s="17">
        <v>0.72943270934456095</v>
      </c>
      <c r="AX14" s="17">
        <v>0.67893991567050505</v>
      </c>
      <c r="AY14" s="17">
        <v>0.557177232167956</v>
      </c>
      <c r="AZ14" s="17">
        <v>0.54186763921537995</v>
      </c>
      <c r="BA14" s="17"/>
      <c r="BB14" s="17">
        <v>0.58064328634632001</v>
      </c>
      <c r="BC14" s="17">
        <v>0.73028647105976796</v>
      </c>
      <c r="BD14" s="17">
        <v>0.702376765250178</v>
      </c>
      <c r="BE14" s="17"/>
      <c r="BF14" s="17">
        <v>0.72175788290159004</v>
      </c>
      <c r="BG14" s="17">
        <v>0.59433253731374303</v>
      </c>
      <c r="BH14" s="17">
        <v>0.63952117687152399</v>
      </c>
      <c r="BI14" s="17">
        <v>0.59506588332950705</v>
      </c>
      <c r="BJ14" s="17">
        <v>0.58485956614151002</v>
      </c>
      <c r="BK14" s="17">
        <v>0.60269120283424704</v>
      </c>
    </row>
    <row r="15" spans="2:63" x14ac:dyDescent="0.35">
      <c r="B15" s="14" t="s">
        <v>259</v>
      </c>
      <c r="C15" s="17">
        <v>0.1070014800761678</v>
      </c>
      <c r="D15" s="17">
        <v>0.1273359646514351</v>
      </c>
      <c r="E15" s="17">
        <v>8.7823901646780694E-2</v>
      </c>
      <c r="F15" s="17"/>
      <c r="G15" s="17">
        <v>5.1219215016831895E-2</v>
      </c>
      <c r="H15" s="17">
        <v>7.5412898590267202E-2</v>
      </c>
      <c r="I15" s="17">
        <v>0.1013021238735472</v>
      </c>
      <c r="J15" s="17">
        <v>0.12400035865809611</v>
      </c>
      <c r="K15" s="17">
        <v>0.13760841326971529</v>
      </c>
      <c r="L15" s="17">
        <v>0.1409055161782837</v>
      </c>
      <c r="M15" s="17"/>
      <c r="N15" s="17">
        <v>7.8771975870680605E-2</v>
      </c>
      <c r="O15" s="17">
        <v>8.7511311894004698E-2</v>
      </c>
      <c r="P15" s="17">
        <v>0.1127957678058136</v>
      </c>
      <c r="Q15" s="17">
        <v>0.14385670837064671</v>
      </c>
      <c r="R15" s="17">
        <v>9.0739086667680491E-2</v>
      </c>
      <c r="S15" s="17">
        <v>8.7726287968890801E-2</v>
      </c>
      <c r="T15" s="17">
        <v>0.10841109573049661</v>
      </c>
      <c r="U15" s="17">
        <v>0.1182156614732852</v>
      </c>
      <c r="V15" s="17">
        <v>0.12444094269401351</v>
      </c>
      <c r="W15" s="17">
        <v>0.13798849402624169</v>
      </c>
      <c r="X15" s="17">
        <v>0.11321873349042309</v>
      </c>
      <c r="Y15" s="17"/>
      <c r="Z15" s="17">
        <v>0.1007737829527109</v>
      </c>
      <c r="AA15" s="17">
        <v>0.1149525078106616</v>
      </c>
      <c r="AB15" s="17">
        <v>0.1034556613996898</v>
      </c>
      <c r="AC15" s="17">
        <v>0.10499651602451171</v>
      </c>
      <c r="AD15" s="17"/>
      <c r="AE15" s="17">
        <v>0.1273680374634249</v>
      </c>
      <c r="AF15" s="17">
        <v>0.107446767046286</v>
      </c>
      <c r="AG15" s="17">
        <v>9.345816635909629E-2</v>
      </c>
      <c r="AH15" s="17">
        <v>7.91948364090162E-2</v>
      </c>
      <c r="AI15" s="17">
        <v>0.12434726322207021</v>
      </c>
      <c r="AJ15" s="17"/>
      <c r="AK15" s="17">
        <v>0.12176425679928349</v>
      </c>
      <c r="AL15" s="17">
        <v>0.1050035541402343</v>
      </c>
      <c r="AM15" s="17">
        <v>9.7672035895300602E-2</v>
      </c>
      <c r="AN15" s="17">
        <v>0.1060413354420706</v>
      </c>
      <c r="AO15" s="17">
        <v>7.6412469760284304E-2</v>
      </c>
      <c r="AP15" s="17">
        <v>0.1156904739078862</v>
      </c>
      <c r="AQ15" s="17"/>
      <c r="AR15" s="17">
        <v>0.15671077700185529</v>
      </c>
      <c r="AS15" s="17">
        <v>6.4233478433622704E-2</v>
      </c>
      <c r="AT15" s="17">
        <v>0.124952501188175</v>
      </c>
      <c r="AU15" s="17"/>
      <c r="AV15" s="17">
        <v>0.13413491412798589</v>
      </c>
      <c r="AW15" s="17">
        <v>7.0275880554192996E-2</v>
      </c>
      <c r="AX15" s="17">
        <v>7.1351927356485878E-2</v>
      </c>
      <c r="AY15" s="17">
        <v>0.231486999310138</v>
      </c>
      <c r="AZ15" s="17">
        <v>0.15782128885204361</v>
      </c>
      <c r="BA15" s="17"/>
      <c r="BB15" s="17">
        <v>0.12709827963307729</v>
      </c>
      <c r="BC15" s="17">
        <v>7.2230653811993006E-2</v>
      </c>
      <c r="BD15" s="17">
        <v>5.71578540571787E-2</v>
      </c>
      <c r="BE15" s="17"/>
      <c r="BF15" s="17">
        <v>6.8193967313072507E-2</v>
      </c>
      <c r="BG15" s="17">
        <v>9.7055688892511011E-2</v>
      </c>
      <c r="BH15" s="17">
        <v>0.1136317071607129</v>
      </c>
      <c r="BI15" s="17">
        <v>0.13760365895883739</v>
      </c>
      <c r="BJ15" s="17">
        <v>0.1267811586099381</v>
      </c>
      <c r="BK15" s="17">
        <v>0.1173072501940554</v>
      </c>
    </row>
    <row r="16" spans="2:63" x14ac:dyDescent="0.35">
      <c r="B16" s="14" t="s">
        <v>192</v>
      </c>
      <c r="C16" s="18">
        <v>0.51908124633199115</v>
      </c>
      <c r="D16" s="18">
        <v>0.47412184746305991</v>
      </c>
      <c r="E16" s="18">
        <v>0.56120212815492831</v>
      </c>
      <c r="F16" s="18"/>
      <c r="G16" s="18">
        <v>0.7108164550555971</v>
      </c>
      <c r="H16" s="18">
        <v>0.65373478442919974</v>
      </c>
      <c r="I16" s="18">
        <v>0.55372202899411083</v>
      </c>
      <c r="J16" s="18">
        <v>0.42991208693689786</v>
      </c>
      <c r="K16" s="18">
        <v>0.43367672186387074</v>
      </c>
      <c r="L16" s="18">
        <v>0.38061713521591123</v>
      </c>
      <c r="M16" s="18"/>
      <c r="N16" s="18">
        <v>0.62346982962597042</v>
      </c>
      <c r="O16" s="18">
        <v>0.57067517300357229</v>
      </c>
      <c r="P16" s="18">
        <v>0.47818823308594838</v>
      </c>
      <c r="Q16" s="18">
        <v>0.39671520223432133</v>
      </c>
      <c r="R16" s="18">
        <v>0.52455583762654556</v>
      </c>
      <c r="S16" s="18">
        <v>0.57552828181090521</v>
      </c>
      <c r="T16" s="18">
        <v>0.49701841582232337</v>
      </c>
      <c r="U16" s="18">
        <v>0.50432247321601475</v>
      </c>
      <c r="V16" s="18">
        <v>0.51692404832710348</v>
      </c>
      <c r="W16" s="18">
        <v>0.43308739679409536</v>
      </c>
      <c r="X16" s="18">
        <v>0.47573022794260089</v>
      </c>
      <c r="Y16" s="18"/>
      <c r="Z16" s="18">
        <v>0.55065246676144508</v>
      </c>
      <c r="AA16" s="18">
        <v>0.49666244500304646</v>
      </c>
      <c r="AB16" s="18">
        <v>0.53300575657644123</v>
      </c>
      <c r="AC16" s="18">
        <v>0.49855830275406227</v>
      </c>
      <c r="AD16" s="18"/>
      <c r="AE16" s="18">
        <v>0.44556734957880711</v>
      </c>
      <c r="AF16" s="18">
        <v>0.52258291595962802</v>
      </c>
      <c r="AG16" s="18">
        <v>0.56461132619972165</v>
      </c>
      <c r="AH16" s="18">
        <v>0.61809548324923469</v>
      </c>
      <c r="AI16" s="18">
        <v>0.54617248428905574</v>
      </c>
      <c r="AJ16" s="18"/>
      <c r="AK16" s="18">
        <v>0.46300925978712149</v>
      </c>
      <c r="AL16" s="18">
        <v>0.53668242718054671</v>
      </c>
      <c r="AM16" s="18">
        <v>0.56483963054458941</v>
      </c>
      <c r="AN16" s="18">
        <v>0.47000498365512844</v>
      </c>
      <c r="AO16" s="18">
        <v>0.61844142208676278</v>
      </c>
      <c r="AP16" s="18">
        <v>0.52928009931885278</v>
      </c>
      <c r="AQ16" s="18"/>
      <c r="AR16" s="18">
        <v>0.37496788166783468</v>
      </c>
      <c r="AS16" s="18">
        <v>0.64958586060388535</v>
      </c>
      <c r="AT16" s="18">
        <v>0.44658021555887395</v>
      </c>
      <c r="AU16" s="18"/>
      <c r="AV16" s="18">
        <v>0.43093833840705015</v>
      </c>
      <c r="AW16" s="18">
        <v>0.65915682879036797</v>
      </c>
      <c r="AX16" s="18">
        <v>0.60758798831401917</v>
      </c>
      <c r="AY16" s="18">
        <v>0.32569023285781801</v>
      </c>
      <c r="AZ16" s="18">
        <v>0.38404635036333634</v>
      </c>
      <c r="BA16" s="18"/>
      <c r="BB16" s="18">
        <v>0.45354500671324272</v>
      </c>
      <c r="BC16" s="18">
        <v>0.65805581724777495</v>
      </c>
      <c r="BD16" s="18">
        <v>0.64521891119299934</v>
      </c>
      <c r="BE16" s="18"/>
      <c r="BF16" s="18">
        <v>0.65356391558851756</v>
      </c>
      <c r="BG16" s="18">
        <v>0.49727684842123199</v>
      </c>
      <c r="BH16" s="18">
        <v>0.52588946971081107</v>
      </c>
      <c r="BI16" s="18">
        <v>0.45746222437066963</v>
      </c>
      <c r="BJ16" s="18">
        <v>0.45807840753157192</v>
      </c>
      <c r="BK16" s="18">
        <v>0.48538395264019163</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263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0.36530510279943101</v>
      </c>
      <c r="D9" s="11">
        <v>0.37558963337302598</v>
      </c>
      <c r="E9" s="11">
        <v>0.35574776527756302</v>
      </c>
      <c r="F9" s="11"/>
      <c r="G9" s="11">
        <v>0.334401156635599</v>
      </c>
      <c r="H9" s="11">
        <v>0.38843227053785501</v>
      </c>
      <c r="I9" s="11">
        <v>0.33914817671486203</v>
      </c>
      <c r="J9" s="11">
        <v>0.37468520113018</v>
      </c>
      <c r="K9" s="11">
        <v>0.36774414682055501</v>
      </c>
      <c r="L9" s="11">
        <v>0.37934491201195902</v>
      </c>
      <c r="M9" s="11"/>
      <c r="N9" s="11">
        <v>0.32936569575546598</v>
      </c>
      <c r="O9" s="11">
        <v>0.32506745794750302</v>
      </c>
      <c r="P9" s="11">
        <v>0.406087803237901</v>
      </c>
      <c r="Q9" s="11">
        <v>0.40403293031561899</v>
      </c>
      <c r="R9" s="11">
        <v>0.33620010268349299</v>
      </c>
      <c r="S9" s="11">
        <v>0.38247183586323202</v>
      </c>
      <c r="T9" s="11">
        <v>0.37771729309942198</v>
      </c>
      <c r="U9" s="11">
        <v>0.35205765338089701</v>
      </c>
      <c r="V9" s="11">
        <v>0.41057317556755901</v>
      </c>
      <c r="W9" s="11">
        <v>0.37388981852421199</v>
      </c>
      <c r="X9" s="11">
        <v>0.32126425592151298</v>
      </c>
      <c r="Y9" s="11"/>
      <c r="Z9" s="11">
        <v>0.33236107635029399</v>
      </c>
      <c r="AA9" s="11">
        <v>0.36492153599689198</v>
      </c>
      <c r="AB9" s="11">
        <v>0.35541722485288202</v>
      </c>
      <c r="AC9" s="11">
        <v>0.41258941189470799</v>
      </c>
      <c r="AD9" s="11"/>
      <c r="AE9" s="11">
        <v>0.40263330559940902</v>
      </c>
      <c r="AF9" s="11">
        <v>0.36054312436437302</v>
      </c>
      <c r="AG9" s="11">
        <v>0.349969363860342</v>
      </c>
      <c r="AH9" s="11">
        <v>0.32777162929897102</v>
      </c>
      <c r="AI9" s="11">
        <v>0.42255501929496098</v>
      </c>
      <c r="AJ9" s="11"/>
      <c r="AK9" s="11">
        <v>0.37696494452532697</v>
      </c>
      <c r="AL9" s="11">
        <v>0.348990594073531</v>
      </c>
      <c r="AM9" s="11">
        <v>0.367017689567468</v>
      </c>
      <c r="AN9" s="11">
        <v>0.393874607692137</v>
      </c>
      <c r="AO9" s="11">
        <v>0.35682236160459901</v>
      </c>
      <c r="AP9" s="11">
        <v>0.36020472659619401</v>
      </c>
      <c r="AQ9" s="11"/>
      <c r="AR9" s="11">
        <v>0.42529816400529602</v>
      </c>
      <c r="AS9" s="11">
        <v>0.33429734530675997</v>
      </c>
      <c r="AT9" s="11">
        <v>0.29076130476738299</v>
      </c>
      <c r="AU9" s="11"/>
      <c r="AV9" s="11">
        <v>0.39728627929147903</v>
      </c>
      <c r="AW9" s="11">
        <v>0.35424139683926897</v>
      </c>
      <c r="AX9" s="11">
        <v>0.307817094351026</v>
      </c>
      <c r="AY9" s="11">
        <v>0.58661548016444998</v>
      </c>
      <c r="AZ9" s="11">
        <v>0.36433886310956798</v>
      </c>
      <c r="BA9" s="11"/>
      <c r="BB9" s="11">
        <v>0.39649086365057201</v>
      </c>
      <c r="BC9" s="11">
        <v>0.36154122875251699</v>
      </c>
      <c r="BD9" s="11">
        <v>0.29321754243564802</v>
      </c>
      <c r="BE9" s="11"/>
      <c r="BF9" s="11">
        <v>0.37534759077263902</v>
      </c>
      <c r="BG9" s="11">
        <v>0.35105540403554503</v>
      </c>
      <c r="BH9" s="11">
        <v>0.367178437251033</v>
      </c>
      <c r="BI9" s="11">
        <v>0.38443626681882898</v>
      </c>
      <c r="BJ9" s="11">
        <v>0.36351849242025602</v>
      </c>
      <c r="BK9" s="11">
        <v>0.319232782243908</v>
      </c>
    </row>
    <row r="10" spans="2:63" x14ac:dyDescent="0.35">
      <c r="B10" s="14" t="s">
        <v>254</v>
      </c>
      <c r="C10" s="11">
        <v>0.43607760352108399</v>
      </c>
      <c r="D10" s="11">
        <v>0.41986292210017101</v>
      </c>
      <c r="E10" s="11">
        <v>0.45454596497979499</v>
      </c>
      <c r="F10" s="11"/>
      <c r="G10" s="11">
        <v>0.42559327803992297</v>
      </c>
      <c r="H10" s="11">
        <v>0.41152466153767903</v>
      </c>
      <c r="I10" s="11">
        <v>0.428473853211639</v>
      </c>
      <c r="J10" s="11">
        <v>0.42186002700421599</v>
      </c>
      <c r="K10" s="11">
        <v>0.42351370687837198</v>
      </c>
      <c r="L10" s="11">
        <v>0.48953857987042998</v>
      </c>
      <c r="M10" s="11"/>
      <c r="N10" s="11">
        <v>0.440217012744261</v>
      </c>
      <c r="O10" s="11">
        <v>0.47615041054764501</v>
      </c>
      <c r="P10" s="11">
        <v>0.39797328828741602</v>
      </c>
      <c r="Q10" s="11">
        <v>0.41324918378133002</v>
      </c>
      <c r="R10" s="11">
        <v>0.485457457048036</v>
      </c>
      <c r="S10" s="11">
        <v>0.428066694581825</v>
      </c>
      <c r="T10" s="11">
        <v>0.46060261589530699</v>
      </c>
      <c r="U10" s="11">
        <v>0.41568081619422498</v>
      </c>
      <c r="V10" s="11">
        <v>0.40197288368148498</v>
      </c>
      <c r="W10" s="11">
        <v>0.39749240618915099</v>
      </c>
      <c r="X10" s="11">
        <v>0.489244714230682</v>
      </c>
      <c r="Y10" s="11"/>
      <c r="Z10" s="11">
        <v>0.47899980563629202</v>
      </c>
      <c r="AA10" s="11">
        <v>0.458744088008607</v>
      </c>
      <c r="AB10" s="11">
        <v>0.46279602712079199</v>
      </c>
      <c r="AC10" s="11">
        <v>0.34164421574460602</v>
      </c>
      <c r="AD10" s="11"/>
      <c r="AE10" s="11">
        <v>0.41353095819550201</v>
      </c>
      <c r="AF10" s="11">
        <v>0.42573455115374198</v>
      </c>
      <c r="AG10" s="11">
        <v>0.47385778574450499</v>
      </c>
      <c r="AH10" s="11">
        <v>0.46511135860606001</v>
      </c>
      <c r="AI10" s="11">
        <v>0.36751129476768302</v>
      </c>
      <c r="AJ10" s="11"/>
      <c r="AK10" s="11">
        <v>0.46108562329997599</v>
      </c>
      <c r="AL10" s="11">
        <v>0.44671930536108401</v>
      </c>
      <c r="AM10" s="11">
        <v>0.40624743406229202</v>
      </c>
      <c r="AN10" s="11">
        <v>0.39004140803890403</v>
      </c>
      <c r="AO10" s="11">
        <v>0.42418052595612799</v>
      </c>
      <c r="AP10" s="11">
        <v>0.35957906002720902</v>
      </c>
      <c r="AQ10" s="11"/>
      <c r="AR10" s="11">
        <v>0.40956555273186701</v>
      </c>
      <c r="AS10" s="11">
        <v>0.46266980731797602</v>
      </c>
      <c r="AT10" s="11">
        <v>0.45013992883012</v>
      </c>
      <c r="AU10" s="11"/>
      <c r="AV10" s="11">
        <v>0.44034115267194501</v>
      </c>
      <c r="AW10" s="11">
        <v>0.42355197775567699</v>
      </c>
      <c r="AX10" s="11">
        <v>0.46082364368344497</v>
      </c>
      <c r="AY10" s="11">
        <v>0.26912885026001598</v>
      </c>
      <c r="AZ10" s="11">
        <v>0.43540243151033797</v>
      </c>
      <c r="BA10" s="11"/>
      <c r="BB10" s="11">
        <v>0.44695418310840701</v>
      </c>
      <c r="BC10" s="11">
        <v>0.42617492812302898</v>
      </c>
      <c r="BD10" s="11">
        <v>0.48821724695875002</v>
      </c>
      <c r="BE10" s="11"/>
      <c r="BF10" s="11">
        <v>0.39049199602032503</v>
      </c>
      <c r="BG10" s="11">
        <v>0.45604821074107699</v>
      </c>
      <c r="BH10" s="11">
        <v>0.45916529825908797</v>
      </c>
      <c r="BI10" s="11">
        <v>0.44512887027755099</v>
      </c>
      <c r="BJ10" s="11">
        <v>0.42130017959441501</v>
      </c>
      <c r="BK10" s="11">
        <v>0.460444580739792</v>
      </c>
    </row>
    <row r="11" spans="2:63" x14ac:dyDescent="0.35">
      <c r="B11" s="14" t="s">
        <v>255</v>
      </c>
      <c r="C11" s="11">
        <v>0.16040462015311099</v>
      </c>
      <c r="D11" s="11">
        <v>0.16863131808345599</v>
      </c>
      <c r="E11" s="11">
        <v>0.15087422294028899</v>
      </c>
      <c r="F11" s="11"/>
      <c r="G11" s="11">
        <v>0.16441820268458501</v>
      </c>
      <c r="H11" s="11">
        <v>0.15320496591836899</v>
      </c>
      <c r="I11" s="11">
        <v>0.19259681167640599</v>
      </c>
      <c r="J11" s="11">
        <v>0.181644226628497</v>
      </c>
      <c r="K11" s="11">
        <v>0.16696918258808999</v>
      </c>
      <c r="L11" s="11">
        <v>0.11566739548162901</v>
      </c>
      <c r="M11" s="11"/>
      <c r="N11" s="11">
        <v>0.17256331075704401</v>
      </c>
      <c r="O11" s="11">
        <v>0.17088451339855201</v>
      </c>
      <c r="P11" s="11">
        <v>0.15643213761334901</v>
      </c>
      <c r="Q11" s="11">
        <v>0.14670991686120199</v>
      </c>
      <c r="R11" s="11">
        <v>0.152893163603115</v>
      </c>
      <c r="S11" s="11">
        <v>0.16416282610421201</v>
      </c>
      <c r="T11" s="11">
        <v>0.124010546833264</v>
      </c>
      <c r="U11" s="11">
        <v>0.17188056744025301</v>
      </c>
      <c r="V11" s="11">
        <v>0.15089799668663101</v>
      </c>
      <c r="W11" s="11">
        <v>0.176472160105934</v>
      </c>
      <c r="X11" s="11">
        <v>0.174815206622702</v>
      </c>
      <c r="Y11" s="11"/>
      <c r="Z11" s="11">
        <v>0.15578574062891001</v>
      </c>
      <c r="AA11" s="11">
        <v>0.13982256467367199</v>
      </c>
      <c r="AB11" s="11">
        <v>0.13658450515982101</v>
      </c>
      <c r="AC11" s="11">
        <v>0.206337629724093</v>
      </c>
      <c r="AD11" s="11"/>
      <c r="AE11" s="11">
        <v>0.15686714743230101</v>
      </c>
      <c r="AF11" s="11">
        <v>0.17412719142163099</v>
      </c>
      <c r="AG11" s="11">
        <v>0.14008580581751001</v>
      </c>
      <c r="AH11" s="11">
        <v>0.147569074995966</v>
      </c>
      <c r="AI11" s="11">
        <v>0.16931502107034799</v>
      </c>
      <c r="AJ11" s="11"/>
      <c r="AK11" s="11">
        <v>0.13123467340321401</v>
      </c>
      <c r="AL11" s="11">
        <v>0.168359382531937</v>
      </c>
      <c r="AM11" s="11">
        <v>0.17810746562664301</v>
      </c>
      <c r="AN11" s="11">
        <v>0.16024243806619901</v>
      </c>
      <c r="AO11" s="11">
        <v>0.18679708808961501</v>
      </c>
      <c r="AP11" s="11">
        <v>0.231892107122352</v>
      </c>
      <c r="AQ11" s="11"/>
      <c r="AR11" s="11">
        <v>0.13562040370587</v>
      </c>
      <c r="AS11" s="11">
        <v>0.16122608375603401</v>
      </c>
      <c r="AT11" s="11">
        <v>0.22486953679725</v>
      </c>
      <c r="AU11" s="11"/>
      <c r="AV11" s="11">
        <v>0.13709715736349701</v>
      </c>
      <c r="AW11" s="11">
        <v>0.171450691287062</v>
      </c>
      <c r="AX11" s="11">
        <v>0.17840985519931299</v>
      </c>
      <c r="AY11" s="11">
        <v>0.12134237547612001</v>
      </c>
      <c r="AZ11" s="11">
        <v>0.17674861135884001</v>
      </c>
      <c r="BA11" s="11"/>
      <c r="BB11" s="11">
        <v>0.13109323654983099</v>
      </c>
      <c r="BC11" s="11">
        <v>0.16375076003396399</v>
      </c>
      <c r="BD11" s="11">
        <v>0.17693957355763701</v>
      </c>
      <c r="BE11" s="11"/>
      <c r="BF11" s="11">
        <v>0.175334525821954</v>
      </c>
      <c r="BG11" s="11">
        <v>0.16676045507972101</v>
      </c>
      <c r="BH11" s="11">
        <v>0.14994908266845799</v>
      </c>
      <c r="BI11" s="11">
        <v>0.12811794888783501</v>
      </c>
      <c r="BJ11" s="11">
        <v>0.175463973142644</v>
      </c>
      <c r="BK11" s="11">
        <v>0.186027206178417</v>
      </c>
    </row>
    <row r="12" spans="2:63" x14ac:dyDescent="0.35">
      <c r="B12" s="14" t="s">
        <v>256</v>
      </c>
      <c r="C12" s="11">
        <v>3.1073087912011299E-2</v>
      </c>
      <c r="D12" s="11">
        <v>2.99315074903817E-2</v>
      </c>
      <c r="E12" s="11">
        <v>3.1208961279673E-2</v>
      </c>
      <c r="F12" s="11"/>
      <c r="G12" s="11">
        <v>6.7981978250006098E-2</v>
      </c>
      <c r="H12" s="11">
        <v>3.5926668199544001E-2</v>
      </c>
      <c r="I12" s="11">
        <v>2.88050145875858E-2</v>
      </c>
      <c r="J12" s="11">
        <v>1.5587266355621E-2</v>
      </c>
      <c r="K12" s="11">
        <v>3.4152421466998401E-2</v>
      </c>
      <c r="L12" s="11">
        <v>1.44149180406089E-2</v>
      </c>
      <c r="M12" s="11"/>
      <c r="N12" s="11">
        <v>5.1936970362750003E-2</v>
      </c>
      <c r="O12" s="11">
        <v>1.84263762944561E-2</v>
      </c>
      <c r="P12" s="11">
        <v>3.3799850010888699E-2</v>
      </c>
      <c r="Q12" s="11">
        <v>3.1863632682726503E-2</v>
      </c>
      <c r="R12" s="11">
        <v>1.6940821642464798E-2</v>
      </c>
      <c r="S12" s="11">
        <v>1.7703689318882301E-2</v>
      </c>
      <c r="T12" s="11">
        <v>2.6022784944640699E-2</v>
      </c>
      <c r="U12" s="11">
        <v>5.5583192092053299E-2</v>
      </c>
      <c r="V12" s="11">
        <v>3.0530451410706001E-2</v>
      </c>
      <c r="W12" s="11">
        <v>4.3363697396851801E-2</v>
      </c>
      <c r="X12" s="11">
        <v>1.1060683029135701E-2</v>
      </c>
      <c r="Y12" s="11"/>
      <c r="Z12" s="11">
        <v>2.6774201175866999E-2</v>
      </c>
      <c r="AA12" s="11">
        <v>2.9855077670157298E-2</v>
      </c>
      <c r="AB12" s="11">
        <v>3.79944616568893E-2</v>
      </c>
      <c r="AC12" s="11">
        <v>3.0532435854995502E-2</v>
      </c>
      <c r="AD12" s="11"/>
      <c r="AE12" s="11">
        <v>1.9584002021003501E-2</v>
      </c>
      <c r="AF12" s="11">
        <v>3.33912189420279E-2</v>
      </c>
      <c r="AG12" s="11">
        <v>3.07151251869432E-2</v>
      </c>
      <c r="AH12" s="11">
        <v>5.2692074882159802E-2</v>
      </c>
      <c r="AI12" s="11">
        <v>1.9732202758908399E-2</v>
      </c>
      <c r="AJ12" s="11"/>
      <c r="AK12" s="11">
        <v>2.2811500764796901E-2</v>
      </c>
      <c r="AL12" s="11">
        <v>2.7635024938045899E-2</v>
      </c>
      <c r="AM12" s="11">
        <v>4.6522753237478197E-2</v>
      </c>
      <c r="AN12" s="11">
        <v>4.8224420374699997E-2</v>
      </c>
      <c r="AO12" s="11">
        <v>2.7627599291534799E-2</v>
      </c>
      <c r="AP12" s="11">
        <v>3.9448427481441402E-2</v>
      </c>
      <c r="AQ12" s="11"/>
      <c r="AR12" s="11">
        <v>2.1581072888416E-2</v>
      </c>
      <c r="AS12" s="11">
        <v>3.5119955061053497E-2</v>
      </c>
      <c r="AT12" s="11">
        <v>2.8969933176393001E-2</v>
      </c>
      <c r="AU12" s="11"/>
      <c r="AV12" s="11">
        <v>1.89971220777078E-2</v>
      </c>
      <c r="AW12" s="11">
        <v>4.1266616215349203E-2</v>
      </c>
      <c r="AX12" s="11">
        <v>4.4733016849824801E-2</v>
      </c>
      <c r="AY12" s="11">
        <v>1.2728407064790699E-2</v>
      </c>
      <c r="AZ12" s="11">
        <v>1.84497504102797E-2</v>
      </c>
      <c r="BA12" s="11"/>
      <c r="BB12" s="11">
        <v>2.2838795507149099E-2</v>
      </c>
      <c r="BC12" s="11">
        <v>3.83898299367222E-2</v>
      </c>
      <c r="BD12" s="11">
        <v>3.3091454773989698E-2</v>
      </c>
      <c r="BE12" s="11"/>
      <c r="BF12" s="11">
        <v>4.9521576473775697E-2</v>
      </c>
      <c r="BG12" s="11">
        <v>2.04815938867711E-2</v>
      </c>
      <c r="BH12" s="11">
        <v>2.1032200400015601E-2</v>
      </c>
      <c r="BI12" s="11">
        <v>3.6397012164677098E-2</v>
      </c>
      <c r="BJ12" s="11">
        <v>2.6888156438577299E-2</v>
      </c>
      <c r="BK12" s="11">
        <v>2.6324588067919302E-2</v>
      </c>
    </row>
    <row r="13" spans="2:63" x14ac:dyDescent="0.35">
      <c r="B13" s="14" t="s">
        <v>257</v>
      </c>
      <c r="C13" s="11">
        <v>7.1395856143621804E-3</v>
      </c>
      <c r="D13" s="11">
        <v>5.9846189529653903E-3</v>
      </c>
      <c r="E13" s="11">
        <v>7.6230855226799201E-3</v>
      </c>
      <c r="F13" s="11"/>
      <c r="G13" s="11">
        <v>7.6053843898868803E-3</v>
      </c>
      <c r="H13" s="11">
        <v>1.09114338065533E-2</v>
      </c>
      <c r="I13" s="11">
        <v>1.09761438095078E-2</v>
      </c>
      <c r="J13" s="11">
        <v>6.2232788814868302E-3</v>
      </c>
      <c r="K13" s="11">
        <v>7.6205422459850103E-3</v>
      </c>
      <c r="L13" s="11">
        <v>1.03419459537325E-3</v>
      </c>
      <c r="M13" s="11"/>
      <c r="N13" s="11">
        <v>5.91701038047978E-3</v>
      </c>
      <c r="O13" s="11">
        <v>9.4712418118434692E-3</v>
      </c>
      <c r="P13" s="11">
        <v>5.7069208504455298E-3</v>
      </c>
      <c r="Q13" s="11">
        <v>4.1443363591222304E-3</v>
      </c>
      <c r="R13" s="11">
        <v>8.5084550228916207E-3</v>
      </c>
      <c r="S13" s="11">
        <v>7.5949541318480899E-3</v>
      </c>
      <c r="T13" s="11">
        <v>1.1646759227366301E-2</v>
      </c>
      <c r="U13" s="11">
        <v>4.7977708925725704E-3</v>
      </c>
      <c r="V13" s="11">
        <v>6.0254926536184401E-3</v>
      </c>
      <c r="W13" s="11">
        <v>8.7819177838516695E-3</v>
      </c>
      <c r="X13" s="11">
        <v>3.61514019596706E-3</v>
      </c>
      <c r="Y13" s="11"/>
      <c r="Z13" s="11">
        <v>6.0791762086363802E-3</v>
      </c>
      <c r="AA13" s="11">
        <v>6.6567336506725399E-3</v>
      </c>
      <c r="AB13" s="11">
        <v>7.2077812096151099E-3</v>
      </c>
      <c r="AC13" s="11">
        <v>8.8963067815976907E-3</v>
      </c>
      <c r="AD13" s="11"/>
      <c r="AE13" s="11">
        <v>7.3845867517843399E-3</v>
      </c>
      <c r="AF13" s="11">
        <v>6.2039141182262001E-3</v>
      </c>
      <c r="AG13" s="11">
        <v>5.3719193906995701E-3</v>
      </c>
      <c r="AH13" s="11">
        <v>6.8558622168437399E-3</v>
      </c>
      <c r="AI13" s="11">
        <v>2.0886462108100901E-2</v>
      </c>
      <c r="AJ13" s="11"/>
      <c r="AK13" s="11">
        <v>7.9032580066859693E-3</v>
      </c>
      <c r="AL13" s="11">
        <v>8.29569309540284E-3</v>
      </c>
      <c r="AM13" s="11">
        <v>2.1046575061187301E-3</v>
      </c>
      <c r="AN13" s="11">
        <v>7.6171258280594897E-3</v>
      </c>
      <c r="AO13" s="11">
        <v>4.5724250581229498E-3</v>
      </c>
      <c r="AP13" s="11">
        <v>8.8756787728037807E-3</v>
      </c>
      <c r="AQ13" s="11"/>
      <c r="AR13" s="11">
        <v>7.9348066685511597E-3</v>
      </c>
      <c r="AS13" s="11">
        <v>6.6868085581767997E-3</v>
      </c>
      <c r="AT13" s="11">
        <v>5.2592964288540097E-3</v>
      </c>
      <c r="AU13" s="11"/>
      <c r="AV13" s="11">
        <v>6.2782885953708697E-3</v>
      </c>
      <c r="AW13" s="11">
        <v>9.4893179026426799E-3</v>
      </c>
      <c r="AX13" s="11">
        <v>8.2163899163904801E-3</v>
      </c>
      <c r="AY13" s="11">
        <v>1.01848870346232E-2</v>
      </c>
      <c r="AZ13" s="11">
        <v>5.0603436109740397E-3</v>
      </c>
      <c r="BA13" s="11"/>
      <c r="BB13" s="11">
        <v>2.62292118404071E-3</v>
      </c>
      <c r="BC13" s="11">
        <v>1.01432531537678E-2</v>
      </c>
      <c r="BD13" s="11">
        <v>8.5341822739758797E-3</v>
      </c>
      <c r="BE13" s="11"/>
      <c r="BF13" s="11">
        <v>9.3043109113068404E-3</v>
      </c>
      <c r="BG13" s="11">
        <v>5.6543362568856797E-3</v>
      </c>
      <c r="BH13" s="11">
        <v>2.6749814214052999E-3</v>
      </c>
      <c r="BI13" s="11">
        <v>5.9199018511081197E-3</v>
      </c>
      <c r="BJ13" s="11">
        <v>1.28291984041076E-2</v>
      </c>
      <c r="BK13" s="11">
        <v>7.9708427699644192E-3</v>
      </c>
    </row>
    <row r="14" spans="2:63" x14ac:dyDescent="0.35">
      <c r="B14" s="14" t="s">
        <v>258</v>
      </c>
      <c r="C14" s="17">
        <v>0.801382706320516</v>
      </c>
      <c r="D14" s="17">
        <v>0.79545255547319704</v>
      </c>
      <c r="E14" s="17">
        <v>0.81029373025735896</v>
      </c>
      <c r="F14" s="17"/>
      <c r="G14" s="17">
        <v>0.75999443467552197</v>
      </c>
      <c r="H14" s="17">
        <v>0.79995693207553398</v>
      </c>
      <c r="I14" s="17">
        <v>0.76762202992650097</v>
      </c>
      <c r="J14" s="17">
        <v>0.79654522813439499</v>
      </c>
      <c r="K14" s="17">
        <v>0.79125785369892698</v>
      </c>
      <c r="L14" s="17">
        <v>0.868883491882389</v>
      </c>
      <c r="M14" s="17"/>
      <c r="N14" s="17">
        <v>0.76958270849972699</v>
      </c>
      <c r="O14" s="17">
        <v>0.80121786849514798</v>
      </c>
      <c r="P14" s="17">
        <v>0.80406109152531702</v>
      </c>
      <c r="Q14" s="17">
        <v>0.81728211409694895</v>
      </c>
      <c r="R14" s="17">
        <v>0.82165755973152799</v>
      </c>
      <c r="S14" s="17">
        <v>0.81053853044505697</v>
      </c>
      <c r="T14" s="17">
        <v>0.83831990899472897</v>
      </c>
      <c r="U14" s="17">
        <v>0.76773846957512104</v>
      </c>
      <c r="V14" s="17">
        <v>0.81254605924904399</v>
      </c>
      <c r="W14" s="17">
        <v>0.77138222471336204</v>
      </c>
      <c r="X14" s="17">
        <v>0.81050897015219503</v>
      </c>
      <c r="Y14" s="17"/>
      <c r="Z14" s="17">
        <v>0.81136088198658696</v>
      </c>
      <c r="AA14" s="17">
        <v>0.82366562400549803</v>
      </c>
      <c r="AB14" s="17">
        <v>0.818213251973675</v>
      </c>
      <c r="AC14" s="17">
        <v>0.75423362763931401</v>
      </c>
      <c r="AD14" s="17"/>
      <c r="AE14" s="17">
        <v>0.81616426379491103</v>
      </c>
      <c r="AF14" s="17">
        <v>0.786277675518115</v>
      </c>
      <c r="AG14" s="17">
        <v>0.82382714960484704</v>
      </c>
      <c r="AH14" s="17">
        <v>0.79288298790502998</v>
      </c>
      <c r="AI14" s="17">
        <v>0.79006631406264305</v>
      </c>
      <c r="AJ14" s="17"/>
      <c r="AK14" s="17">
        <v>0.83805056782530296</v>
      </c>
      <c r="AL14" s="17">
        <v>0.79570989943461401</v>
      </c>
      <c r="AM14" s="17">
        <v>0.77326512362975997</v>
      </c>
      <c r="AN14" s="17">
        <v>0.78391601573104097</v>
      </c>
      <c r="AO14" s="17">
        <v>0.781002887560727</v>
      </c>
      <c r="AP14" s="17">
        <v>0.71978378662340303</v>
      </c>
      <c r="AQ14" s="17"/>
      <c r="AR14" s="17">
        <v>0.83486371673716298</v>
      </c>
      <c r="AS14" s="17">
        <v>0.79696715262473605</v>
      </c>
      <c r="AT14" s="17">
        <v>0.74090123359750204</v>
      </c>
      <c r="AU14" s="17"/>
      <c r="AV14" s="17">
        <v>0.83762743196342404</v>
      </c>
      <c r="AW14" s="17">
        <v>0.77779337459494602</v>
      </c>
      <c r="AX14" s="17">
        <v>0.76864073803447097</v>
      </c>
      <c r="AY14" s="17">
        <v>0.85574433042446596</v>
      </c>
      <c r="AZ14" s="17">
        <v>0.79974129461990695</v>
      </c>
      <c r="BA14" s="17"/>
      <c r="BB14" s="17">
        <v>0.84344504675897902</v>
      </c>
      <c r="BC14" s="17">
        <v>0.78771615687554597</v>
      </c>
      <c r="BD14" s="17">
        <v>0.78143478939439803</v>
      </c>
      <c r="BE14" s="17"/>
      <c r="BF14" s="17">
        <v>0.76583958679296404</v>
      </c>
      <c r="BG14" s="17">
        <v>0.80710361477662296</v>
      </c>
      <c r="BH14" s="17">
        <v>0.82634373551012097</v>
      </c>
      <c r="BI14" s="17">
        <v>0.82956513709638002</v>
      </c>
      <c r="BJ14" s="17">
        <v>0.78481867201467104</v>
      </c>
      <c r="BK14" s="17">
        <v>0.77967736298369905</v>
      </c>
    </row>
    <row r="15" spans="2:63" x14ac:dyDescent="0.35">
      <c r="B15" s="14" t="s">
        <v>259</v>
      </c>
      <c r="C15" s="17">
        <v>3.8212673526373482E-2</v>
      </c>
      <c r="D15" s="17">
        <v>3.5916126443347088E-2</v>
      </c>
      <c r="E15" s="17">
        <v>3.8832046802352922E-2</v>
      </c>
      <c r="F15" s="17"/>
      <c r="G15" s="17">
        <v>7.5587362639892977E-2</v>
      </c>
      <c r="H15" s="17">
        <v>4.6838102006097303E-2</v>
      </c>
      <c r="I15" s="17">
        <v>3.9781158397093598E-2</v>
      </c>
      <c r="J15" s="17">
        <v>2.1810545237107831E-2</v>
      </c>
      <c r="K15" s="17">
        <v>4.1772963712983412E-2</v>
      </c>
      <c r="L15" s="17">
        <v>1.544911263598215E-2</v>
      </c>
      <c r="M15" s="17"/>
      <c r="N15" s="17">
        <v>5.7853980743229783E-2</v>
      </c>
      <c r="O15" s="17">
        <v>2.7897618106299569E-2</v>
      </c>
      <c r="P15" s="17">
        <v>3.950677086133423E-2</v>
      </c>
      <c r="Q15" s="17">
        <v>3.6007969041848734E-2</v>
      </c>
      <c r="R15" s="17">
        <v>2.5449276665356419E-2</v>
      </c>
      <c r="S15" s="17">
        <v>2.529864345073039E-2</v>
      </c>
      <c r="T15" s="17">
        <v>3.7669544172006998E-2</v>
      </c>
      <c r="U15" s="17">
        <v>6.038096298462587E-2</v>
      </c>
      <c r="V15" s="17">
        <v>3.6555944064324442E-2</v>
      </c>
      <c r="W15" s="17">
        <v>5.2145615180703472E-2</v>
      </c>
      <c r="X15" s="17">
        <v>1.467582322510276E-2</v>
      </c>
      <c r="Y15" s="17"/>
      <c r="Z15" s="17">
        <v>3.2853377384503377E-2</v>
      </c>
      <c r="AA15" s="17">
        <v>3.651181132082984E-2</v>
      </c>
      <c r="AB15" s="17">
        <v>4.5202242866504413E-2</v>
      </c>
      <c r="AC15" s="17">
        <v>3.9428742636593191E-2</v>
      </c>
      <c r="AD15" s="17"/>
      <c r="AE15" s="17">
        <v>2.6968588772787842E-2</v>
      </c>
      <c r="AF15" s="17">
        <v>3.9595133060254098E-2</v>
      </c>
      <c r="AG15" s="17">
        <v>3.6087044577642773E-2</v>
      </c>
      <c r="AH15" s="17">
        <v>5.9547937099003544E-2</v>
      </c>
      <c r="AI15" s="17">
        <v>4.0618664867009296E-2</v>
      </c>
      <c r="AJ15" s="17"/>
      <c r="AK15" s="17">
        <v>3.0714758771482872E-2</v>
      </c>
      <c r="AL15" s="17">
        <v>3.5930718033448737E-2</v>
      </c>
      <c r="AM15" s="17">
        <v>4.862741074359693E-2</v>
      </c>
      <c r="AN15" s="17">
        <v>5.5841546202759489E-2</v>
      </c>
      <c r="AO15" s="17">
        <v>3.2200024349657748E-2</v>
      </c>
      <c r="AP15" s="17">
        <v>4.8324106254245186E-2</v>
      </c>
      <c r="AQ15" s="17"/>
      <c r="AR15" s="17">
        <v>2.9515879556967162E-2</v>
      </c>
      <c r="AS15" s="17">
        <v>4.1806763619230296E-2</v>
      </c>
      <c r="AT15" s="17">
        <v>3.4229229605247012E-2</v>
      </c>
      <c r="AU15" s="17"/>
      <c r="AV15" s="17">
        <v>2.5275410673078671E-2</v>
      </c>
      <c r="AW15" s="17">
        <v>5.0755934117991883E-2</v>
      </c>
      <c r="AX15" s="17">
        <v>5.2949406766215283E-2</v>
      </c>
      <c r="AY15" s="17">
        <v>2.2913294099413901E-2</v>
      </c>
      <c r="AZ15" s="17">
        <v>2.3510094021253741E-2</v>
      </c>
      <c r="BA15" s="17"/>
      <c r="BB15" s="17">
        <v>2.5461716691189809E-2</v>
      </c>
      <c r="BC15" s="17">
        <v>4.8533083090490002E-2</v>
      </c>
      <c r="BD15" s="17">
        <v>4.1625637047965576E-2</v>
      </c>
      <c r="BE15" s="17"/>
      <c r="BF15" s="17">
        <v>5.8825887385082536E-2</v>
      </c>
      <c r="BG15" s="17">
        <v>2.6135930143656779E-2</v>
      </c>
      <c r="BH15" s="17">
        <v>2.3707181821420901E-2</v>
      </c>
      <c r="BI15" s="17">
        <v>4.2316914015785217E-2</v>
      </c>
      <c r="BJ15" s="17">
        <v>3.9717354842684897E-2</v>
      </c>
      <c r="BK15" s="17">
        <v>3.4295430837883722E-2</v>
      </c>
    </row>
    <row r="16" spans="2:63" x14ac:dyDescent="0.35">
      <c r="B16" s="14" t="s">
        <v>192</v>
      </c>
      <c r="C16" s="18">
        <v>0.76317003279414253</v>
      </c>
      <c r="D16" s="18">
        <v>0.75953642902984997</v>
      </c>
      <c r="E16" s="18">
        <v>0.77146168345500599</v>
      </c>
      <c r="F16" s="18"/>
      <c r="G16" s="18">
        <v>0.684407072035629</v>
      </c>
      <c r="H16" s="18">
        <v>0.7531188300694367</v>
      </c>
      <c r="I16" s="18">
        <v>0.72784087152940735</v>
      </c>
      <c r="J16" s="18">
        <v>0.7747346828972872</v>
      </c>
      <c r="K16" s="18">
        <v>0.74948488998594354</v>
      </c>
      <c r="L16" s="18">
        <v>0.85343437924640686</v>
      </c>
      <c r="M16" s="18"/>
      <c r="N16" s="18">
        <v>0.7117287277564972</v>
      </c>
      <c r="O16" s="18">
        <v>0.77332025038884844</v>
      </c>
      <c r="P16" s="18">
        <v>0.76455432066398277</v>
      </c>
      <c r="Q16" s="18">
        <v>0.78127414505510018</v>
      </c>
      <c r="R16" s="18">
        <v>0.79620828306617153</v>
      </c>
      <c r="S16" s="18">
        <v>0.78523988699432656</v>
      </c>
      <c r="T16" s="18">
        <v>0.800650364822722</v>
      </c>
      <c r="U16" s="18">
        <v>0.70735750659049512</v>
      </c>
      <c r="V16" s="18">
        <v>0.7759901151847195</v>
      </c>
      <c r="W16" s="18">
        <v>0.71923660953265856</v>
      </c>
      <c r="X16" s="18">
        <v>0.79583314692709228</v>
      </c>
      <c r="Y16" s="18"/>
      <c r="Z16" s="18">
        <v>0.77850750460208362</v>
      </c>
      <c r="AA16" s="18">
        <v>0.78715381268466822</v>
      </c>
      <c r="AB16" s="18">
        <v>0.77301100910717058</v>
      </c>
      <c r="AC16" s="18">
        <v>0.71480488500272077</v>
      </c>
      <c r="AD16" s="18"/>
      <c r="AE16" s="18">
        <v>0.78919567502212318</v>
      </c>
      <c r="AF16" s="18">
        <v>0.74668254245786092</v>
      </c>
      <c r="AG16" s="18">
        <v>0.78774010502720426</v>
      </c>
      <c r="AH16" s="18">
        <v>0.73333505080602646</v>
      </c>
      <c r="AI16" s="18">
        <v>0.74944764919563378</v>
      </c>
      <c r="AJ16" s="18"/>
      <c r="AK16" s="18">
        <v>0.80733580905382007</v>
      </c>
      <c r="AL16" s="18">
        <v>0.75977918140116529</v>
      </c>
      <c r="AM16" s="18">
        <v>0.72463771288616308</v>
      </c>
      <c r="AN16" s="18">
        <v>0.72807446952828148</v>
      </c>
      <c r="AO16" s="18">
        <v>0.74880286321106926</v>
      </c>
      <c r="AP16" s="18">
        <v>0.67145968036915782</v>
      </c>
      <c r="AQ16" s="18"/>
      <c r="AR16" s="18">
        <v>0.80534783718019587</v>
      </c>
      <c r="AS16" s="18">
        <v>0.75516038900550575</v>
      </c>
      <c r="AT16" s="18">
        <v>0.70667200399225505</v>
      </c>
      <c r="AU16" s="18"/>
      <c r="AV16" s="18">
        <v>0.81235202129034534</v>
      </c>
      <c r="AW16" s="18">
        <v>0.72703744047695418</v>
      </c>
      <c r="AX16" s="18">
        <v>0.71569133126825568</v>
      </c>
      <c r="AY16" s="18">
        <v>0.83283103632505207</v>
      </c>
      <c r="AZ16" s="18">
        <v>0.77623120059865325</v>
      </c>
      <c r="BA16" s="18"/>
      <c r="BB16" s="18">
        <v>0.81798333006778923</v>
      </c>
      <c r="BC16" s="18">
        <v>0.73918307378505599</v>
      </c>
      <c r="BD16" s="18">
        <v>0.73980915234643241</v>
      </c>
      <c r="BE16" s="18"/>
      <c r="BF16" s="18">
        <v>0.7070136994078815</v>
      </c>
      <c r="BG16" s="18">
        <v>0.78096768463296617</v>
      </c>
      <c r="BH16" s="18">
        <v>0.80263655368870002</v>
      </c>
      <c r="BI16" s="18">
        <v>0.78724822308059483</v>
      </c>
      <c r="BJ16" s="18">
        <v>0.74510131717198613</v>
      </c>
      <c r="BK16" s="18">
        <v>0.74538193214581527</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264</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6.9765056524746197E-2</v>
      </c>
      <c r="D9" s="11">
        <v>0.105287167047472</v>
      </c>
      <c r="E9" s="11">
        <v>3.5680778742409401E-2</v>
      </c>
      <c r="F9" s="11"/>
      <c r="G9" s="11">
        <v>8.93931644307977E-2</v>
      </c>
      <c r="H9" s="11">
        <v>0.116841346198477</v>
      </c>
      <c r="I9" s="11">
        <v>9.0047915153450106E-2</v>
      </c>
      <c r="J9" s="11">
        <v>4.6363535660741403E-2</v>
      </c>
      <c r="K9" s="11">
        <v>4.2958147393640997E-2</v>
      </c>
      <c r="L9" s="11">
        <v>3.8506380901349599E-2</v>
      </c>
      <c r="M9" s="11"/>
      <c r="N9" s="11">
        <v>0.11669860457665999</v>
      </c>
      <c r="O9" s="11">
        <v>4.35036468281789E-2</v>
      </c>
      <c r="P9" s="11">
        <v>4.9720671140433E-2</v>
      </c>
      <c r="Q9" s="11">
        <v>4.8669029511815502E-2</v>
      </c>
      <c r="R9" s="11">
        <v>7.1275590286005594E-2</v>
      </c>
      <c r="S9" s="11">
        <v>6.4164776087452594E-2</v>
      </c>
      <c r="T9" s="11">
        <v>6.2063873024729599E-2</v>
      </c>
      <c r="U9" s="11">
        <v>8.657489704311E-2</v>
      </c>
      <c r="V9" s="11">
        <v>6.9671580918222897E-2</v>
      </c>
      <c r="W9" s="11">
        <v>6.6890194754723298E-2</v>
      </c>
      <c r="X9" s="11">
        <v>8.8766882330571603E-2</v>
      </c>
      <c r="Y9" s="11"/>
      <c r="Z9" s="11">
        <v>6.1023760374601103E-2</v>
      </c>
      <c r="AA9" s="11">
        <v>4.6586100982617701E-2</v>
      </c>
      <c r="AB9" s="11">
        <v>7.2913217133628999E-2</v>
      </c>
      <c r="AC9" s="11">
        <v>0.10023949817406499</v>
      </c>
      <c r="AD9" s="11"/>
      <c r="AE9" s="11">
        <v>6.8263213794827401E-2</v>
      </c>
      <c r="AF9" s="11">
        <v>6.0004574549625697E-2</v>
      </c>
      <c r="AG9" s="11">
        <v>5.93082142659331E-2</v>
      </c>
      <c r="AH9" s="11">
        <v>0.103161105357735</v>
      </c>
      <c r="AI9" s="11">
        <v>0.21915003445832801</v>
      </c>
      <c r="AJ9" s="11"/>
      <c r="AK9" s="11">
        <v>7.4420414429699794E-2</v>
      </c>
      <c r="AL9" s="11">
        <v>6.6444163456716096E-2</v>
      </c>
      <c r="AM9" s="11">
        <v>7.4611969776887097E-2</v>
      </c>
      <c r="AN9" s="11">
        <v>6.3376518273697002E-2</v>
      </c>
      <c r="AO9" s="11">
        <v>6.7594961274446599E-2</v>
      </c>
      <c r="AP9" s="11">
        <v>7.6589775734476007E-2</v>
      </c>
      <c r="AQ9" s="11"/>
      <c r="AR9" s="11">
        <v>7.5851424137053203E-2</v>
      </c>
      <c r="AS9" s="11">
        <v>7.4822735141572699E-2</v>
      </c>
      <c r="AT9" s="11">
        <v>5.0093022003666603E-2</v>
      </c>
      <c r="AU9" s="11"/>
      <c r="AV9" s="11">
        <v>6.9009721022384701E-2</v>
      </c>
      <c r="AW9" s="11">
        <v>7.8341961110585195E-2</v>
      </c>
      <c r="AX9" s="11">
        <v>5.1575215051474103E-2</v>
      </c>
      <c r="AY9" s="11">
        <v>0.252869796636288</v>
      </c>
      <c r="AZ9" s="11">
        <v>4.2003796090946399E-2</v>
      </c>
      <c r="BA9" s="11"/>
      <c r="BB9" s="11">
        <v>6.3100626642972599E-2</v>
      </c>
      <c r="BC9" s="11">
        <v>7.4522455766698498E-2</v>
      </c>
      <c r="BD9" s="11">
        <v>7.8220444263056604E-2</v>
      </c>
      <c r="BE9" s="11"/>
      <c r="BF9" s="11">
        <v>0.11614983581899201</v>
      </c>
      <c r="BG9" s="11">
        <v>4.9501805214895798E-2</v>
      </c>
      <c r="BH9" s="11">
        <v>8.4866885583276805E-2</v>
      </c>
      <c r="BI9" s="11">
        <v>5.0139839507652502E-2</v>
      </c>
      <c r="BJ9" s="11">
        <v>5.32192855742789E-2</v>
      </c>
      <c r="BK9" s="11">
        <v>6.10796080702279E-2</v>
      </c>
    </row>
    <row r="10" spans="2:63" x14ac:dyDescent="0.35">
      <c r="B10" s="14" t="s">
        <v>254</v>
      </c>
      <c r="C10" s="11">
        <v>0.124682317054489</v>
      </c>
      <c r="D10" s="11">
        <v>0.14347391811960999</v>
      </c>
      <c r="E10" s="11">
        <v>0.106401892049345</v>
      </c>
      <c r="F10" s="11"/>
      <c r="G10" s="11">
        <v>0.15576621555244199</v>
      </c>
      <c r="H10" s="11">
        <v>0.15264697333525001</v>
      </c>
      <c r="I10" s="11">
        <v>0.120394258557541</v>
      </c>
      <c r="J10" s="11">
        <v>0.114437871819433</v>
      </c>
      <c r="K10" s="11">
        <v>0.10261418976679799</v>
      </c>
      <c r="L10" s="11">
        <v>0.10738402213574499</v>
      </c>
      <c r="M10" s="11"/>
      <c r="N10" s="11">
        <v>0.168526076283464</v>
      </c>
      <c r="O10" s="11">
        <v>0.13312850010118299</v>
      </c>
      <c r="P10" s="11">
        <v>9.3731373822007094E-2</v>
      </c>
      <c r="Q10" s="11">
        <v>0.127326377270087</v>
      </c>
      <c r="R10" s="11">
        <v>0.103440108126957</v>
      </c>
      <c r="S10" s="11">
        <v>0.14575053454901299</v>
      </c>
      <c r="T10" s="11">
        <v>7.9919512188123598E-2</v>
      </c>
      <c r="U10" s="11">
        <v>8.0139487999398906E-2</v>
      </c>
      <c r="V10" s="11">
        <v>0.13774317199444</v>
      </c>
      <c r="W10" s="11">
        <v>0.118731193774351</v>
      </c>
      <c r="X10" s="11">
        <v>0.105726602606131</v>
      </c>
      <c r="Y10" s="11"/>
      <c r="Z10" s="11">
        <v>0.12484555904536</v>
      </c>
      <c r="AA10" s="11">
        <v>0.110567968946311</v>
      </c>
      <c r="AB10" s="11">
        <v>0.14909079651774201</v>
      </c>
      <c r="AC10" s="11">
        <v>0.118433996500358</v>
      </c>
      <c r="AD10" s="11"/>
      <c r="AE10" s="11">
        <v>0.106377813684237</v>
      </c>
      <c r="AF10" s="11">
        <v>0.13200297553062401</v>
      </c>
      <c r="AG10" s="11">
        <v>0.116096413375445</v>
      </c>
      <c r="AH10" s="11">
        <v>0.14626612664847199</v>
      </c>
      <c r="AI10" s="11">
        <v>0.20785849917591501</v>
      </c>
      <c r="AJ10" s="11"/>
      <c r="AK10" s="11">
        <v>0.127934634801424</v>
      </c>
      <c r="AL10" s="11">
        <v>0.122880516447521</v>
      </c>
      <c r="AM10" s="11">
        <v>0.142156466201355</v>
      </c>
      <c r="AN10" s="11">
        <v>0.122226363901823</v>
      </c>
      <c r="AO10" s="11">
        <v>0.120583774441428</v>
      </c>
      <c r="AP10" s="11">
        <v>0.124924112219842</v>
      </c>
      <c r="AQ10" s="11"/>
      <c r="AR10" s="11">
        <v>0.15446826542175601</v>
      </c>
      <c r="AS10" s="11">
        <v>9.5686730735758896E-2</v>
      </c>
      <c r="AT10" s="11">
        <v>0.14199352612917299</v>
      </c>
      <c r="AU10" s="11"/>
      <c r="AV10" s="11">
        <v>0.153106203205816</v>
      </c>
      <c r="AW10" s="11">
        <v>0.11305096414952601</v>
      </c>
      <c r="AX10" s="11">
        <v>0.109768118008545</v>
      </c>
      <c r="AY10" s="11">
        <v>0.24784447109952301</v>
      </c>
      <c r="AZ10" s="11">
        <v>0.10073788330933001</v>
      </c>
      <c r="BA10" s="11"/>
      <c r="BB10" s="11">
        <v>0.15187029258455001</v>
      </c>
      <c r="BC10" s="11">
        <v>0.10999123306361799</v>
      </c>
      <c r="BD10" s="11">
        <v>0.105679983549366</v>
      </c>
      <c r="BE10" s="11"/>
      <c r="BF10" s="11">
        <v>0.16242246647626701</v>
      </c>
      <c r="BG10" s="11">
        <v>0.112960228753264</v>
      </c>
      <c r="BH10" s="11">
        <v>0.147888096568423</v>
      </c>
      <c r="BI10" s="11">
        <v>0.11235986986963099</v>
      </c>
      <c r="BJ10" s="11">
        <v>7.4031596624088106E-2</v>
      </c>
      <c r="BK10" s="11">
        <v>0.14286136199435301</v>
      </c>
    </row>
    <row r="11" spans="2:63" x14ac:dyDescent="0.35">
      <c r="B11" s="14" t="s">
        <v>255</v>
      </c>
      <c r="C11" s="11">
        <v>0.27191075766227402</v>
      </c>
      <c r="D11" s="11">
        <v>0.26064784196403801</v>
      </c>
      <c r="E11" s="11">
        <v>0.28384071901428198</v>
      </c>
      <c r="F11" s="11"/>
      <c r="G11" s="11">
        <v>0.31051175321638402</v>
      </c>
      <c r="H11" s="11">
        <v>0.25177448733465901</v>
      </c>
      <c r="I11" s="11">
        <v>0.26594880274403498</v>
      </c>
      <c r="J11" s="11">
        <v>0.29487091097544199</v>
      </c>
      <c r="K11" s="11">
        <v>0.24967084671607501</v>
      </c>
      <c r="L11" s="11">
        <v>0.26335243071960701</v>
      </c>
      <c r="M11" s="11"/>
      <c r="N11" s="11">
        <v>0.27441119730199898</v>
      </c>
      <c r="O11" s="11">
        <v>0.248610944704416</v>
      </c>
      <c r="P11" s="11">
        <v>0.27483020231864702</v>
      </c>
      <c r="Q11" s="11">
        <v>0.30274362935316701</v>
      </c>
      <c r="R11" s="11">
        <v>0.32113109239985199</v>
      </c>
      <c r="S11" s="11">
        <v>0.28098527367664999</v>
      </c>
      <c r="T11" s="11">
        <v>0.25862872774165402</v>
      </c>
      <c r="U11" s="11">
        <v>0.31572925848828598</v>
      </c>
      <c r="V11" s="11">
        <v>0.241415995337082</v>
      </c>
      <c r="W11" s="11">
        <v>0.25560911869634001</v>
      </c>
      <c r="X11" s="11">
        <v>0.262391825250334</v>
      </c>
      <c r="Y11" s="11"/>
      <c r="Z11" s="11">
        <v>0.22835762034391699</v>
      </c>
      <c r="AA11" s="11">
        <v>0.263101332499171</v>
      </c>
      <c r="AB11" s="11">
        <v>0.30626081971671998</v>
      </c>
      <c r="AC11" s="11">
        <v>0.299464227349301</v>
      </c>
      <c r="AD11" s="11"/>
      <c r="AE11" s="11">
        <v>0.32395298640350001</v>
      </c>
      <c r="AF11" s="11">
        <v>0.28203994871190202</v>
      </c>
      <c r="AG11" s="11">
        <v>0.21914386567281499</v>
      </c>
      <c r="AH11" s="11">
        <v>0.232103843900417</v>
      </c>
      <c r="AI11" s="11">
        <v>0.204464763701662</v>
      </c>
      <c r="AJ11" s="11"/>
      <c r="AK11" s="11">
        <v>0.255343796460543</v>
      </c>
      <c r="AL11" s="11">
        <v>0.26041358824189098</v>
      </c>
      <c r="AM11" s="11">
        <v>0.30286247778991798</v>
      </c>
      <c r="AN11" s="11">
        <v>0.32631074170633101</v>
      </c>
      <c r="AO11" s="11">
        <v>0.25526774222618598</v>
      </c>
      <c r="AP11" s="11">
        <v>0.27333270416750699</v>
      </c>
      <c r="AQ11" s="11"/>
      <c r="AR11" s="11">
        <v>0.29307051011926299</v>
      </c>
      <c r="AS11" s="11">
        <v>0.21828393454603401</v>
      </c>
      <c r="AT11" s="11">
        <v>0.33681542799533098</v>
      </c>
      <c r="AU11" s="11"/>
      <c r="AV11" s="11">
        <v>0.28758779516482502</v>
      </c>
      <c r="AW11" s="11">
        <v>0.22775090584264401</v>
      </c>
      <c r="AX11" s="11">
        <v>0.186040041069479</v>
      </c>
      <c r="AY11" s="11">
        <v>0.22107740174932</v>
      </c>
      <c r="AZ11" s="11">
        <v>0.369347003584512</v>
      </c>
      <c r="BA11" s="11"/>
      <c r="BB11" s="11">
        <v>0.28432437840005698</v>
      </c>
      <c r="BC11" s="11">
        <v>0.229827792075983</v>
      </c>
      <c r="BD11" s="11">
        <v>0.227512921753624</v>
      </c>
      <c r="BE11" s="11"/>
      <c r="BF11" s="11">
        <v>0.27655330519904098</v>
      </c>
      <c r="BG11" s="11">
        <v>0.283835208797871</v>
      </c>
      <c r="BH11" s="11">
        <v>0.26298712624331999</v>
      </c>
      <c r="BI11" s="11">
        <v>0.29238837221083303</v>
      </c>
      <c r="BJ11" s="11">
        <v>0.253178933285161</v>
      </c>
      <c r="BK11" s="11">
        <v>0.18672073255691399</v>
      </c>
    </row>
    <row r="12" spans="2:63" x14ac:dyDescent="0.35">
      <c r="B12" s="14" t="s">
        <v>256</v>
      </c>
      <c r="C12" s="11">
        <v>0.30651688765451202</v>
      </c>
      <c r="D12" s="11">
        <v>0.28148589939590501</v>
      </c>
      <c r="E12" s="11">
        <v>0.331173996955542</v>
      </c>
      <c r="F12" s="11"/>
      <c r="G12" s="11">
        <v>0.265364092449837</v>
      </c>
      <c r="H12" s="11">
        <v>0.274494747878402</v>
      </c>
      <c r="I12" s="11">
        <v>0.330034124896184</v>
      </c>
      <c r="J12" s="11">
        <v>0.28833379912449802</v>
      </c>
      <c r="K12" s="11">
        <v>0.33121750194383798</v>
      </c>
      <c r="L12" s="11">
        <v>0.33969659351803999</v>
      </c>
      <c r="M12" s="11"/>
      <c r="N12" s="11">
        <v>0.26136182769329103</v>
      </c>
      <c r="O12" s="11">
        <v>0.32955180039203802</v>
      </c>
      <c r="P12" s="11">
        <v>0.34296938710727198</v>
      </c>
      <c r="Q12" s="11">
        <v>0.30659856516633299</v>
      </c>
      <c r="R12" s="11">
        <v>0.282175952396642</v>
      </c>
      <c r="S12" s="11">
        <v>0.27836863111884902</v>
      </c>
      <c r="T12" s="11">
        <v>0.32792411794696402</v>
      </c>
      <c r="U12" s="11">
        <v>0.33621540448843001</v>
      </c>
      <c r="V12" s="11">
        <v>0.31740347062372598</v>
      </c>
      <c r="W12" s="11">
        <v>0.29481131786287701</v>
      </c>
      <c r="X12" s="11">
        <v>0.33868553358806702</v>
      </c>
      <c r="Y12" s="11"/>
      <c r="Z12" s="11">
        <v>0.31419995846950999</v>
      </c>
      <c r="AA12" s="11">
        <v>0.34015345931440599</v>
      </c>
      <c r="AB12" s="11">
        <v>0.27611186793764297</v>
      </c>
      <c r="AC12" s="11">
        <v>0.29094333398338501</v>
      </c>
      <c r="AD12" s="11"/>
      <c r="AE12" s="11">
        <v>0.30995929357637397</v>
      </c>
      <c r="AF12" s="11">
        <v>0.30475722024433999</v>
      </c>
      <c r="AG12" s="11">
        <v>0.33674752817951098</v>
      </c>
      <c r="AH12" s="11">
        <v>0.29141299828120898</v>
      </c>
      <c r="AI12" s="11">
        <v>0.125706884350123</v>
      </c>
      <c r="AJ12" s="11"/>
      <c r="AK12" s="11">
        <v>0.30036715715276502</v>
      </c>
      <c r="AL12" s="11">
        <v>0.33053795950746401</v>
      </c>
      <c r="AM12" s="11">
        <v>0.284310811112438</v>
      </c>
      <c r="AN12" s="11">
        <v>0.27447212587751302</v>
      </c>
      <c r="AO12" s="11">
        <v>0.323347978418214</v>
      </c>
      <c r="AP12" s="11">
        <v>0.29015906014485598</v>
      </c>
      <c r="AQ12" s="11"/>
      <c r="AR12" s="11">
        <v>0.30123056420704603</v>
      </c>
      <c r="AS12" s="11">
        <v>0.30959342700201897</v>
      </c>
      <c r="AT12" s="11">
        <v>0.30822492026118797</v>
      </c>
      <c r="AU12" s="11"/>
      <c r="AV12" s="11">
        <v>0.31041892042109998</v>
      </c>
      <c r="AW12" s="11">
        <v>0.30464004194205302</v>
      </c>
      <c r="AX12" s="11">
        <v>0.31995528844625898</v>
      </c>
      <c r="AY12" s="11">
        <v>0.16166233349154199</v>
      </c>
      <c r="AZ12" s="11">
        <v>0.304486969239117</v>
      </c>
      <c r="BA12" s="11"/>
      <c r="BB12" s="11">
        <v>0.31652728215616499</v>
      </c>
      <c r="BC12" s="11">
        <v>0.320882711469332</v>
      </c>
      <c r="BD12" s="11">
        <v>0.28758677530159599</v>
      </c>
      <c r="BE12" s="11"/>
      <c r="BF12" s="11">
        <v>0.25965378556199797</v>
      </c>
      <c r="BG12" s="11">
        <v>0.31101933073440802</v>
      </c>
      <c r="BH12" s="11">
        <v>0.258995022154065</v>
      </c>
      <c r="BI12" s="11">
        <v>0.33726232042694698</v>
      </c>
      <c r="BJ12" s="11">
        <v>0.341873068575412</v>
      </c>
      <c r="BK12" s="11">
        <v>0.38168658928812399</v>
      </c>
    </row>
    <row r="13" spans="2:63" x14ac:dyDescent="0.35">
      <c r="B13" s="14" t="s">
        <v>257</v>
      </c>
      <c r="C13" s="11">
        <v>0.227124981103979</v>
      </c>
      <c r="D13" s="11">
        <v>0.209105173472974</v>
      </c>
      <c r="E13" s="11">
        <v>0.24290261323842099</v>
      </c>
      <c r="F13" s="11"/>
      <c r="G13" s="11">
        <v>0.17896477435053801</v>
      </c>
      <c r="H13" s="11">
        <v>0.204242445253213</v>
      </c>
      <c r="I13" s="11">
        <v>0.19357489864878999</v>
      </c>
      <c r="J13" s="11">
        <v>0.25599388241988602</v>
      </c>
      <c r="K13" s="11">
        <v>0.273539314179648</v>
      </c>
      <c r="L13" s="11">
        <v>0.251060572725258</v>
      </c>
      <c r="M13" s="11"/>
      <c r="N13" s="11">
        <v>0.17900229414458699</v>
      </c>
      <c r="O13" s="11">
        <v>0.24520510797418499</v>
      </c>
      <c r="P13" s="11">
        <v>0.23874836561164101</v>
      </c>
      <c r="Q13" s="11">
        <v>0.21466239869859799</v>
      </c>
      <c r="R13" s="11">
        <v>0.221977256790544</v>
      </c>
      <c r="S13" s="11">
        <v>0.230730784568035</v>
      </c>
      <c r="T13" s="11">
        <v>0.27146376909852898</v>
      </c>
      <c r="U13" s="11">
        <v>0.18134095198077499</v>
      </c>
      <c r="V13" s="11">
        <v>0.23376578112652799</v>
      </c>
      <c r="W13" s="11">
        <v>0.26395817491170898</v>
      </c>
      <c r="X13" s="11">
        <v>0.20442915622489599</v>
      </c>
      <c r="Y13" s="11"/>
      <c r="Z13" s="11">
        <v>0.27157310176661198</v>
      </c>
      <c r="AA13" s="11">
        <v>0.23959113825749501</v>
      </c>
      <c r="AB13" s="11">
        <v>0.19562329869426701</v>
      </c>
      <c r="AC13" s="11">
        <v>0.19091894399289</v>
      </c>
      <c r="AD13" s="11"/>
      <c r="AE13" s="11">
        <v>0.191446692541062</v>
      </c>
      <c r="AF13" s="11">
        <v>0.22119528096350799</v>
      </c>
      <c r="AG13" s="11">
        <v>0.26870397850629602</v>
      </c>
      <c r="AH13" s="11">
        <v>0.22705592581216599</v>
      </c>
      <c r="AI13" s="11">
        <v>0.24281981831397201</v>
      </c>
      <c r="AJ13" s="11"/>
      <c r="AK13" s="11">
        <v>0.24193399715556799</v>
      </c>
      <c r="AL13" s="11">
        <v>0.219723772346408</v>
      </c>
      <c r="AM13" s="11">
        <v>0.19605827511940199</v>
      </c>
      <c r="AN13" s="11">
        <v>0.21361425024063599</v>
      </c>
      <c r="AO13" s="11">
        <v>0.23320554363972501</v>
      </c>
      <c r="AP13" s="11">
        <v>0.23499434773331901</v>
      </c>
      <c r="AQ13" s="11"/>
      <c r="AR13" s="11">
        <v>0.17537923611488199</v>
      </c>
      <c r="AS13" s="11">
        <v>0.30161317257461501</v>
      </c>
      <c r="AT13" s="11">
        <v>0.162873103610642</v>
      </c>
      <c r="AU13" s="11"/>
      <c r="AV13" s="11">
        <v>0.179877360185875</v>
      </c>
      <c r="AW13" s="11">
        <v>0.27621612695519199</v>
      </c>
      <c r="AX13" s="11">
        <v>0.33266133742424397</v>
      </c>
      <c r="AY13" s="11">
        <v>0.11654599702332701</v>
      </c>
      <c r="AZ13" s="11">
        <v>0.18342434777609501</v>
      </c>
      <c r="BA13" s="11"/>
      <c r="BB13" s="11">
        <v>0.18417742021625499</v>
      </c>
      <c r="BC13" s="11">
        <v>0.26477580762436898</v>
      </c>
      <c r="BD13" s="11">
        <v>0.30099987513235799</v>
      </c>
      <c r="BE13" s="11"/>
      <c r="BF13" s="11">
        <v>0.18522060694370199</v>
      </c>
      <c r="BG13" s="11">
        <v>0.24268342649956101</v>
      </c>
      <c r="BH13" s="11">
        <v>0.24526286945091499</v>
      </c>
      <c r="BI13" s="11">
        <v>0.20784959798493699</v>
      </c>
      <c r="BJ13" s="11">
        <v>0.277697115941059</v>
      </c>
      <c r="BK13" s="11">
        <v>0.22765170809038099</v>
      </c>
    </row>
    <row r="14" spans="2:63" x14ac:dyDescent="0.35">
      <c r="B14" s="14" t="s">
        <v>258</v>
      </c>
      <c r="C14" s="17">
        <v>0.194447373579235</v>
      </c>
      <c r="D14" s="17">
        <v>0.24876108516708201</v>
      </c>
      <c r="E14" s="17">
        <v>0.14208267079175499</v>
      </c>
      <c r="F14" s="17"/>
      <c r="G14" s="17">
        <v>0.24515937998324</v>
      </c>
      <c r="H14" s="17">
        <v>0.26948831953372698</v>
      </c>
      <c r="I14" s="17">
        <v>0.210442173710991</v>
      </c>
      <c r="J14" s="17">
        <v>0.16080140748017399</v>
      </c>
      <c r="K14" s="17">
        <v>0.14557233716043899</v>
      </c>
      <c r="L14" s="17">
        <v>0.145890403037095</v>
      </c>
      <c r="M14" s="17"/>
      <c r="N14" s="17">
        <v>0.28522468086012398</v>
      </c>
      <c r="O14" s="17">
        <v>0.17663214692936199</v>
      </c>
      <c r="P14" s="17">
        <v>0.14345204496243999</v>
      </c>
      <c r="Q14" s="17">
        <v>0.17599540678190301</v>
      </c>
      <c r="R14" s="17">
        <v>0.174715698412963</v>
      </c>
      <c r="S14" s="17">
        <v>0.20991531063646601</v>
      </c>
      <c r="T14" s="17">
        <v>0.141983385212853</v>
      </c>
      <c r="U14" s="17">
        <v>0.16671438504250899</v>
      </c>
      <c r="V14" s="17">
        <v>0.20741475291266301</v>
      </c>
      <c r="W14" s="17">
        <v>0.18562138852907401</v>
      </c>
      <c r="X14" s="17">
        <v>0.19449348493670299</v>
      </c>
      <c r="Y14" s="17"/>
      <c r="Z14" s="17">
        <v>0.18586931941996099</v>
      </c>
      <c r="AA14" s="17">
        <v>0.157154069928929</v>
      </c>
      <c r="AB14" s="17">
        <v>0.22200401365137101</v>
      </c>
      <c r="AC14" s="17">
        <v>0.21867349467442301</v>
      </c>
      <c r="AD14" s="17"/>
      <c r="AE14" s="17">
        <v>0.17464102747906399</v>
      </c>
      <c r="AF14" s="17">
        <v>0.192007550080249</v>
      </c>
      <c r="AG14" s="17">
        <v>0.17540462764137801</v>
      </c>
      <c r="AH14" s="17">
        <v>0.24942723200620801</v>
      </c>
      <c r="AI14" s="17">
        <v>0.42700853363424301</v>
      </c>
      <c r="AJ14" s="17"/>
      <c r="AK14" s="17">
        <v>0.20235504923112399</v>
      </c>
      <c r="AL14" s="17">
        <v>0.18932467990423699</v>
      </c>
      <c r="AM14" s="17">
        <v>0.216768435978242</v>
      </c>
      <c r="AN14" s="17">
        <v>0.18560288217552001</v>
      </c>
      <c r="AO14" s="17">
        <v>0.18817873571587501</v>
      </c>
      <c r="AP14" s="17">
        <v>0.20151388795431799</v>
      </c>
      <c r="AQ14" s="17"/>
      <c r="AR14" s="17">
        <v>0.23031968955880899</v>
      </c>
      <c r="AS14" s="17">
        <v>0.17050946587733201</v>
      </c>
      <c r="AT14" s="17">
        <v>0.19208654813283901</v>
      </c>
      <c r="AU14" s="17"/>
      <c r="AV14" s="17">
        <v>0.22211592422820101</v>
      </c>
      <c r="AW14" s="17">
        <v>0.19139292526011101</v>
      </c>
      <c r="AX14" s="17">
        <v>0.161343333060019</v>
      </c>
      <c r="AY14" s="17">
        <v>0.50071426773581096</v>
      </c>
      <c r="AZ14" s="17">
        <v>0.14274167940027699</v>
      </c>
      <c r="BA14" s="17"/>
      <c r="BB14" s="17">
        <v>0.21497091922752201</v>
      </c>
      <c r="BC14" s="17">
        <v>0.18451368883031699</v>
      </c>
      <c r="BD14" s="17">
        <v>0.183900427812422</v>
      </c>
      <c r="BE14" s="17"/>
      <c r="BF14" s="17">
        <v>0.27857230229525898</v>
      </c>
      <c r="BG14" s="17">
        <v>0.162462033968159</v>
      </c>
      <c r="BH14" s="17">
        <v>0.23275498215170001</v>
      </c>
      <c r="BI14" s="17">
        <v>0.162499709377283</v>
      </c>
      <c r="BJ14" s="17">
        <v>0.127250882198367</v>
      </c>
      <c r="BK14" s="17">
        <v>0.20394097006458101</v>
      </c>
    </row>
    <row r="15" spans="2:63" x14ac:dyDescent="0.35">
      <c r="B15" s="14" t="s">
        <v>259</v>
      </c>
      <c r="C15" s="17">
        <v>0.53364186875849096</v>
      </c>
      <c r="D15" s="17">
        <v>0.49059107286887904</v>
      </c>
      <c r="E15" s="17">
        <v>0.57407661019396294</v>
      </c>
      <c r="F15" s="17"/>
      <c r="G15" s="17">
        <v>0.44432886680037498</v>
      </c>
      <c r="H15" s="17">
        <v>0.478737193131615</v>
      </c>
      <c r="I15" s="17">
        <v>0.52360902354497396</v>
      </c>
      <c r="J15" s="17">
        <v>0.54432768154438405</v>
      </c>
      <c r="K15" s="17">
        <v>0.60475681612348597</v>
      </c>
      <c r="L15" s="17">
        <v>0.59075716624329799</v>
      </c>
      <c r="M15" s="17"/>
      <c r="N15" s="17">
        <v>0.44036412183787799</v>
      </c>
      <c r="O15" s="17">
        <v>0.57475690836622295</v>
      </c>
      <c r="P15" s="17">
        <v>0.58171775271891302</v>
      </c>
      <c r="Q15" s="17">
        <v>0.52126096386493104</v>
      </c>
      <c r="R15" s="17">
        <v>0.50415320918718598</v>
      </c>
      <c r="S15" s="17">
        <v>0.50909941568688399</v>
      </c>
      <c r="T15" s="17">
        <v>0.59938788704549295</v>
      </c>
      <c r="U15" s="17">
        <v>0.51755635646920495</v>
      </c>
      <c r="V15" s="17">
        <v>0.551169251750254</v>
      </c>
      <c r="W15" s="17">
        <v>0.55876949277458599</v>
      </c>
      <c r="X15" s="17">
        <v>0.54311468981296307</v>
      </c>
      <c r="Y15" s="17"/>
      <c r="Z15" s="17">
        <v>0.58577306023612197</v>
      </c>
      <c r="AA15" s="17">
        <v>0.579744597571901</v>
      </c>
      <c r="AB15" s="17">
        <v>0.47173516663190995</v>
      </c>
      <c r="AC15" s="17">
        <v>0.48186227797627501</v>
      </c>
      <c r="AD15" s="17"/>
      <c r="AE15" s="17">
        <v>0.50140598611743603</v>
      </c>
      <c r="AF15" s="17">
        <v>0.52595250120784798</v>
      </c>
      <c r="AG15" s="17">
        <v>0.60545150668580705</v>
      </c>
      <c r="AH15" s="17">
        <v>0.51846892409337497</v>
      </c>
      <c r="AI15" s="17">
        <v>0.36852670266409504</v>
      </c>
      <c r="AJ15" s="17"/>
      <c r="AK15" s="17">
        <v>0.54230115430833303</v>
      </c>
      <c r="AL15" s="17">
        <v>0.55026173185387206</v>
      </c>
      <c r="AM15" s="17">
        <v>0.48036908623183999</v>
      </c>
      <c r="AN15" s="17">
        <v>0.48808637611814898</v>
      </c>
      <c r="AO15" s="17">
        <v>0.55655352205793895</v>
      </c>
      <c r="AP15" s="17">
        <v>0.52515340787817499</v>
      </c>
      <c r="AQ15" s="17"/>
      <c r="AR15" s="17">
        <v>0.47660980032192801</v>
      </c>
      <c r="AS15" s="17">
        <v>0.61120659957663404</v>
      </c>
      <c r="AT15" s="17">
        <v>0.47109802387182997</v>
      </c>
      <c r="AU15" s="17"/>
      <c r="AV15" s="17">
        <v>0.49029628060697494</v>
      </c>
      <c r="AW15" s="17">
        <v>0.58085616889724501</v>
      </c>
      <c r="AX15" s="17">
        <v>0.65261662587050295</v>
      </c>
      <c r="AY15" s="17">
        <v>0.27820833051486898</v>
      </c>
      <c r="AZ15" s="17">
        <v>0.48791131701521201</v>
      </c>
      <c r="BA15" s="17"/>
      <c r="BB15" s="17">
        <v>0.50070470237242004</v>
      </c>
      <c r="BC15" s="17">
        <v>0.58565851909370092</v>
      </c>
      <c r="BD15" s="17">
        <v>0.58858665043395397</v>
      </c>
      <c r="BE15" s="17"/>
      <c r="BF15" s="17">
        <v>0.44487439250569993</v>
      </c>
      <c r="BG15" s="17">
        <v>0.553702757233969</v>
      </c>
      <c r="BH15" s="17">
        <v>0.50425789160498002</v>
      </c>
      <c r="BI15" s="17">
        <v>0.545111918411884</v>
      </c>
      <c r="BJ15" s="17">
        <v>0.61957018451647095</v>
      </c>
      <c r="BK15" s="17">
        <v>0.60933829737850498</v>
      </c>
    </row>
    <row r="16" spans="2:63" x14ac:dyDescent="0.35">
      <c r="B16" s="14" t="s">
        <v>192</v>
      </c>
      <c r="C16" s="18">
        <v>-0.33919449517925593</v>
      </c>
      <c r="D16" s="18">
        <v>-0.24182998770179703</v>
      </c>
      <c r="E16" s="18">
        <v>-0.43199393940220798</v>
      </c>
      <c r="F16" s="18"/>
      <c r="G16" s="18">
        <v>-0.19916948681713498</v>
      </c>
      <c r="H16" s="18">
        <v>-0.20924887359788802</v>
      </c>
      <c r="I16" s="18">
        <v>-0.31316684983398296</v>
      </c>
      <c r="J16" s="18">
        <v>-0.38352627406421003</v>
      </c>
      <c r="K16" s="18">
        <v>-0.45918447896304698</v>
      </c>
      <c r="L16" s="18">
        <v>-0.444866763206203</v>
      </c>
      <c r="M16" s="18"/>
      <c r="N16" s="18">
        <v>-0.15513944097775401</v>
      </c>
      <c r="O16" s="18">
        <v>-0.39812476143686093</v>
      </c>
      <c r="P16" s="18">
        <v>-0.438265707756473</v>
      </c>
      <c r="Q16" s="18">
        <v>-0.34526555708302803</v>
      </c>
      <c r="R16" s="18">
        <v>-0.32943751077422301</v>
      </c>
      <c r="S16" s="18">
        <v>-0.29918410505041798</v>
      </c>
      <c r="T16" s="18">
        <v>-0.45740450183263992</v>
      </c>
      <c r="U16" s="18">
        <v>-0.35084197142669593</v>
      </c>
      <c r="V16" s="18">
        <v>-0.34375449883759102</v>
      </c>
      <c r="W16" s="18">
        <v>-0.37314810424551198</v>
      </c>
      <c r="X16" s="18">
        <v>-0.34862120487626008</v>
      </c>
      <c r="Y16" s="18"/>
      <c r="Z16" s="18">
        <v>-0.39990374081616098</v>
      </c>
      <c r="AA16" s="18">
        <v>-0.422590527642972</v>
      </c>
      <c r="AB16" s="18">
        <v>-0.24973115298053894</v>
      </c>
      <c r="AC16" s="18">
        <v>-0.26318878330185203</v>
      </c>
      <c r="AD16" s="18"/>
      <c r="AE16" s="18">
        <v>-0.32676495863837207</v>
      </c>
      <c r="AF16" s="18">
        <v>-0.33394495112759898</v>
      </c>
      <c r="AG16" s="18">
        <v>-0.43004687904442906</v>
      </c>
      <c r="AH16" s="18">
        <v>-0.26904169208716699</v>
      </c>
      <c r="AI16" s="18">
        <v>5.8481830970147974E-2</v>
      </c>
      <c r="AJ16" s="18"/>
      <c r="AK16" s="18">
        <v>-0.33994610507720902</v>
      </c>
      <c r="AL16" s="18">
        <v>-0.3609370519496351</v>
      </c>
      <c r="AM16" s="18">
        <v>-0.26360065025359802</v>
      </c>
      <c r="AN16" s="18">
        <v>-0.30248349394262897</v>
      </c>
      <c r="AO16" s="18">
        <v>-0.36837478634206394</v>
      </c>
      <c r="AP16" s="18">
        <v>-0.32363951992385698</v>
      </c>
      <c r="AQ16" s="18"/>
      <c r="AR16" s="18">
        <v>-0.24629011076311902</v>
      </c>
      <c r="AS16" s="18">
        <v>-0.44069713369930202</v>
      </c>
      <c r="AT16" s="18">
        <v>-0.27901147573899099</v>
      </c>
      <c r="AU16" s="18"/>
      <c r="AV16" s="18">
        <v>-0.26818035637877391</v>
      </c>
      <c r="AW16" s="18">
        <v>-0.38946324363713403</v>
      </c>
      <c r="AX16" s="18">
        <v>-0.49127329281048393</v>
      </c>
      <c r="AY16" s="18">
        <v>0.22250593722094197</v>
      </c>
      <c r="AZ16" s="18">
        <v>-0.34516963761493502</v>
      </c>
      <c r="BA16" s="18"/>
      <c r="BB16" s="18">
        <v>-0.28573378314489806</v>
      </c>
      <c r="BC16" s="18">
        <v>-0.40114483026338393</v>
      </c>
      <c r="BD16" s="18">
        <v>-0.40468622262153198</v>
      </c>
      <c r="BE16" s="18"/>
      <c r="BF16" s="18">
        <v>-0.16630209021044096</v>
      </c>
      <c r="BG16" s="18">
        <v>-0.39124072326581</v>
      </c>
      <c r="BH16" s="18">
        <v>-0.27150290945328004</v>
      </c>
      <c r="BI16" s="18">
        <v>-0.38261220903460103</v>
      </c>
      <c r="BJ16" s="18">
        <v>-0.49231930231810395</v>
      </c>
      <c r="BK16" s="18">
        <v>-0.40539732731392397</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BK21"/>
  <sheetViews>
    <sheetView showGridLines="0" workbookViewId="0">
      <pane xSplit="2" topLeftCell="C1" activePane="topRight" state="frozen"/>
      <selection pane="topRight" activeCell="J23" sqref="J2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265</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9.8288379224223593E-2</v>
      </c>
      <c r="D9" s="11">
        <v>0.135980245672713</v>
      </c>
      <c r="E9" s="11">
        <v>6.1815957576574897E-2</v>
      </c>
      <c r="F9" s="11"/>
      <c r="G9" s="11">
        <v>0.19170946003525</v>
      </c>
      <c r="H9" s="11">
        <v>0.18602751075635299</v>
      </c>
      <c r="I9" s="11">
        <v>0.121303853488226</v>
      </c>
      <c r="J9" s="11">
        <v>4.41447555295146E-2</v>
      </c>
      <c r="K9" s="11">
        <v>3.3069740047128302E-2</v>
      </c>
      <c r="L9" s="11">
        <v>3.23303131945126E-2</v>
      </c>
      <c r="M9" s="11"/>
      <c r="N9" s="11">
        <v>0.192394902648131</v>
      </c>
      <c r="O9" s="11">
        <v>7.2599721648138299E-2</v>
      </c>
      <c r="P9" s="11">
        <v>6.7874274155836398E-2</v>
      </c>
      <c r="Q9" s="11">
        <v>6.3875793784575502E-2</v>
      </c>
      <c r="R9" s="11">
        <v>6.5168030236694097E-2</v>
      </c>
      <c r="S9" s="11">
        <v>0.100249642645704</v>
      </c>
      <c r="T9" s="11">
        <v>7.8280354932412297E-2</v>
      </c>
      <c r="U9" s="11">
        <v>0.103082971008611</v>
      </c>
      <c r="V9" s="11">
        <v>0.10501031234740001</v>
      </c>
      <c r="W9" s="11">
        <v>9.9146951799726199E-2</v>
      </c>
      <c r="X9" s="11">
        <v>6.6705501020235494E-2</v>
      </c>
      <c r="Y9" s="11"/>
      <c r="Z9" s="11">
        <v>0.107400961243203</v>
      </c>
      <c r="AA9" s="11">
        <v>5.8314871891792498E-2</v>
      </c>
      <c r="AB9" s="11">
        <v>0.1192734778948</v>
      </c>
      <c r="AC9" s="11">
        <v>0.112821437532928</v>
      </c>
      <c r="AD9" s="11"/>
      <c r="AE9" s="11">
        <v>7.6024127940307301E-2</v>
      </c>
      <c r="AF9" s="11">
        <v>8.1866617331552094E-2</v>
      </c>
      <c r="AG9" s="11">
        <v>9.8691595493395706E-2</v>
      </c>
      <c r="AH9" s="11">
        <v>0.16446401521609599</v>
      </c>
      <c r="AI9" s="11">
        <v>0.260488101659752</v>
      </c>
      <c r="AJ9" s="11"/>
      <c r="AK9" s="11">
        <v>8.6726483512189603E-2</v>
      </c>
      <c r="AL9" s="11">
        <v>0.10039206463624301</v>
      </c>
      <c r="AM9" s="11">
        <v>0.12506470150823301</v>
      </c>
      <c r="AN9" s="11">
        <v>0.104402158943254</v>
      </c>
      <c r="AO9" s="11">
        <v>0.102486170420397</v>
      </c>
      <c r="AP9" s="11">
        <v>0.114704279094825</v>
      </c>
      <c r="AQ9" s="11"/>
      <c r="AR9" s="11">
        <v>8.0387563673613105E-2</v>
      </c>
      <c r="AS9" s="11">
        <v>0.121101721657877</v>
      </c>
      <c r="AT9" s="11">
        <v>8.1883674197749806E-2</v>
      </c>
      <c r="AU9" s="11"/>
      <c r="AV9" s="11">
        <v>8.6252433319411695E-2</v>
      </c>
      <c r="AW9" s="11">
        <v>0.124931035670903</v>
      </c>
      <c r="AX9" s="11">
        <v>0.106049660182804</v>
      </c>
      <c r="AY9" s="11">
        <v>0.247575283833914</v>
      </c>
      <c r="AZ9" s="11">
        <v>4.9112331202623399E-2</v>
      </c>
      <c r="BA9" s="11"/>
      <c r="BB9" s="11">
        <v>8.7468067569209398E-2</v>
      </c>
      <c r="BC9" s="11">
        <v>0.116456339235601</v>
      </c>
      <c r="BD9" s="11">
        <v>0.12073250256758999</v>
      </c>
      <c r="BE9" s="11"/>
      <c r="BF9" s="11">
        <v>0.18587506074921001</v>
      </c>
      <c r="BG9" s="11">
        <v>8.23483386513848E-2</v>
      </c>
      <c r="BH9" s="11">
        <v>9.9988148363781795E-2</v>
      </c>
      <c r="BI9" s="11">
        <v>6.3837319728619293E-2</v>
      </c>
      <c r="BJ9" s="11">
        <v>4.7553721480424499E-2</v>
      </c>
      <c r="BK9" s="11">
        <v>8.8173124015025306E-2</v>
      </c>
    </row>
    <row r="10" spans="2:63" x14ac:dyDescent="0.35">
      <c r="B10" s="14" t="s">
        <v>254</v>
      </c>
      <c r="C10" s="11">
        <v>0.250058231439857</v>
      </c>
      <c r="D10" s="11">
        <v>0.27368047151997399</v>
      </c>
      <c r="E10" s="11">
        <v>0.22649665742060299</v>
      </c>
      <c r="F10" s="11"/>
      <c r="G10" s="11">
        <v>0.294710339665407</v>
      </c>
      <c r="H10" s="11">
        <v>0.29586778563038901</v>
      </c>
      <c r="I10" s="11">
        <v>0.25653794132559699</v>
      </c>
      <c r="J10" s="11">
        <v>0.22839495328803699</v>
      </c>
      <c r="K10" s="11">
        <v>0.23658780329808399</v>
      </c>
      <c r="L10" s="11">
        <v>0.203669752767317</v>
      </c>
      <c r="M10" s="11"/>
      <c r="N10" s="11">
        <v>0.28597340035878899</v>
      </c>
      <c r="O10" s="11">
        <v>0.25598837757749299</v>
      </c>
      <c r="P10" s="11">
        <v>0.241946218569911</v>
      </c>
      <c r="Q10" s="11">
        <v>0.23432233508199299</v>
      </c>
      <c r="R10" s="11">
        <v>0.206032562432586</v>
      </c>
      <c r="S10" s="11">
        <v>0.24541514847773899</v>
      </c>
      <c r="T10" s="11">
        <v>0.26009012162444101</v>
      </c>
      <c r="U10" s="11">
        <v>0.27065710407182197</v>
      </c>
      <c r="V10" s="11">
        <v>0.233943128324098</v>
      </c>
      <c r="W10" s="11">
        <v>0.240559888978744</v>
      </c>
      <c r="X10" s="11">
        <v>0.265354170166825</v>
      </c>
      <c r="Y10" s="11"/>
      <c r="Z10" s="11">
        <v>0.30177879431635302</v>
      </c>
      <c r="AA10" s="11">
        <v>0.24518396382591301</v>
      </c>
      <c r="AB10" s="11">
        <v>0.26040895276967002</v>
      </c>
      <c r="AC10" s="11">
        <v>0.19053257775785801</v>
      </c>
      <c r="AD10" s="11"/>
      <c r="AE10" s="11">
        <v>0.18350287124341599</v>
      </c>
      <c r="AF10" s="11">
        <v>0.239856505040735</v>
      </c>
      <c r="AG10" s="11">
        <v>0.30623187038190702</v>
      </c>
      <c r="AH10" s="11">
        <v>0.32132923916031098</v>
      </c>
      <c r="AI10" s="11">
        <v>0.28805433204155301</v>
      </c>
      <c r="AJ10" s="11"/>
      <c r="AK10" s="11">
        <v>0.254100124324733</v>
      </c>
      <c r="AL10" s="11">
        <v>0.266117538417244</v>
      </c>
      <c r="AM10" s="11">
        <v>0.24052718869463</v>
      </c>
      <c r="AN10" s="11">
        <v>0.23568298980180999</v>
      </c>
      <c r="AO10" s="11">
        <v>0.241002774618783</v>
      </c>
      <c r="AP10" s="11">
        <v>0.19999171732332399</v>
      </c>
      <c r="AQ10" s="11"/>
      <c r="AR10" s="11">
        <v>0.209845020970722</v>
      </c>
      <c r="AS10" s="11">
        <v>0.29743070460187299</v>
      </c>
      <c r="AT10" s="11">
        <v>0.202464213091748</v>
      </c>
      <c r="AU10" s="11"/>
      <c r="AV10" s="11">
        <v>0.23436082645050199</v>
      </c>
      <c r="AW10" s="11">
        <v>0.289160755885839</v>
      </c>
      <c r="AX10" s="11">
        <v>0.292002416213824</v>
      </c>
      <c r="AY10" s="11">
        <v>0.116152113047859</v>
      </c>
      <c r="AZ10" s="11">
        <v>0.18023877173052999</v>
      </c>
      <c r="BA10" s="11"/>
      <c r="BB10" s="11">
        <v>0.24960554712451999</v>
      </c>
      <c r="BC10" s="11">
        <v>0.29648481289666201</v>
      </c>
      <c r="BD10" s="11">
        <v>0.30506408846292399</v>
      </c>
      <c r="BE10" s="11"/>
      <c r="BF10" s="11">
        <v>0.275028043280443</v>
      </c>
      <c r="BG10" s="11">
        <v>0.241434836248998</v>
      </c>
      <c r="BH10" s="11">
        <v>0.26270023216636201</v>
      </c>
      <c r="BI10" s="11">
        <v>0.229754445106546</v>
      </c>
      <c r="BJ10" s="11">
        <v>0.25214545651672998</v>
      </c>
      <c r="BK10" s="11">
        <v>0.22939453028083201</v>
      </c>
    </row>
    <row r="11" spans="2:63" x14ac:dyDescent="0.35">
      <c r="B11" s="14" t="s">
        <v>255</v>
      </c>
      <c r="C11" s="11">
        <v>0.37705234830887502</v>
      </c>
      <c r="D11" s="11">
        <v>0.35959665448885803</v>
      </c>
      <c r="E11" s="11">
        <v>0.39410986408814702</v>
      </c>
      <c r="F11" s="11"/>
      <c r="G11" s="11">
        <v>0.29700506945474098</v>
      </c>
      <c r="H11" s="11">
        <v>0.30442003426134701</v>
      </c>
      <c r="I11" s="11">
        <v>0.37451491431841399</v>
      </c>
      <c r="J11" s="11">
        <v>0.42484854747381401</v>
      </c>
      <c r="K11" s="11">
        <v>0.44997229712178</v>
      </c>
      <c r="L11" s="11">
        <v>0.40487042977480903</v>
      </c>
      <c r="M11" s="11"/>
      <c r="N11" s="11">
        <v>0.329001491349387</v>
      </c>
      <c r="O11" s="11">
        <v>0.375467150365766</v>
      </c>
      <c r="P11" s="11">
        <v>0.404115783166627</v>
      </c>
      <c r="Q11" s="11">
        <v>0.38566529233765701</v>
      </c>
      <c r="R11" s="11">
        <v>0.432094910226621</v>
      </c>
      <c r="S11" s="11">
        <v>0.41494083781597202</v>
      </c>
      <c r="T11" s="11">
        <v>0.38777599522420902</v>
      </c>
      <c r="U11" s="11">
        <v>0.33168965982719301</v>
      </c>
      <c r="V11" s="11">
        <v>0.37691732187421401</v>
      </c>
      <c r="W11" s="11">
        <v>0.35683334380982101</v>
      </c>
      <c r="X11" s="11">
        <v>0.367557203489908</v>
      </c>
      <c r="Y11" s="11"/>
      <c r="Z11" s="11">
        <v>0.357273891597368</v>
      </c>
      <c r="AA11" s="11">
        <v>0.39743377273154801</v>
      </c>
      <c r="AB11" s="11">
        <v>0.37443911917219003</v>
      </c>
      <c r="AC11" s="11">
        <v>0.38199297374652602</v>
      </c>
      <c r="AD11" s="11"/>
      <c r="AE11" s="11">
        <v>0.39134649376352298</v>
      </c>
      <c r="AF11" s="11">
        <v>0.389915041128858</v>
      </c>
      <c r="AG11" s="11">
        <v>0.360066468071365</v>
      </c>
      <c r="AH11" s="11">
        <v>0.34168672043857501</v>
      </c>
      <c r="AI11" s="11">
        <v>0.29892393249652799</v>
      </c>
      <c r="AJ11" s="11"/>
      <c r="AK11" s="11">
        <v>0.37638963348847998</v>
      </c>
      <c r="AL11" s="11">
        <v>0.37527752386998697</v>
      </c>
      <c r="AM11" s="11">
        <v>0.39646519797498903</v>
      </c>
      <c r="AN11" s="11">
        <v>0.367056661857109</v>
      </c>
      <c r="AO11" s="11">
        <v>0.371530750918658</v>
      </c>
      <c r="AP11" s="11">
        <v>0.37158126742824799</v>
      </c>
      <c r="AQ11" s="11"/>
      <c r="AR11" s="11">
        <v>0.38190095641421301</v>
      </c>
      <c r="AS11" s="11">
        <v>0.36855134473576501</v>
      </c>
      <c r="AT11" s="11">
        <v>0.39208560053901997</v>
      </c>
      <c r="AU11" s="11"/>
      <c r="AV11" s="11">
        <v>0.37567880502302098</v>
      </c>
      <c r="AW11" s="11">
        <v>0.36278478033011902</v>
      </c>
      <c r="AX11" s="11">
        <v>0.40356191604872799</v>
      </c>
      <c r="AY11" s="11">
        <v>0.29382070780221903</v>
      </c>
      <c r="AZ11" s="11">
        <v>0.40967269698012598</v>
      </c>
      <c r="BA11" s="11"/>
      <c r="BB11" s="11">
        <v>0.36191793176902898</v>
      </c>
      <c r="BC11" s="11">
        <v>0.36827490077117397</v>
      </c>
      <c r="BD11" s="11">
        <v>0.40753553338452703</v>
      </c>
      <c r="BE11" s="11"/>
      <c r="BF11" s="11">
        <v>0.358847467058106</v>
      </c>
      <c r="BG11" s="11">
        <v>0.38829107596274298</v>
      </c>
      <c r="BH11" s="11">
        <v>0.34888062311241003</v>
      </c>
      <c r="BI11" s="11">
        <v>0.37951865375186999</v>
      </c>
      <c r="BJ11" s="11">
        <v>0.37644774720509899</v>
      </c>
      <c r="BK11" s="11">
        <v>0.44903963616940701</v>
      </c>
    </row>
    <row r="12" spans="2:63" x14ac:dyDescent="0.35">
      <c r="B12" s="14" t="s">
        <v>256</v>
      </c>
      <c r="C12" s="11">
        <v>0.19274266448982999</v>
      </c>
      <c r="D12" s="11">
        <v>0.16081155308945</v>
      </c>
      <c r="E12" s="11">
        <v>0.22340861943035201</v>
      </c>
      <c r="F12" s="11"/>
      <c r="G12" s="11">
        <v>0.16975371944800699</v>
      </c>
      <c r="H12" s="11">
        <v>0.15877682894818601</v>
      </c>
      <c r="I12" s="11">
        <v>0.17873717919538201</v>
      </c>
      <c r="J12" s="11">
        <v>0.19214711628634701</v>
      </c>
      <c r="K12" s="11">
        <v>0.19531559539735099</v>
      </c>
      <c r="L12" s="11">
        <v>0.24631485354547</v>
      </c>
      <c r="M12" s="11"/>
      <c r="N12" s="11">
        <v>0.14183484589364101</v>
      </c>
      <c r="O12" s="11">
        <v>0.222465095119563</v>
      </c>
      <c r="P12" s="11">
        <v>0.20926000071218601</v>
      </c>
      <c r="Q12" s="11">
        <v>0.230950443304727</v>
      </c>
      <c r="R12" s="11">
        <v>0.180526503787177</v>
      </c>
      <c r="S12" s="11">
        <v>0.16890336378394499</v>
      </c>
      <c r="T12" s="11">
        <v>0.176548647305284</v>
      </c>
      <c r="U12" s="11">
        <v>0.23776361556663</v>
      </c>
      <c r="V12" s="11">
        <v>0.19244201916187401</v>
      </c>
      <c r="W12" s="11">
        <v>0.20859430498995701</v>
      </c>
      <c r="X12" s="11">
        <v>0.18486151301432799</v>
      </c>
      <c r="Y12" s="11"/>
      <c r="Z12" s="11">
        <v>0.16827530758531301</v>
      </c>
      <c r="AA12" s="11">
        <v>0.219372900384013</v>
      </c>
      <c r="AB12" s="11">
        <v>0.17813541431082799</v>
      </c>
      <c r="AC12" s="11">
        <v>0.200969187678082</v>
      </c>
      <c r="AD12" s="11"/>
      <c r="AE12" s="11">
        <v>0.23369998228653499</v>
      </c>
      <c r="AF12" s="11">
        <v>0.20369856931205499</v>
      </c>
      <c r="AG12" s="11">
        <v>0.167088574620746</v>
      </c>
      <c r="AH12" s="11">
        <v>0.13925317428721201</v>
      </c>
      <c r="AI12" s="11">
        <v>0.11189484137469199</v>
      </c>
      <c r="AJ12" s="11"/>
      <c r="AK12" s="11">
        <v>0.19346535089199701</v>
      </c>
      <c r="AL12" s="11">
        <v>0.190598390007374</v>
      </c>
      <c r="AM12" s="11">
        <v>0.13930182666225599</v>
      </c>
      <c r="AN12" s="11">
        <v>0.205397210986597</v>
      </c>
      <c r="AO12" s="11">
        <v>0.21118805389109599</v>
      </c>
      <c r="AP12" s="11">
        <v>0.228993075325682</v>
      </c>
      <c r="AQ12" s="11"/>
      <c r="AR12" s="11">
        <v>0.21425719349024999</v>
      </c>
      <c r="AS12" s="11">
        <v>0.16465007146108801</v>
      </c>
      <c r="AT12" s="11">
        <v>0.21235725257680599</v>
      </c>
      <c r="AU12" s="11"/>
      <c r="AV12" s="11">
        <v>0.20958978215607599</v>
      </c>
      <c r="AW12" s="11">
        <v>0.16616138170543401</v>
      </c>
      <c r="AX12" s="11">
        <v>0.16340625694460501</v>
      </c>
      <c r="AY12" s="11">
        <v>0.19477276805327701</v>
      </c>
      <c r="AZ12" s="11">
        <v>0.232139122496827</v>
      </c>
      <c r="BA12" s="11"/>
      <c r="BB12" s="11">
        <v>0.21262016688458499</v>
      </c>
      <c r="BC12" s="11">
        <v>0.16115229398043401</v>
      </c>
      <c r="BD12" s="11">
        <v>0.13337422385434999</v>
      </c>
      <c r="BE12" s="11"/>
      <c r="BF12" s="11">
        <v>0.13129052139494499</v>
      </c>
      <c r="BG12" s="11">
        <v>0.19940685000161801</v>
      </c>
      <c r="BH12" s="11">
        <v>0.21861525367357901</v>
      </c>
      <c r="BI12" s="11">
        <v>0.22471665168449301</v>
      </c>
      <c r="BJ12" s="11">
        <v>0.20694514811266301</v>
      </c>
      <c r="BK12" s="11">
        <v>0.18499363957182199</v>
      </c>
    </row>
    <row r="13" spans="2:63" x14ac:dyDescent="0.35">
      <c r="B13" s="14" t="s">
        <v>257</v>
      </c>
      <c r="C13" s="11">
        <v>8.1858376537214006E-2</v>
      </c>
      <c r="D13" s="11">
        <v>6.9931075229005504E-2</v>
      </c>
      <c r="E13" s="11">
        <v>9.4168901484323095E-2</v>
      </c>
      <c r="F13" s="11"/>
      <c r="G13" s="11">
        <v>4.6821411396595201E-2</v>
      </c>
      <c r="H13" s="11">
        <v>5.4907840403725303E-2</v>
      </c>
      <c r="I13" s="11">
        <v>6.8906111672380296E-2</v>
      </c>
      <c r="J13" s="11">
        <v>0.11046462742228701</v>
      </c>
      <c r="K13" s="11">
        <v>8.5054564135655403E-2</v>
      </c>
      <c r="L13" s="11">
        <v>0.112814650717891</v>
      </c>
      <c r="M13" s="11"/>
      <c r="N13" s="11">
        <v>5.07953597500517E-2</v>
      </c>
      <c r="O13" s="11">
        <v>7.3479655289038603E-2</v>
      </c>
      <c r="P13" s="11">
        <v>7.6803723395439005E-2</v>
      </c>
      <c r="Q13" s="11">
        <v>8.5186135491047907E-2</v>
      </c>
      <c r="R13" s="11">
        <v>0.116177993316922</v>
      </c>
      <c r="S13" s="11">
        <v>7.0491007276639997E-2</v>
      </c>
      <c r="T13" s="11">
        <v>9.7304880913654399E-2</v>
      </c>
      <c r="U13" s="11">
        <v>5.6806649525743901E-2</v>
      </c>
      <c r="V13" s="11">
        <v>9.1687218292414302E-2</v>
      </c>
      <c r="W13" s="11">
        <v>9.4865510421750995E-2</v>
      </c>
      <c r="X13" s="11">
        <v>0.115521612308703</v>
      </c>
      <c r="Y13" s="11"/>
      <c r="Z13" s="11">
        <v>6.5271045257762894E-2</v>
      </c>
      <c r="AA13" s="11">
        <v>7.9694491166733106E-2</v>
      </c>
      <c r="AB13" s="11">
        <v>6.7743035852511596E-2</v>
      </c>
      <c r="AC13" s="11">
        <v>0.11368382328460699</v>
      </c>
      <c r="AD13" s="11"/>
      <c r="AE13" s="11">
        <v>0.11542652476621899</v>
      </c>
      <c r="AF13" s="11">
        <v>8.4663267186798702E-2</v>
      </c>
      <c r="AG13" s="11">
        <v>6.7921491432585607E-2</v>
      </c>
      <c r="AH13" s="11">
        <v>3.3266850897806198E-2</v>
      </c>
      <c r="AI13" s="11">
        <v>4.06387924274745E-2</v>
      </c>
      <c r="AJ13" s="11"/>
      <c r="AK13" s="11">
        <v>8.9318407782599807E-2</v>
      </c>
      <c r="AL13" s="11">
        <v>6.7614483069151105E-2</v>
      </c>
      <c r="AM13" s="11">
        <v>9.8641085159891895E-2</v>
      </c>
      <c r="AN13" s="11">
        <v>8.7460978411230197E-2</v>
      </c>
      <c r="AO13" s="11">
        <v>7.3792250151065802E-2</v>
      </c>
      <c r="AP13" s="11">
        <v>8.4729660827921605E-2</v>
      </c>
      <c r="AQ13" s="11"/>
      <c r="AR13" s="11">
        <v>0.11360926545120199</v>
      </c>
      <c r="AS13" s="11">
        <v>4.82661575433974E-2</v>
      </c>
      <c r="AT13" s="11">
        <v>0.11120925959467499</v>
      </c>
      <c r="AU13" s="11"/>
      <c r="AV13" s="11">
        <v>9.4118153050989001E-2</v>
      </c>
      <c r="AW13" s="11">
        <v>5.6962046407704199E-2</v>
      </c>
      <c r="AX13" s="11">
        <v>3.4979750610040002E-2</v>
      </c>
      <c r="AY13" s="11">
        <v>0.14767912726273</v>
      </c>
      <c r="AZ13" s="11">
        <v>0.12883707758989299</v>
      </c>
      <c r="BA13" s="11"/>
      <c r="BB13" s="11">
        <v>8.8388286652656897E-2</v>
      </c>
      <c r="BC13" s="11">
        <v>5.7631653116129999E-2</v>
      </c>
      <c r="BD13" s="11">
        <v>3.3293651730608699E-2</v>
      </c>
      <c r="BE13" s="11"/>
      <c r="BF13" s="11">
        <v>4.8958907517296202E-2</v>
      </c>
      <c r="BG13" s="11">
        <v>8.8518899135256998E-2</v>
      </c>
      <c r="BH13" s="11">
        <v>6.9815742683868295E-2</v>
      </c>
      <c r="BI13" s="11">
        <v>0.102172929728471</v>
      </c>
      <c r="BJ13" s="11">
        <v>0.116907926685083</v>
      </c>
      <c r="BK13" s="11">
        <v>4.8399069962913099E-2</v>
      </c>
    </row>
    <row r="14" spans="2:63" x14ac:dyDescent="0.35">
      <c r="B14" s="14" t="s">
        <v>258</v>
      </c>
      <c r="C14" s="17">
        <v>0.34834661066408101</v>
      </c>
      <c r="D14" s="17">
        <v>0.40966071719268699</v>
      </c>
      <c r="E14" s="17">
        <v>0.28831261499717797</v>
      </c>
      <c r="F14" s="17"/>
      <c r="G14" s="17">
        <v>0.48641979970065602</v>
      </c>
      <c r="H14" s="17">
        <v>0.481895296386742</v>
      </c>
      <c r="I14" s="17">
        <v>0.37784179481382402</v>
      </c>
      <c r="J14" s="17">
        <v>0.27253970881755202</v>
      </c>
      <c r="K14" s="17">
        <v>0.26965754334521302</v>
      </c>
      <c r="L14" s="17">
        <v>0.23600006596183001</v>
      </c>
      <c r="M14" s="17"/>
      <c r="N14" s="17">
        <v>0.47836830300692001</v>
      </c>
      <c r="O14" s="17">
        <v>0.32858809922563198</v>
      </c>
      <c r="P14" s="17">
        <v>0.30982049272574702</v>
      </c>
      <c r="Q14" s="17">
        <v>0.29819812886656799</v>
      </c>
      <c r="R14" s="17">
        <v>0.27120059266927998</v>
      </c>
      <c r="S14" s="17">
        <v>0.345664791123443</v>
      </c>
      <c r="T14" s="17">
        <v>0.33837047655685298</v>
      </c>
      <c r="U14" s="17">
        <v>0.373740075080433</v>
      </c>
      <c r="V14" s="17">
        <v>0.33895344067149802</v>
      </c>
      <c r="W14" s="17">
        <v>0.33970684077847002</v>
      </c>
      <c r="X14" s="17">
        <v>0.33205967118705998</v>
      </c>
      <c r="Y14" s="17"/>
      <c r="Z14" s="17">
        <v>0.40917975555955599</v>
      </c>
      <c r="AA14" s="17">
        <v>0.30349883571770597</v>
      </c>
      <c r="AB14" s="17">
        <v>0.37968243066446999</v>
      </c>
      <c r="AC14" s="17">
        <v>0.30335401529078598</v>
      </c>
      <c r="AD14" s="17"/>
      <c r="AE14" s="17">
        <v>0.25952699918372302</v>
      </c>
      <c r="AF14" s="17">
        <v>0.32172312237228801</v>
      </c>
      <c r="AG14" s="17">
        <v>0.40492346587530298</v>
      </c>
      <c r="AH14" s="17">
        <v>0.48579325437640702</v>
      </c>
      <c r="AI14" s="17">
        <v>0.54854243370130495</v>
      </c>
      <c r="AJ14" s="17"/>
      <c r="AK14" s="17">
        <v>0.34082660783692298</v>
      </c>
      <c r="AL14" s="17">
        <v>0.36650960305348701</v>
      </c>
      <c r="AM14" s="17">
        <v>0.36559189020286298</v>
      </c>
      <c r="AN14" s="17">
        <v>0.34008514874506401</v>
      </c>
      <c r="AO14" s="17">
        <v>0.34348894503917898</v>
      </c>
      <c r="AP14" s="17">
        <v>0.31469599641814899</v>
      </c>
      <c r="AQ14" s="17"/>
      <c r="AR14" s="17">
        <v>0.29023258464433499</v>
      </c>
      <c r="AS14" s="17">
        <v>0.41853242625975001</v>
      </c>
      <c r="AT14" s="17">
        <v>0.284347887289498</v>
      </c>
      <c r="AU14" s="17"/>
      <c r="AV14" s="17">
        <v>0.32061325976991401</v>
      </c>
      <c r="AW14" s="17">
        <v>0.41409179155674197</v>
      </c>
      <c r="AX14" s="17">
        <v>0.39805207639662699</v>
      </c>
      <c r="AY14" s="17">
        <v>0.36372739688177402</v>
      </c>
      <c r="AZ14" s="17">
        <v>0.229351102933154</v>
      </c>
      <c r="BA14" s="17"/>
      <c r="BB14" s="17">
        <v>0.33707361469372898</v>
      </c>
      <c r="BC14" s="17">
        <v>0.41294115213226201</v>
      </c>
      <c r="BD14" s="17">
        <v>0.42579659103051398</v>
      </c>
      <c r="BE14" s="17"/>
      <c r="BF14" s="17">
        <v>0.46090310402965301</v>
      </c>
      <c r="BG14" s="17">
        <v>0.323783174900383</v>
      </c>
      <c r="BH14" s="17">
        <v>0.36268838053014402</v>
      </c>
      <c r="BI14" s="17">
        <v>0.29359176483516602</v>
      </c>
      <c r="BJ14" s="17">
        <v>0.29969917799715501</v>
      </c>
      <c r="BK14" s="17">
        <v>0.31756765429585698</v>
      </c>
    </row>
    <row r="15" spans="2:63" x14ac:dyDescent="0.35">
      <c r="B15" s="14" t="s">
        <v>259</v>
      </c>
      <c r="C15" s="17">
        <v>0.27460104102704397</v>
      </c>
      <c r="D15" s="17">
        <v>0.23074262831845549</v>
      </c>
      <c r="E15" s="17">
        <v>0.31757752091467512</v>
      </c>
      <c r="F15" s="17"/>
      <c r="G15" s="17">
        <v>0.2165751308446022</v>
      </c>
      <c r="H15" s="17">
        <v>0.21368466935191133</v>
      </c>
      <c r="I15" s="17">
        <v>0.24764329086776232</v>
      </c>
      <c r="J15" s="17">
        <v>0.30261174370863403</v>
      </c>
      <c r="K15" s="17">
        <v>0.28037015953300637</v>
      </c>
      <c r="L15" s="17">
        <v>0.35912950426336099</v>
      </c>
      <c r="M15" s="17"/>
      <c r="N15" s="17">
        <v>0.19263020564369271</v>
      </c>
      <c r="O15" s="17">
        <v>0.29594475040860158</v>
      </c>
      <c r="P15" s="17">
        <v>0.28606372410762504</v>
      </c>
      <c r="Q15" s="17">
        <v>0.31613657879577489</v>
      </c>
      <c r="R15" s="17">
        <v>0.29670449710409896</v>
      </c>
      <c r="S15" s="17">
        <v>0.23939437106058498</v>
      </c>
      <c r="T15" s="17">
        <v>0.27385352821893838</v>
      </c>
      <c r="U15" s="17">
        <v>0.29457026509237388</v>
      </c>
      <c r="V15" s="17">
        <v>0.28412923745428831</v>
      </c>
      <c r="W15" s="17">
        <v>0.30345981541170802</v>
      </c>
      <c r="X15" s="17">
        <v>0.30038312532303102</v>
      </c>
      <c r="Y15" s="17"/>
      <c r="Z15" s="17">
        <v>0.2335463528430759</v>
      </c>
      <c r="AA15" s="17">
        <v>0.29906739155074613</v>
      </c>
      <c r="AB15" s="17">
        <v>0.24587845016333959</v>
      </c>
      <c r="AC15" s="17">
        <v>0.31465301096268899</v>
      </c>
      <c r="AD15" s="17"/>
      <c r="AE15" s="17">
        <v>0.349126507052754</v>
      </c>
      <c r="AF15" s="17">
        <v>0.28836183649885372</v>
      </c>
      <c r="AG15" s="17">
        <v>0.23501006605333161</v>
      </c>
      <c r="AH15" s="17">
        <v>0.17252002518501822</v>
      </c>
      <c r="AI15" s="17">
        <v>0.1525336338021665</v>
      </c>
      <c r="AJ15" s="17"/>
      <c r="AK15" s="17">
        <v>0.28278375867459682</v>
      </c>
      <c r="AL15" s="17">
        <v>0.25821287307652507</v>
      </c>
      <c r="AM15" s="17">
        <v>0.23794291182214788</v>
      </c>
      <c r="AN15" s="17">
        <v>0.29285818939782721</v>
      </c>
      <c r="AO15" s="17">
        <v>0.28498030404216179</v>
      </c>
      <c r="AP15" s="17">
        <v>0.31372273615360358</v>
      </c>
      <c r="AQ15" s="17"/>
      <c r="AR15" s="17">
        <v>0.327866458941452</v>
      </c>
      <c r="AS15" s="17">
        <v>0.21291622900448542</v>
      </c>
      <c r="AT15" s="17">
        <v>0.32356651217148097</v>
      </c>
      <c r="AU15" s="17"/>
      <c r="AV15" s="17">
        <v>0.30370793520706496</v>
      </c>
      <c r="AW15" s="17">
        <v>0.22312342811313821</v>
      </c>
      <c r="AX15" s="17">
        <v>0.198386007554645</v>
      </c>
      <c r="AY15" s="17">
        <v>0.342451895316007</v>
      </c>
      <c r="AZ15" s="17">
        <v>0.36097620008671999</v>
      </c>
      <c r="BA15" s="17"/>
      <c r="BB15" s="17">
        <v>0.30100845353724187</v>
      </c>
      <c r="BC15" s="17">
        <v>0.21878394709656401</v>
      </c>
      <c r="BD15" s="17">
        <v>0.16666787558495869</v>
      </c>
      <c r="BE15" s="17"/>
      <c r="BF15" s="17">
        <v>0.18024942891224119</v>
      </c>
      <c r="BG15" s="17">
        <v>0.28792574913687502</v>
      </c>
      <c r="BH15" s="17">
        <v>0.28843099635744729</v>
      </c>
      <c r="BI15" s="17">
        <v>0.32688958141296398</v>
      </c>
      <c r="BJ15" s="17">
        <v>0.323853074797746</v>
      </c>
      <c r="BK15" s="17">
        <v>0.23339270953473509</v>
      </c>
    </row>
    <row r="16" spans="2:63" x14ac:dyDescent="0.35">
      <c r="B16" s="14" t="s">
        <v>192</v>
      </c>
      <c r="C16" s="18">
        <v>7.3745569637037045E-2</v>
      </c>
      <c r="D16" s="18">
        <v>0.1789180888742315</v>
      </c>
      <c r="E16" s="18">
        <v>-2.9264905917497142E-2</v>
      </c>
      <c r="F16" s="18"/>
      <c r="G16" s="18">
        <v>0.26984466885605385</v>
      </c>
      <c r="H16" s="18">
        <v>0.26821062703483067</v>
      </c>
      <c r="I16" s="18">
        <v>0.13019850394606169</v>
      </c>
      <c r="J16" s="18">
        <v>-3.0072034891082011E-2</v>
      </c>
      <c r="K16" s="18">
        <v>-1.0712616187793345E-2</v>
      </c>
      <c r="L16" s="18">
        <v>-0.12312943830153097</v>
      </c>
      <c r="M16" s="18"/>
      <c r="N16" s="18">
        <v>0.28573809736322731</v>
      </c>
      <c r="O16" s="18">
        <v>3.2643348817030404E-2</v>
      </c>
      <c r="P16" s="18">
        <v>2.3756768618121982E-2</v>
      </c>
      <c r="Q16" s="18">
        <v>-1.7938449929206901E-2</v>
      </c>
      <c r="R16" s="18">
        <v>-2.550390443481898E-2</v>
      </c>
      <c r="S16" s="18">
        <v>0.10627042006285803</v>
      </c>
      <c r="T16" s="18">
        <v>6.4516948337914604E-2</v>
      </c>
      <c r="U16" s="18">
        <v>7.9169809988059114E-2</v>
      </c>
      <c r="V16" s="18">
        <v>5.482420321720971E-2</v>
      </c>
      <c r="W16" s="18">
        <v>3.6247025366761998E-2</v>
      </c>
      <c r="X16" s="18">
        <v>3.167654586402896E-2</v>
      </c>
      <c r="Y16" s="18"/>
      <c r="Z16" s="18">
        <v>0.17563340271648009</v>
      </c>
      <c r="AA16" s="18">
        <v>4.4314441669598414E-3</v>
      </c>
      <c r="AB16" s="18">
        <v>0.1338039805011304</v>
      </c>
      <c r="AC16" s="18">
        <v>-1.1298995671903012E-2</v>
      </c>
      <c r="AD16" s="18"/>
      <c r="AE16" s="18">
        <v>-8.9599507869030981E-2</v>
      </c>
      <c r="AF16" s="18">
        <v>3.3361285873434288E-2</v>
      </c>
      <c r="AG16" s="18">
        <v>0.16991339982197137</v>
      </c>
      <c r="AH16" s="18">
        <v>0.31327322919138878</v>
      </c>
      <c r="AI16" s="18">
        <v>0.39600879989913845</v>
      </c>
      <c r="AJ16" s="18"/>
      <c r="AK16" s="18">
        <v>5.804284916232616E-2</v>
      </c>
      <c r="AL16" s="18">
        <v>0.10829672997696194</v>
      </c>
      <c r="AM16" s="18">
        <v>0.12764897838071509</v>
      </c>
      <c r="AN16" s="18">
        <v>4.7226959347236808E-2</v>
      </c>
      <c r="AO16" s="18">
        <v>5.8508640997017192E-2</v>
      </c>
      <c r="AP16" s="18">
        <v>9.7326026454541692E-4</v>
      </c>
      <c r="AQ16" s="18"/>
      <c r="AR16" s="18">
        <v>-3.7633874297117009E-2</v>
      </c>
      <c r="AS16" s="18">
        <v>0.20561619725526459</v>
      </c>
      <c r="AT16" s="18">
        <v>-3.9218624881982966E-2</v>
      </c>
      <c r="AU16" s="18"/>
      <c r="AV16" s="18">
        <v>1.6905324562849045E-2</v>
      </c>
      <c r="AW16" s="18">
        <v>0.19096836344360377</v>
      </c>
      <c r="AX16" s="18">
        <v>0.19966606884198199</v>
      </c>
      <c r="AY16" s="18">
        <v>2.1275501565767019E-2</v>
      </c>
      <c r="AZ16" s="18">
        <v>-0.13162509715356599</v>
      </c>
      <c r="BA16" s="18"/>
      <c r="BB16" s="18">
        <v>3.6065161156487113E-2</v>
      </c>
      <c r="BC16" s="18">
        <v>0.194157205035698</v>
      </c>
      <c r="BD16" s="18">
        <v>0.25912871544555527</v>
      </c>
      <c r="BE16" s="18"/>
      <c r="BF16" s="18">
        <v>0.28065367511741179</v>
      </c>
      <c r="BG16" s="18">
        <v>3.5857425763507977E-2</v>
      </c>
      <c r="BH16" s="18">
        <v>7.4257384172696728E-2</v>
      </c>
      <c r="BI16" s="18">
        <v>-3.3297816577797956E-2</v>
      </c>
      <c r="BJ16" s="18">
        <v>-2.415389680059099E-2</v>
      </c>
      <c r="BK16" s="18">
        <v>8.4174944761121889E-2</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BK22"/>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274</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29" x14ac:dyDescent="0.35">
      <c r="B9" s="14" t="s">
        <v>266</v>
      </c>
      <c r="C9" s="11">
        <v>0.58319490391940598</v>
      </c>
      <c r="D9" s="11">
        <v>0.55014175526527398</v>
      </c>
      <c r="E9" s="11">
        <v>0.61605319708633699</v>
      </c>
      <c r="F9" s="11"/>
      <c r="G9" s="11">
        <v>0.51303222276010296</v>
      </c>
      <c r="H9" s="11">
        <v>0.53244372076075597</v>
      </c>
      <c r="I9" s="11">
        <v>0.54599755959115903</v>
      </c>
      <c r="J9" s="11">
        <v>0.64036051713530395</v>
      </c>
      <c r="K9" s="11">
        <v>0.61969437970265595</v>
      </c>
      <c r="L9" s="11">
        <v>0.63151182188442101</v>
      </c>
      <c r="M9" s="11"/>
      <c r="N9" s="11">
        <v>0.53590875136888305</v>
      </c>
      <c r="O9" s="11">
        <v>0.56162380580886495</v>
      </c>
      <c r="P9" s="11">
        <v>0.59882687186178596</v>
      </c>
      <c r="Q9" s="11">
        <v>0.56024860168105295</v>
      </c>
      <c r="R9" s="11">
        <v>0.59881820450569401</v>
      </c>
      <c r="S9" s="11">
        <v>0.56947044890800802</v>
      </c>
      <c r="T9" s="11">
        <v>0.66265473885941895</v>
      </c>
      <c r="U9" s="11">
        <v>0.59625629959160098</v>
      </c>
      <c r="V9" s="11">
        <v>0.59517933288108604</v>
      </c>
      <c r="W9" s="11">
        <v>0.60980087503382796</v>
      </c>
      <c r="X9" s="11">
        <v>0.57914451139598899</v>
      </c>
      <c r="Y9" s="11"/>
      <c r="Z9" s="11">
        <v>0.59140273636414797</v>
      </c>
      <c r="AA9" s="11">
        <v>0.59318344580833104</v>
      </c>
      <c r="AB9" s="11">
        <v>0.57194753442630497</v>
      </c>
      <c r="AC9" s="11">
        <v>0.57659164141029995</v>
      </c>
      <c r="AD9" s="11"/>
      <c r="AE9" s="11">
        <v>0.57074721497752201</v>
      </c>
      <c r="AF9" s="11">
        <v>0.59967974547015901</v>
      </c>
      <c r="AG9" s="11">
        <v>0.59780205029628097</v>
      </c>
      <c r="AH9" s="11">
        <v>0.55245435489179495</v>
      </c>
      <c r="AI9" s="11">
        <v>0.48430836921081899</v>
      </c>
      <c r="AJ9" s="11"/>
      <c r="AK9" s="11">
        <v>0.59648385022942296</v>
      </c>
      <c r="AL9" s="11">
        <v>0.59146280645807703</v>
      </c>
      <c r="AM9" s="11">
        <v>0.57699482076869701</v>
      </c>
      <c r="AN9" s="11">
        <v>0.599207962439675</v>
      </c>
      <c r="AO9" s="11">
        <v>0.57713732798815398</v>
      </c>
      <c r="AP9" s="11">
        <v>0.42329668656156</v>
      </c>
      <c r="AQ9" s="11"/>
      <c r="AR9" s="11">
        <v>0.58817929966559701</v>
      </c>
      <c r="AS9" s="11">
        <v>0.60643049029301099</v>
      </c>
      <c r="AT9" s="11">
        <v>0.50475152169048998</v>
      </c>
      <c r="AU9" s="11"/>
      <c r="AV9" s="11">
        <v>0.58312667624872705</v>
      </c>
      <c r="AW9" s="11">
        <v>0.60297127530279704</v>
      </c>
      <c r="AX9" s="11">
        <v>0.62795205325190095</v>
      </c>
      <c r="AY9" s="11">
        <v>0.411252992367235</v>
      </c>
      <c r="AZ9" s="11">
        <v>0.54042310374826796</v>
      </c>
      <c r="BA9" s="11"/>
      <c r="BB9" s="11">
        <v>0.59977160368222004</v>
      </c>
      <c r="BC9" s="11">
        <v>0.61088516444782903</v>
      </c>
      <c r="BD9" s="11">
        <v>0.58224610104058205</v>
      </c>
      <c r="BE9" s="11"/>
      <c r="BF9" s="11">
        <v>0.54906770298054697</v>
      </c>
      <c r="BG9" s="11">
        <v>0.59285289833042298</v>
      </c>
      <c r="BH9" s="11">
        <v>0.52832458580515096</v>
      </c>
      <c r="BI9" s="11">
        <v>0.61507350006761197</v>
      </c>
      <c r="BJ9" s="11">
        <v>0.63388660118336404</v>
      </c>
      <c r="BK9" s="11">
        <v>0.57183842363115001</v>
      </c>
    </row>
    <row r="10" spans="2:63" ht="43.5" x14ac:dyDescent="0.35">
      <c r="B10" s="14" t="s">
        <v>267</v>
      </c>
      <c r="C10" s="11">
        <v>0.39835935953076201</v>
      </c>
      <c r="D10" s="11">
        <v>0.39469872038056902</v>
      </c>
      <c r="E10" s="11">
        <v>0.40200012318545297</v>
      </c>
      <c r="F10" s="11"/>
      <c r="G10" s="11">
        <v>0.43117827799330199</v>
      </c>
      <c r="H10" s="11">
        <v>0.38540155493546202</v>
      </c>
      <c r="I10" s="11">
        <v>0.34850725908834201</v>
      </c>
      <c r="J10" s="11">
        <v>0.37250552333771803</v>
      </c>
      <c r="K10" s="11">
        <v>0.46668417304249799</v>
      </c>
      <c r="L10" s="11">
        <v>0.40222456282928598</v>
      </c>
      <c r="M10" s="11"/>
      <c r="N10" s="11">
        <v>0.39560194117737202</v>
      </c>
      <c r="O10" s="11">
        <v>0.40548838419573802</v>
      </c>
      <c r="P10" s="11">
        <v>0.43857836036542602</v>
      </c>
      <c r="Q10" s="11">
        <v>0.36255086566496902</v>
      </c>
      <c r="R10" s="11">
        <v>0.40710697054322498</v>
      </c>
      <c r="S10" s="11">
        <v>0.35675270036908502</v>
      </c>
      <c r="T10" s="11">
        <v>0.40390009878273497</v>
      </c>
      <c r="U10" s="11">
        <v>0.410649592224266</v>
      </c>
      <c r="V10" s="11">
        <v>0.38178002259766802</v>
      </c>
      <c r="W10" s="11">
        <v>0.440011486118492</v>
      </c>
      <c r="X10" s="11">
        <v>0.39316003271533401</v>
      </c>
      <c r="Y10" s="11"/>
      <c r="Z10" s="11">
        <v>0.454364455814318</v>
      </c>
      <c r="AA10" s="11">
        <v>0.40398441292503401</v>
      </c>
      <c r="AB10" s="11">
        <v>0.40831101153069799</v>
      </c>
      <c r="AC10" s="11">
        <v>0.32077931317799402</v>
      </c>
      <c r="AD10" s="11"/>
      <c r="AE10" s="11">
        <v>0.33495832109467</v>
      </c>
      <c r="AF10" s="11">
        <v>0.390623076709465</v>
      </c>
      <c r="AG10" s="11">
        <v>0.44677851829262</v>
      </c>
      <c r="AH10" s="11">
        <v>0.47837187377949097</v>
      </c>
      <c r="AI10" s="11">
        <v>0.40052180464395398</v>
      </c>
      <c r="AJ10" s="11"/>
      <c r="AK10" s="11">
        <v>0.42862979651653799</v>
      </c>
      <c r="AL10" s="11">
        <v>0.38659254492341399</v>
      </c>
      <c r="AM10" s="11">
        <v>0.37814479800033901</v>
      </c>
      <c r="AN10" s="11">
        <v>0.30813715623119903</v>
      </c>
      <c r="AO10" s="11">
        <v>0.425699713750053</v>
      </c>
      <c r="AP10" s="11">
        <v>0.314595407459827</v>
      </c>
      <c r="AQ10" s="11"/>
      <c r="AR10" s="11">
        <v>0.35743647245783799</v>
      </c>
      <c r="AS10" s="11">
        <v>0.453730173058491</v>
      </c>
      <c r="AT10" s="11">
        <v>0.30652476181848998</v>
      </c>
      <c r="AU10" s="11"/>
      <c r="AV10" s="11">
        <v>0.36258515200918301</v>
      </c>
      <c r="AW10" s="11">
        <v>0.44274271212413802</v>
      </c>
      <c r="AX10" s="11">
        <v>0.46069036886668302</v>
      </c>
      <c r="AY10" s="11">
        <v>0.28734854464248</v>
      </c>
      <c r="AZ10" s="11">
        <v>0.28393472197541603</v>
      </c>
      <c r="BA10" s="11"/>
      <c r="BB10" s="11">
        <v>0.37986710539101898</v>
      </c>
      <c r="BC10" s="11">
        <v>0.42935428700857498</v>
      </c>
      <c r="BD10" s="11">
        <v>0.47369220921125899</v>
      </c>
      <c r="BE10" s="11"/>
      <c r="BF10" s="11">
        <v>0.393240853088764</v>
      </c>
      <c r="BG10" s="11">
        <v>0.39408987862130201</v>
      </c>
      <c r="BH10" s="11">
        <v>0.428140797838928</v>
      </c>
      <c r="BI10" s="11">
        <v>0.41882239612766398</v>
      </c>
      <c r="BJ10" s="11">
        <v>0.35730446269169303</v>
      </c>
      <c r="BK10" s="11">
        <v>0.39662982967583599</v>
      </c>
    </row>
    <row r="11" spans="2:63" ht="58" x14ac:dyDescent="0.35">
      <c r="B11" s="14" t="s">
        <v>268</v>
      </c>
      <c r="C11" s="11">
        <v>0.32075752064791901</v>
      </c>
      <c r="D11" s="11">
        <v>0.30219627829106999</v>
      </c>
      <c r="E11" s="11">
        <v>0.33866653243235501</v>
      </c>
      <c r="F11" s="11"/>
      <c r="G11" s="11">
        <v>0.37000542562527999</v>
      </c>
      <c r="H11" s="11">
        <v>0.39614359622649398</v>
      </c>
      <c r="I11" s="11">
        <v>0.33909378819863401</v>
      </c>
      <c r="J11" s="11">
        <v>0.26958953541194502</v>
      </c>
      <c r="K11" s="11">
        <v>0.27584060894683499</v>
      </c>
      <c r="L11" s="11">
        <v>0.28260208759684902</v>
      </c>
      <c r="M11" s="11"/>
      <c r="N11" s="11">
        <v>0.38216578879926799</v>
      </c>
      <c r="O11" s="11">
        <v>0.283935654332514</v>
      </c>
      <c r="P11" s="11">
        <v>0.38523999979255102</v>
      </c>
      <c r="Q11" s="11">
        <v>0.26491293645456598</v>
      </c>
      <c r="R11" s="11">
        <v>0.305335207090837</v>
      </c>
      <c r="S11" s="11">
        <v>0.315961828311281</v>
      </c>
      <c r="T11" s="11">
        <v>0.29701612160507102</v>
      </c>
      <c r="U11" s="11">
        <v>0.34459377718388701</v>
      </c>
      <c r="V11" s="11">
        <v>0.322757714135262</v>
      </c>
      <c r="W11" s="11">
        <v>0.30783207149135999</v>
      </c>
      <c r="X11" s="11">
        <v>0.30986452065372999</v>
      </c>
      <c r="Y11" s="11"/>
      <c r="Z11" s="11">
        <v>0.35720549275976998</v>
      </c>
      <c r="AA11" s="11">
        <v>0.31459944444871202</v>
      </c>
      <c r="AB11" s="11">
        <v>0.34753769044494998</v>
      </c>
      <c r="AC11" s="11">
        <v>0.263385936310227</v>
      </c>
      <c r="AD11" s="11"/>
      <c r="AE11" s="11">
        <v>0.25103854484444199</v>
      </c>
      <c r="AF11" s="11">
        <v>0.30620246850692401</v>
      </c>
      <c r="AG11" s="11">
        <v>0.36901352123214798</v>
      </c>
      <c r="AH11" s="11">
        <v>0.43784799231980998</v>
      </c>
      <c r="AI11" s="11">
        <v>0.36062197809401703</v>
      </c>
      <c r="AJ11" s="11"/>
      <c r="AK11" s="11">
        <v>0.31164741399909601</v>
      </c>
      <c r="AL11" s="11">
        <v>0.32548556146228502</v>
      </c>
      <c r="AM11" s="11">
        <v>0.28270223149974399</v>
      </c>
      <c r="AN11" s="11">
        <v>0.33743528495713099</v>
      </c>
      <c r="AO11" s="11">
        <v>0.35063104771737702</v>
      </c>
      <c r="AP11" s="11">
        <v>0.322287628104233</v>
      </c>
      <c r="AQ11" s="11"/>
      <c r="AR11" s="11">
        <v>0.27211886299163801</v>
      </c>
      <c r="AS11" s="11">
        <v>0.38179817304132102</v>
      </c>
      <c r="AT11" s="11">
        <v>0.23668674087964001</v>
      </c>
      <c r="AU11" s="11"/>
      <c r="AV11" s="11">
        <v>0.27551317755085603</v>
      </c>
      <c r="AW11" s="11">
        <v>0.38993528131302602</v>
      </c>
      <c r="AX11" s="11">
        <v>0.39580899554778798</v>
      </c>
      <c r="AY11" s="11">
        <v>0.22826757895715799</v>
      </c>
      <c r="AZ11" s="11">
        <v>0.20198279060440899</v>
      </c>
      <c r="BA11" s="11"/>
      <c r="BB11" s="11">
        <v>0.27925141711083501</v>
      </c>
      <c r="BC11" s="11">
        <v>0.38406647555489198</v>
      </c>
      <c r="BD11" s="11">
        <v>0.43949807060794999</v>
      </c>
      <c r="BE11" s="11"/>
      <c r="BF11" s="11">
        <v>0.37122614988521002</v>
      </c>
      <c r="BG11" s="11">
        <v>0.29482315968188</v>
      </c>
      <c r="BH11" s="11">
        <v>0.323259495594035</v>
      </c>
      <c r="BI11" s="11">
        <v>0.30422401873319999</v>
      </c>
      <c r="BJ11" s="11">
        <v>0.31146430480211101</v>
      </c>
      <c r="BK11" s="11">
        <v>0.337886561147346</v>
      </c>
    </row>
    <row r="12" spans="2:63" ht="29" x14ac:dyDescent="0.35">
      <c r="B12" s="14" t="s">
        <v>269</v>
      </c>
      <c r="C12" s="11">
        <v>0.26655403731613803</v>
      </c>
      <c r="D12" s="11">
        <v>0.26590847831723902</v>
      </c>
      <c r="E12" s="11">
        <v>0.26798504060517597</v>
      </c>
      <c r="F12" s="11"/>
      <c r="G12" s="11">
        <v>0.197529689591358</v>
      </c>
      <c r="H12" s="11">
        <v>0.24120741869760001</v>
      </c>
      <c r="I12" s="11">
        <v>0.25326559387144199</v>
      </c>
      <c r="J12" s="11">
        <v>0.24574173526984999</v>
      </c>
      <c r="K12" s="11">
        <v>0.31307578670494501</v>
      </c>
      <c r="L12" s="11">
        <v>0.33056000611512099</v>
      </c>
      <c r="M12" s="11"/>
      <c r="N12" s="11">
        <v>0.22170016708522</v>
      </c>
      <c r="O12" s="11">
        <v>0.25171794657104701</v>
      </c>
      <c r="P12" s="11">
        <v>0.267724788821396</v>
      </c>
      <c r="Q12" s="11">
        <v>0.30509658745143498</v>
      </c>
      <c r="R12" s="11">
        <v>0.274506776164119</v>
      </c>
      <c r="S12" s="11">
        <v>0.229129200805823</v>
      </c>
      <c r="T12" s="11">
        <v>0.31170446975613803</v>
      </c>
      <c r="U12" s="11">
        <v>0.27907072748848399</v>
      </c>
      <c r="V12" s="11">
        <v>0.28724111913182898</v>
      </c>
      <c r="W12" s="11">
        <v>0.29094965443489801</v>
      </c>
      <c r="X12" s="11">
        <v>0.244141775750158</v>
      </c>
      <c r="Y12" s="11"/>
      <c r="Z12" s="11">
        <v>0.32762079464958099</v>
      </c>
      <c r="AA12" s="11">
        <v>0.27182434966149399</v>
      </c>
      <c r="AB12" s="11">
        <v>0.25280104961842498</v>
      </c>
      <c r="AC12" s="11">
        <v>0.20883879202050501</v>
      </c>
      <c r="AD12" s="11"/>
      <c r="AE12" s="11">
        <v>0.225002936130413</v>
      </c>
      <c r="AF12" s="11">
        <v>0.236971457210227</v>
      </c>
      <c r="AG12" s="11">
        <v>0.31080490879586398</v>
      </c>
      <c r="AH12" s="11">
        <v>0.31605449366336003</v>
      </c>
      <c r="AI12" s="11">
        <v>0.40047755311518701</v>
      </c>
      <c r="AJ12" s="11"/>
      <c r="AK12" s="11">
        <v>0.31544471860655698</v>
      </c>
      <c r="AL12" s="11">
        <v>0.28818113621561398</v>
      </c>
      <c r="AM12" s="11">
        <v>0.19638417370240099</v>
      </c>
      <c r="AN12" s="11">
        <v>0.22074415757452701</v>
      </c>
      <c r="AO12" s="11">
        <v>0.22644169730281899</v>
      </c>
      <c r="AP12" s="11">
        <v>9.2750231054670396E-2</v>
      </c>
      <c r="AQ12" s="11"/>
      <c r="AR12" s="11">
        <v>0.27128508864631001</v>
      </c>
      <c r="AS12" s="11">
        <v>0.30903155280129102</v>
      </c>
      <c r="AT12" s="11">
        <v>0.16944836586612899</v>
      </c>
      <c r="AU12" s="11"/>
      <c r="AV12" s="11">
        <v>0.27568119829736998</v>
      </c>
      <c r="AW12" s="11">
        <v>0.26471632365967301</v>
      </c>
      <c r="AX12" s="11">
        <v>0.35034144512326199</v>
      </c>
      <c r="AY12" s="11">
        <v>0.30481720193143402</v>
      </c>
      <c r="AZ12" s="11">
        <v>0.15566234776283</v>
      </c>
      <c r="BA12" s="11"/>
      <c r="BB12" s="11">
        <v>0.25695466447746401</v>
      </c>
      <c r="BC12" s="11">
        <v>0.26246152692066899</v>
      </c>
      <c r="BD12" s="11">
        <v>0.32981760484661898</v>
      </c>
      <c r="BE12" s="11"/>
      <c r="BF12" s="11">
        <v>0.26032254142087402</v>
      </c>
      <c r="BG12" s="11">
        <v>0.27624533524648998</v>
      </c>
      <c r="BH12" s="11">
        <v>0.234859505183481</v>
      </c>
      <c r="BI12" s="11">
        <v>0.25484819419013999</v>
      </c>
      <c r="BJ12" s="11">
        <v>0.30323134840661398</v>
      </c>
      <c r="BK12" s="11">
        <v>0.28194441694241501</v>
      </c>
    </row>
    <row r="13" spans="2:63" ht="29" x14ac:dyDescent="0.35">
      <c r="B13" s="14" t="s">
        <v>270</v>
      </c>
      <c r="C13" s="11">
        <v>0.15707970672443999</v>
      </c>
      <c r="D13" s="11">
        <v>0.19012583904896699</v>
      </c>
      <c r="E13" s="11">
        <v>0.12648825395333599</v>
      </c>
      <c r="F13" s="11"/>
      <c r="G13" s="11">
        <v>0.16407339921356801</v>
      </c>
      <c r="H13" s="11">
        <v>0.149825804702471</v>
      </c>
      <c r="I13" s="11">
        <v>0.14007150468047699</v>
      </c>
      <c r="J13" s="11">
        <v>0.13009329502924899</v>
      </c>
      <c r="K13" s="11">
        <v>0.16282338739973001</v>
      </c>
      <c r="L13" s="11">
        <v>0.190206733579938</v>
      </c>
      <c r="M13" s="11"/>
      <c r="N13" s="11">
        <v>0.15317525874899199</v>
      </c>
      <c r="O13" s="11">
        <v>0.13776324707850601</v>
      </c>
      <c r="P13" s="11">
        <v>0.140611938487369</v>
      </c>
      <c r="Q13" s="11">
        <v>0.15532319095134001</v>
      </c>
      <c r="R13" s="11">
        <v>0.15286626075422299</v>
      </c>
      <c r="S13" s="11">
        <v>0.14512877384487799</v>
      </c>
      <c r="T13" s="11">
        <v>0.16394846413796799</v>
      </c>
      <c r="U13" s="11">
        <v>0.16841675127370101</v>
      </c>
      <c r="V13" s="11">
        <v>0.18270739970189701</v>
      </c>
      <c r="W13" s="11">
        <v>0.167504264428254</v>
      </c>
      <c r="X13" s="11">
        <v>0.17999636087953899</v>
      </c>
      <c r="Y13" s="11"/>
      <c r="Z13" s="11">
        <v>0.19979582745476501</v>
      </c>
      <c r="AA13" s="11">
        <v>0.12685203588820501</v>
      </c>
      <c r="AB13" s="11">
        <v>0.184716004462599</v>
      </c>
      <c r="AC13" s="11">
        <v>0.118573863150664</v>
      </c>
      <c r="AD13" s="11"/>
      <c r="AE13" s="11">
        <v>0.124707060388962</v>
      </c>
      <c r="AF13" s="11">
        <v>0.151253412130057</v>
      </c>
      <c r="AG13" s="11">
        <v>0.17866581714021901</v>
      </c>
      <c r="AH13" s="11">
        <v>0.18890748573153299</v>
      </c>
      <c r="AI13" s="11">
        <v>0.194951441230093</v>
      </c>
      <c r="AJ13" s="11"/>
      <c r="AK13" s="11">
        <v>0.22004764503862201</v>
      </c>
      <c r="AL13" s="11">
        <v>0.16874122999980901</v>
      </c>
      <c r="AM13" s="11">
        <v>0.105567631703727</v>
      </c>
      <c r="AN13" s="11">
        <v>9.2947711814891795E-2</v>
      </c>
      <c r="AO13" s="11">
        <v>7.1892355602512503E-2</v>
      </c>
      <c r="AP13" s="11">
        <v>0.104274258006817</v>
      </c>
      <c r="AQ13" s="11"/>
      <c r="AR13" s="11">
        <v>0.17285242605300799</v>
      </c>
      <c r="AS13" s="11">
        <v>0.17159709734390699</v>
      </c>
      <c r="AT13" s="11">
        <v>8.6870279414446402E-2</v>
      </c>
      <c r="AU13" s="11"/>
      <c r="AV13" s="11">
        <v>0.17275556461741101</v>
      </c>
      <c r="AW13" s="11">
        <v>0.16078601318361599</v>
      </c>
      <c r="AX13" s="11">
        <v>0.18901279492151399</v>
      </c>
      <c r="AY13" s="11">
        <v>0.249387320562171</v>
      </c>
      <c r="AZ13" s="11">
        <v>8.5936892213125393E-2</v>
      </c>
      <c r="BA13" s="11"/>
      <c r="BB13" s="11">
        <v>0.171675566665554</v>
      </c>
      <c r="BC13" s="11">
        <v>0.155579834729414</v>
      </c>
      <c r="BD13" s="11">
        <v>0.19583697060064301</v>
      </c>
      <c r="BE13" s="11"/>
      <c r="BF13" s="11">
        <v>0.165302546974647</v>
      </c>
      <c r="BG13" s="11">
        <v>0.149286975263654</v>
      </c>
      <c r="BH13" s="11">
        <v>0.150460640451512</v>
      </c>
      <c r="BI13" s="11">
        <v>0.15851451894357799</v>
      </c>
      <c r="BJ13" s="11">
        <v>0.14970533389752799</v>
      </c>
      <c r="BK13" s="11">
        <v>0.19304508533983</v>
      </c>
    </row>
    <row r="14" spans="2:63" ht="43.5" x14ac:dyDescent="0.35">
      <c r="B14" s="14" t="s">
        <v>271</v>
      </c>
      <c r="C14" s="11">
        <v>0.134452123251703</v>
      </c>
      <c r="D14" s="11">
        <v>0.14269760662863901</v>
      </c>
      <c r="E14" s="11">
        <v>0.12627817121648399</v>
      </c>
      <c r="F14" s="11"/>
      <c r="G14" s="11">
        <v>0.151842194720333</v>
      </c>
      <c r="H14" s="11">
        <v>0.19353370740162401</v>
      </c>
      <c r="I14" s="11">
        <v>0.148831860310251</v>
      </c>
      <c r="J14" s="11">
        <v>0.12194363896896</v>
      </c>
      <c r="K14" s="11">
        <v>0.107021925156823</v>
      </c>
      <c r="L14" s="11">
        <v>9.1235327719970394E-2</v>
      </c>
      <c r="M14" s="11"/>
      <c r="N14" s="11">
        <v>0.18257399062080401</v>
      </c>
      <c r="O14" s="11">
        <v>0.12162131265522</v>
      </c>
      <c r="P14" s="11">
        <v>0.13532993265991899</v>
      </c>
      <c r="Q14" s="11">
        <v>0.17172751777248499</v>
      </c>
      <c r="R14" s="11">
        <v>0.109667056905593</v>
      </c>
      <c r="S14" s="11">
        <v>0.14967882607601099</v>
      </c>
      <c r="T14" s="11">
        <v>0.10565786477264601</v>
      </c>
      <c r="U14" s="11">
        <v>0.16630243676041701</v>
      </c>
      <c r="V14" s="11">
        <v>0.120768175625694</v>
      </c>
      <c r="W14" s="11">
        <v>9.8433069562093495E-2</v>
      </c>
      <c r="X14" s="11">
        <v>8.7137398781935493E-2</v>
      </c>
      <c r="Y14" s="11"/>
      <c r="Z14" s="11">
        <v>0.14673887712811201</v>
      </c>
      <c r="AA14" s="11">
        <v>0.117551517997456</v>
      </c>
      <c r="AB14" s="11">
        <v>0.14550934652478101</v>
      </c>
      <c r="AC14" s="11">
        <v>0.128804856056908</v>
      </c>
      <c r="AD14" s="11"/>
      <c r="AE14" s="11">
        <v>0.12067250289107399</v>
      </c>
      <c r="AF14" s="11">
        <v>0.13502950008894199</v>
      </c>
      <c r="AG14" s="11">
        <v>0.13610950413023201</v>
      </c>
      <c r="AH14" s="11">
        <v>0.161604013716415</v>
      </c>
      <c r="AI14" s="11">
        <v>0.21021696587996</v>
      </c>
      <c r="AJ14" s="11"/>
      <c r="AK14" s="11">
        <v>0.119205376391941</v>
      </c>
      <c r="AL14" s="11">
        <v>0.150633065664071</v>
      </c>
      <c r="AM14" s="11">
        <v>0.144273611333366</v>
      </c>
      <c r="AN14" s="11">
        <v>0.18300299258426</v>
      </c>
      <c r="AO14" s="11">
        <v>0.139420100785759</v>
      </c>
      <c r="AP14" s="11">
        <v>5.2862680663695198E-2</v>
      </c>
      <c r="AQ14" s="11"/>
      <c r="AR14" s="11">
        <v>0.12471414070664499</v>
      </c>
      <c r="AS14" s="11">
        <v>0.14432389534161599</v>
      </c>
      <c r="AT14" s="11">
        <v>0.14232632499353901</v>
      </c>
      <c r="AU14" s="11"/>
      <c r="AV14" s="11">
        <v>0.13534238963964701</v>
      </c>
      <c r="AW14" s="11">
        <v>0.14408667666498101</v>
      </c>
      <c r="AX14" s="11">
        <v>0.146542525640567</v>
      </c>
      <c r="AY14" s="11">
        <v>9.1140036884099995E-2</v>
      </c>
      <c r="AZ14" s="11">
        <v>0.10622123895437301</v>
      </c>
      <c r="BA14" s="11"/>
      <c r="BB14" s="11">
        <v>0.143316245334041</v>
      </c>
      <c r="BC14" s="11">
        <v>0.14636497508568</v>
      </c>
      <c r="BD14" s="11">
        <v>0.14459038164235799</v>
      </c>
      <c r="BE14" s="11"/>
      <c r="BF14" s="11">
        <v>0.17223836178061799</v>
      </c>
      <c r="BG14" s="11">
        <v>0.12601992738281501</v>
      </c>
      <c r="BH14" s="11">
        <v>0.146106966811339</v>
      </c>
      <c r="BI14" s="11">
        <v>0.11641404920831901</v>
      </c>
      <c r="BJ14" s="11">
        <v>9.72070090291169E-2</v>
      </c>
      <c r="BK14" s="11">
        <v>0.16056094271662</v>
      </c>
    </row>
    <row r="15" spans="2:63" ht="29" x14ac:dyDescent="0.35">
      <c r="B15" s="14" t="s">
        <v>272</v>
      </c>
      <c r="C15" s="11">
        <v>0.13223879507251099</v>
      </c>
      <c r="D15" s="11">
        <v>0.15087104113226099</v>
      </c>
      <c r="E15" s="11">
        <v>0.11416371122711701</v>
      </c>
      <c r="F15" s="11"/>
      <c r="G15" s="11">
        <v>0.17060900202721799</v>
      </c>
      <c r="H15" s="11">
        <v>0.154365495612724</v>
      </c>
      <c r="I15" s="11">
        <v>0.13029223681437499</v>
      </c>
      <c r="J15" s="11">
        <v>9.2750565782944897E-2</v>
      </c>
      <c r="K15" s="11">
        <v>0.10808823246165</v>
      </c>
      <c r="L15" s="11">
        <v>0.138081137524562</v>
      </c>
      <c r="M15" s="11"/>
      <c r="N15" s="11">
        <v>0.13134995068624999</v>
      </c>
      <c r="O15" s="11">
        <v>0.10671469335335999</v>
      </c>
      <c r="P15" s="11">
        <v>9.2502965075948101E-2</v>
      </c>
      <c r="Q15" s="11">
        <v>0.13840878913551699</v>
      </c>
      <c r="R15" s="11">
        <v>0.12667227371411899</v>
      </c>
      <c r="S15" s="11">
        <v>0.14386159066176499</v>
      </c>
      <c r="T15" s="11">
        <v>0.15251006124428401</v>
      </c>
      <c r="U15" s="11">
        <v>0.119365835534267</v>
      </c>
      <c r="V15" s="11">
        <v>0.16049696122002199</v>
      </c>
      <c r="W15" s="11">
        <v>0.14363558667360601</v>
      </c>
      <c r="X15" s="11">
        <v>0.135633709293011</v>
      </c>
      <c r="Y15" s="11"/>
      <c r="Z15" s="11">
        <v>0.142804200283909</v>
      </c>
      <c r="AA15" s="11">
        <v>0.103518208128058</v>
      </c>
      <c r="AB15" s="11">
        <v>0.16895149523886099</v>
      </c>
      <c r="AC15" s="11">
        <v>0.11756222641347</v>
      </c>
      <c r="AD15" s="11"/>
      <c r="AE15" s="11">
        <v>0.116880610254453</v>
      </c>
      <c r="AF15" s="11">
        <v>0.116873693424521</v>
      </c>
      <c r="AG15" s="11">
        <v>0.14169683685427401</v>
      </c>
      <c r="AH15" s="11">
        <v>0.169652417087717</v>
      </c>
      <c r="AI15" s="11">
        <v>0.13121661507148899</v>
      </c>
      <c r="AJ15" s="11"/>
      <c r="AK15" s="11">
        <v>0.16587357120544899</v>
      </c>
      <c r="AL15" s="11">
        <v>0.13881853039386799</v>
      </c>
      <c r="AM15" s="11">
        <v>0.12097462286918199</v>
      </c>
      <c r="AN15" s="11">
        <v>0.107146580410584</v>
      </c>
      <c r="AO15" s="11">
        <v>6.3254541622084395E-2</v>
      </c>
      <c r="AP15" s="11">
        <v>0.120639810375752</v>
      </c>
      <c r="AQ15" s="11"/>
      <c r="AR15" s="11">
        <v>0.12872707156532201</v>
      </c>
      <c r="AS15" s="11">
        <v>0.15574333791564501</v>
      </c>
      <c r="AT15" s="11">
        <v>7.4570645252683504E-2</v>
      </c>
      <c r="AU15" s="11"/>
      <c r="AV15" s="11">
        <v>0.136529436581422</v>
      </c>
      <c r="AW15" s="11">
        <v>0.14407224139470201</v>
      </c>
      <c r="AX15" s="11">
        <v>0.16869273254313999</v>
      </c>
      <c r="AY15" s="11">
        <v>0.14337419719788599</v>
      </c>
      <c r="AZ15" s="11">
        <v>7.5686088763509698E-2</v>
      </c>
      <c r="BA15" s="11"/>
      <c r="BB15" s="11">
        <v>0.14559071286582601</v>
      </c>
      <c r="BC15" s="11">
        <v>0.13955066087454099</v>
      </c>
      <c r="BD15" s="11">
        <v>0.148326887962274</v>
      </c>
      <c r="BE15" s="11"/>
      <c r="BF15" s="11">
        <v>0.15935712699212601</v>
      </c>
      <c r="BG15" s="11">
        <v>0.13014759007024701</v>
      </c>
      <c r="BH15" s="11">
        <v>0.11903616534146901</v>
      </c>
      <c r="BI15" s="11">
        <v>0.12864562986401901</v>
      </c>
      <c r="BJ15" s="11">
        <v>0.11925433483211299</v>
      </c>
      <c r="BK15" s="11">
        <v>0.117754468787493</v>
      </c>
    </row>
    <row r="16" spans="2:63" ht="72.5" x14ac:dyDescent="0.35">
      <c r="B16" s="14" t="s">
        <v>273</v>
      </c>
      <c r="C16" s="11">
        <v>0.112827692308861</v>
      </c>
      <c r="D16" s="11">
        <v>0.12612250918611401</v>
      </c>
      <c r="E16" s="11">
        <v>9.9330036461760501E-2</v>
      </c>
      <c r="F16" s="11"/>
      <c r="G16" s="11">
        <v>0.177949309025699</v>
      </c>
      <c r="H16" s="11">
        <v>0.16018850998391701</v>
      </c>
      <c r="I16" s="11">
        <v>0.123247539920963</v>
      </c>
      <c r="J16" s="11">
        <v>8.2966483507680405E-2</v>
      </c>
      <c r="K16" s="11">
        <v>7.9240836660820296E-2</v>
      </c>
      <c r="L16" s="11">
        <v>6.8304496811374196E-2</v>
      </c>
      <c r="M16" s="11"/>
      <c r="N16" s="11">
        <v>0.150444262413399</v>
      </c>
      <c r="O16" s="11">
        <v>0.110560972200643</v>
      </c>
      <c r="P16" s="11">
        <v>0.10010742353673199</v>
      </c>
      <c r="Q16" s="11">
        <v>0.101289735658587</v>
      </c>
      <c r="R16" s="11">
        <v>0.116368766745071</v>
      </c>
      <c r="S16" s="11">
        <v>0.12705678635887499</v>
      </c>
      <c r="T16" s="11">
        <v>9.2557210146213195E-2</v>
      </c>
      <c r="U16" s="11">
        <v>0.11279377385622801</v>
      </c>
      <c r="V16" s="11">
        <v>9.5311512231730802E-2</v>
      </c>
      <c r="W16" s="11">
        <v>0.10797135107089099</v>
      </c>
      <c r="X16" s="11">
        <v>0.10352051145643799</v>
      </c>
      <c r="Y16" s="11"/>
      <c r="Z16" s="11">
        <v>0.11851109199245199</v>
      </c>
      <c r="AA16" s="11">
        <v>9.5358720186608001E-2</v>
      </c>
      <c r="AB16" s="11">
        <v>0.14096458065209</v>
      </c>
      <c r="AC16" s="11">
        <v>9.9291647966692403E-2</v>
      </c>
      <c r="AD16" s="11"/>
      <c r="AE16" s="11">
        <v>8.7388990959286206E-2</v>
      </c>
      <c r="AF16" s="11">
        <v>0.118321749728107</v>
      </c>
      <c r="AG16" s="11">
        <v>0.10384399944167499</v>
      </c>
      <c r="AH16" s="11">
        <v>0.158722285081419</v>
      </c>
      <c r="AI16" s="11">
        <v>0.17248374743237199</v>
      </c>
      <c r="AJ16" s="11"/>
      <c r="AK16" s="11">
        <v>9.6134371399572399E-2</v>
      </c>
      <c r="AL16" s="11">
        <v>0.136794532354548</v>
      </c>
      <c r="AM16" s="11">
        <v>0.12568883056208599</v>
      </c>
      <c r="AN16" s="11">
        <v>0.137533830028051</v>
      </c>
      <c r="AO16" s="11">
        <v>0.112179467444127</v>
      </c>
      <c r="AP16" s="11">
        <v>5.1165262700571798E-2</v>
      </c>
      <c r="AQ16" s="11"/>
      <c r="AR16" s="11">
        <v>0.103537549180125</v>
      </c>
      <c r="AS16" s="11">
        <v>0.128397139033913</v>
      </c>
      <c r="AT16" s="11">
        <v>9.9897775709550093E-2</v>
      </c>
      <c r="AU16" s="11"/>
      <c r="AV16" s="11">
        <v>0.110800019285459</v>
      </c>
      <c r="AW16" s="11">
        <v>0.14437047446669901</v>
      </c>
      <c r="AX16" s="11">
        <v>9.6770790535956899E-2</v>
      </c>
      <c r="AY16" s="11">
        <v>0.15615673246575601</v>
      </c>
      <c r="AZ16" s="11">
        <v>5.6443935824702501E-2</v>
      </c>
      <c r="BA16" s="11"/>
      <c r="BB16" s="11">
        <v>0.116448763275008</v>
      </c>
      <c r="BC16" s="11">
        <v>0.13944280146273499</v>
      </c>
      <c r="BD16" s="11">
        <v>0.13379183746399501</v>
      </c>
      <c r="BE16" s="11"/>
      <c r="BF16" s="11">
        <v>0.15005534290066999</v>
      </c>
      <c r="BG16" s="11">
        <v>0.116522791807115</v>
      </c>
      <c r="BH16" s="11">
        <v>0.11372642656943199</v>
      </c>
      <c r="BI16" s="11">
        <v>9.8278626695030097E-2</v>
      </c>
      <c r="BJ16" s="11">
        <v>7.1345043716524503E-2</v>
      </c>
      <c r="BK16" s="11">
        <v>9.7942594756584997E-2</v>
      </c>
    </row>
    <row r="17" spans="2:63" x14ac:dyDescent="0.35">
      <c r="B17" s="14" t="s">
        <v>161</v>
      </c>
      <c r="C17" s="12">
        <v>0.172225265835354</v>
      </c>
      <c r="D17" s="12">
        <v>0.179781598697242</v>
      </c>
      <c r="E17" s="12">
        <v>0.16444005042377899</v>
      </c>
      <c r="F17" s="12"/>
      <c r="G17" s="12">
        <v>0.14132808927202201</v>
      </c>
      <c r="H17" s="12">
        <v>0.15572461663878201</v>
      </c>
      <c r="I17" s="12">
        <v>0.198269665277857</v>
      </c>
      <c r="J17" s="12">
        <v>0.18636528368276201</v>
      </c>
      <c r="K17" s="12">
        <v>0.17665346214948499</v>
      </c>
      <c r="L17" s="12">
        <v>0.171029914220937</v>
      </c>
      <c r="M17" s="12"/>
      <c r="N17" s="12">
        <v>0.15744680033941599</v>
      </c>
      <c r="O17" s="12">
        <v>0.18153934631306401</v>
      </c>
      <c r="P17" s="12">
        <v>0.16776393920632199</v>
      </c>
      <c r="Q17" s="12">
        <v>0.183012741192496</v>
      </c>
      <c r="R17" s="12">
        <v>0.17796513518262699</v>
      </c>
      <c r="S17" s="12">
        <v>0.18450273888360999</v>
      </c>
      <c r="T17" s="12">
        <v>0.168174596170691</v>
      </c>
      <c r="U17" s="12">
        <v>0.14428814493697401</v>
      </c>
      <c r="V17" s="12">
        <v>0.19061455672498501</v>
      </c>
      <c r="W17" s="12">
        <v>0.14534183281970001</v>
      </c>
      <c r="X17" s="12">
        <v>0.183860144054553</v>
      </c>
      <c r="Y17" s="12"/>
      <c r="Z17" s="12">
        <v>0.13461150662291099</v>
      </c>
      <c r="AA17" s="12">
        <v>0.19028023314488901</v>
      </c>
      <c r="AB17" s="12">
        <v>0.15513106252688899</v>
      </c>
      <c r="AC17" s="12">
        <v>0.207884933842134</v>
      </c>
      <c r="AD17" s="12"/>
      <c r="AE17" s="12">
        <v>0.21506296790777499</v>
      </c>
      <c r="AF17" s="12">
        <v>0.17557586230633401</v>
      </c>
      <c r="AG17" s="12">
        <v>0.15394103619233501</v>
      </c>
      <c r="AH17" s="12">
        <v>0.102682461085183</v>
      </c>
      <c r="AI17" s="12">
        <v>0.12018428312837</v>
      </c>
      <c r="AJ17" s="12"/>
      <c r="AK17" s="12">
        <v>0.14917557438204301</v>
      </c>
      <c r="AL17" s="12">
        <v>0.161941330607556</v>
      </c>
      <c r="AM17" s="12">
        <v>0.17808108610389001</v>
      </c>
      <c r="AN17" s="12">
        <v>0.175571081700406</v>
      </c>
      <c r="AO17" s="12">
        <v>0.186364070407296</v>
      </c>
      <c r="AP17" s="12">
        <v>0.313173109855787</v>
      </c>
      <c r="AQ17" s="12"/>
      <c r="AR17" s="12">
        <v>0.20117203138664699</v>
      </c>
      <c r="AS17" s="12">
        <v>0.113076808053379</v>
      </c>
      <c r="AT17" s="12">
        <v>0.27121131370829399</v>
      </c>
      <c r="AU17" s="12"/>
      <c r="AV17" s="12">
        <v>0.176243783610435</v>
      </c>
      <c r="AW17" s="12">
        <v>0.134504619647035</v>
      </c>
      <c r="AX17" s="12">
        <v>9.7252632789317006E-2</v>
      </c>
      <c r="AY17" s="12">
        <v>0.27764999280151598</v>
      </c>
      <c r="AZ17" s="12">
        <v>0.299018458789373</v>
      </c>
      <c r="BA17" s="12"/>
      <c r="BB17" s="12">
        <v>0.17148020645915299</v>
      </c>
      <c r="BC17" s="12">
        <v>0.13295896214347699</v>
      </c>
      <c r="BD17" s="12">
        <v>0.10588408962597901</v>
      </c>
      <c r="BE17" s="12"/>
      <c r="BF17" s="12">
        <v>0.15810788584563101</v>
      </c>
      <c r="BG17" s="12">
        <v>0.17572503342297299</v>
      </c>
      <c r="BH17" s="12">
        <v>0.179612964597333</v>
      </c>
      <c r="BI17" s="12">
        <v>0.17367226532516999</v>
      </c>
      <c r="BJ17" s="12">
        <v>0.17736334935770101</v>
      </c>
      <c r="BK17" s="12">
        <v>0.16384820246612999</v>
      </c>
    </row>
    <row r="18" spans="2:63" x14ac:dyDescent="0.35">
      <c r="B18" s="15"/>
    </row>
    <row r="19" spans="2:63" x14ac:dyDescent="0.35">
      <c r="B19" t="s">
        <v>68</v>
      </c>
    </row>
    <row r="20" spans="2:63" x14ac:dyDescent="0.35">
      <c r="B20" t="s">
        <v>69</v>
      </c>
    </row>
    <row r="22" spans="2:63" x14ac:dyDescent="0.35">
      <c r="B22"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K16"/>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70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63</v>
      </c>
      <c r="C9" s="11">
        <v>0.54740042307246894</v>
      </c>
      <c r="D9" s="11">
        <v>0.61243998029303703</v>
      </c>
      <c r="E9" s="11">
        <v>0.48556472773175902</v>
      </c>
      <c r="F9" s="11"/>
      <c r="G9" s="11">
        <v>0.39341890931666601</v>
      </c>
      <c r="H9" s="11">
        <v>0.60365634976238403</v>
      </c>
      <c r="I9" s="11">
        <v>0.63257463142547499</v>
      </c>
      <c r="J9" s="11">
        <v>0.590292040307135</v>
      </c>
      <c r="K9" s="11">
        <v>0.53919541173319296</v>
      </c>
      <c r="L9" s="11">
        <v>0.50718348771741595</v>
      </c>
      <c r="M9" s="11"/>
      <c r="N9" s="11">
        <v>0.58654741132099897</v>
      </c>
      <c r="O9" s="11">
        <v>0.50775089380647098</v>
      </c>
      <c r="P9" s="11">
        <v>0.48431304987507301</v>
      </c>
      <c r="Q9" s="11">
        <v>0.55583024052291796</v>
      </c>
      <c r="R9" s="11">
        <v>0.53046547381571196</v>
      </c>
      <c r="S9" s="11">
        <v>0.531922261029661</v>
      </c>
      <c r="T9" s="11">
        <v>0.50858896598333703</v>
      </c>
      <c r="U9" s="11">
        <v>0.53788840809264404</v>
      </c>
      <c r="V9" s="11">
        <v>0.57925376447051502</v>
      </c>
      <c r="W9" s="11">
        <v>0.58839522506798903</v>
      </c>
      <c r="X9" s="11">
        <v>0.60392769785406297</v>
      </c>
      <c r="Y9" s="11"/>
      <c r="Z9" s="11">
        <v>0.57042119825409099</v>
      </c>
      <c r="AA9" s="11">
        <v>0.56063954048526998</v>
      </c>
      <c r="AB9" s="11">
        <v>0.50129935845491602</v>
      </c>
      <c r="AC9" s="11">
        <v>0.54782626176240001</v>
      </c>
      <c r="AD9" s="11"/>
      <c r="AE9" s="11">
        <v>0.50755858614189397</v>
      </c>
      <c r="AF9" s="11">
        <v>0.51460974796092696</v>
      </c>
      <c r="AG9" s="11">
        <v>0.56442498158114696</v>
      </c>
      <c r="AH9" s="11">
        <v>0.65453430540589197</v>
      </c>
      <c r="AI9" s="11">
        <v>0.697176826297774</v>
      </c>
      <c r="AJ9" s="11"/>
      <c r="AK9" s="11">
        <v>0.57696618754527396</v>
      </c>
      <c r="AL9" s="11">
        <v>0.558338675161001</v>
      </c>
      <c r="AM9" s="11">
        <v>0.60587144948961902</v>
      </c>
      <c r="AN9" s="11">
        <v>0.60157603695192796</v>
      </c>
      <c r="AO9" s="11">
        <v>0.50727298360447903</v>
      </c>
      <c r="AP9" s="11">
        <v>0.1853358472536</v>
      </c>
      <c r="AQ9" s="11"/>
      <c r="AR9" s="11">
        <v>0.59044183638109105</v>
      </c>
      <c r="AS9" s="11">
        <v>0.56454144504383397</v>
      </c>
      <c r="AT9" s="11">
        <v>0.494692399975039</v>
      </c>
      <c r="AU9" s="11"/>
      <c r="AV9" s="11">
        <v>0.55935922820329997</v>
      </c>
      <c r="AW9" s="11">
        <v>0.56960805729262998</v>
      </c>
      <c r="AX9" s="11">
        <v>0.59210119445862996</v>
      </c>
      <c r="AY9" s="11">
        <v>0.71103480103564298</v>
      </c>
      <c r="AZ9" s="11">
        <v>0.48446513062186802</v>
      </c>
      <c r="BA9" s="11"/>
      <c r="BB9" s="11">
        <v>0.56015024411724001</v>
      </c>
      <c r="BC9" s="11">
        <v>0.564200701609616</v>
      </c>
      <c r="BD9" s="11">
        <v>0.56963511368917197</v>
      </c>
      <c r="BE9" s="11"/>
      <c r="BF9" s="11">
        <v>0.65042970464578598</v>
      </c>
      <c r="BG9" s="11">
        <v>0.54033816154042003</v>
      </c>
      <c r="BH9" s="11">
        <v>0.51988115730907203</v>
      </c>
      <c r="BI9" s="11">
        <v>0.50888627037223499</v>
      </c>
      <c r="BJ9" s="11">
        <v>0.50256841365696203</v>
      </c>
      <c r="BK9" s="11">
        <v>0.49537189306030799</v>
      </c>
    </row>
    <row r="10" spans="2:63" x14ac:dyDescent="0.35">
      <c r="B10" s="14" t="s">
        <v>64</v>
      </c>
      <c r="C10" s="11">
        <v>0.12400756794001799</v>
      </c>
      <c r="D10" s="11">
        <v>0.105453086166525</v>
      </c>
      <c r="E10" s="11">
        <v>0.13845175711857399</v>
      </c>
      <c r="F10" s="11"/>
      <c r="G10" s="11">
        <v>0.36370052801375502</v>
      </c>
      <c r="H10" s="11">
        <v>0.11748007085031099</v>
      </c>
      <c r="I10" s="11">
        <v>9.9440468459220194E-2</v>
      </c>
      <c r="J10" s="11">
        <v>9.2362743774192499E-2</v>
      </c>
      <c r="K10" s="11">
        <v>5.1004696573753602E-2</v>
      </c>
      <c r="L10" s="11">
        <v>6.1597506460138403E-2</v>
      </c>
      <c r="M10" s="11"/>
      <c r="N10" s="11">
        <v>0.17576088668943701</v>
      </c>
      <c r="O10" s="11">
        <v>0.11708936188605</v>
      </c>
      <c r="P10" s="11">
        <v>0.137305867774105</v>
      </c>
      <c r="Q10" s="11">
        <v>0.13678967696583799</v>
      </c>
      <c r="R10" s="11">
        <v>0.15431739478085599</v>
      </c>
      <c r="S10" s="11">
        <v>0.146195351469804</v>
      </c>
      <c r="T10" s="11">
        <v>9.9738601380192901E-2</v>
      </c>
      <c r="U10" s="11">
        <v>8.3474045394551694E-2</v>
      </c>
      <c r="V10" s="11">
        <v>8.9358531433932797E-2</v>
      </c>
      <c r="W10" s="11">
        <v>8.6875960758565796E-2</v>
      </c>
      <c r="X10" s="11">
        <v>8.4558531472052806E-2</v>
      </c>
      <c r="Y10" s="11"/>
      <c r="Z10" s="11">
        <v>6.9552716773248896E-2</v>
      </c>
      <c r="AA10" s="11">
        <v>0.119673918433771</v>
      </c>
      <c r="AB10" s="11">
        <v>0.14690169081131699</v>
      </c>
      <c r="AC10" s="11">
        <v>0.16750596988211</v>
      </c>
      <c r="AD10" s="11"/>
      <c r="AE10" s="11">
        <v>0.13467999826502999</v>
      </c>
      <c r="AF10" s="11">
        <v>0.15402957708215401</v>
      </c>
      <c r="AG10" s="11">
        <v>0.103106172285213</v>
      </c>
      <c r="AH10" s="11">
        <v>9.0059480152024293E-2</v>
      </c>
      <c r="AI10" s="11">
        <v>5.27869195912214E-2</v>
      </c>
      <c r="AJ10" s="11"/>
      <c r="AK10" s="11">
        <v>4.6587936032356302E-2</v>
      </c>
      <c r="AL10" s="11">
        <v>7.8729668250457199E-2</v>
      </c>
      <c r="AM10" s="11">
        <v>0.15163466316184601</v>
      </c>
      <c r="AN10" s="11">
        <v>0.12232799408610499</v>
      </c>
      <c r="AO10" s="11">
        <v>0.23166339587238099</v>
      </c>
      <c r="AP10" s="11">
        <v>0.55111562802249903</v>
      </c>
      <c r="AQ10" s="11"/>
      <c r="AR10" s="11">
        <v>8.2813315833012602E-2</v>
      </c>
      <c r="AS10" s="11">
        <v>9.6026967560365897E-2</v>
      </c>
      <c r="AT10" s="11">
        <v>0.18543653490721301</v>
      </c>
      <c r="AU10" s="11"/>
      <c r="AV10" s="11">
        <v>7.1825607836396702E-2</v>
      </c>
      <c r="AW10" s="11">
        <v>0.139125809492299</v>
      </c>
      <c r="AX10" s="11">
        <v>9.3393255397624803E-2</v>
      </c>
      <c r="AY10" s="11">
        <v>5.3648616538829498E-2</v>
      </c>
      <c r="AZ10" s="11">
        <v>0.18349541291178101</v>
      </c>
      <c r="BA10" s="11"/>
      <c r="BB10" s="11">
        <v>8.0161800654142204E-2</v>
      </c>
      <c r="BC10" s="11">
        <v>0.14622069303718599</v>
      </c>
      <c r="BD10" s="11">
        <v>0.11687125135991901</v>
      </c>
      <c r="BE10" s="11"/>
      <c r="BF10" s="11">
        <v>0.139070273193584</v>
      </c>
      <c r="BG10" s="11">
        <v>0.120675389223354</v>
      </c>
      <c r="BH10" s="11">
        <v>0.14703723267205199</v>
      </c>
      <c r="BI10" s="11">
        <v>0.12433946860405599</v>
      </c>
      <c r="BJ10" s="11">
        <v>8.9134359122110804E-2</v>
      </c>
      <c r="BK10" s="11">
        <v>0.11200445556210301</v>
      </c>
    </row>
    <row r="11" spans="2:63" ht="29" x14ac:dyDescent="0.35">
      <c r="B11" s="14" t="s">
        <v>65</v>
      </c>
      <c r="C11" s="12">
        <v>0.32859200898751301</v>
      </c>
      <c r="D11" s="12">
        <v>0.28210693354043798</v>
      </c>
      <c r="E11" s="12">
        <v>0.37598351514966699</v>
      </c>
      <c r="F11" s="12"/>
      <c r="G11" s="12">
        <v>0.242880562669579</v>
      </c>
      <c r="H11" s="12">
        <v>0.27886357938730499</v>
      </c>
      <c r="I11" s="12">
        <v>0.26798490011530501</v>
      </c>
      <c r="J11" s="12">
        <v>0.31734521591867298</v>
      </c>
      <c r="K11" s="12">
        <v>0.40979989169305298</v>
      </c>
      <c r="L11" s="12">
        <v>0.43121900582244599</v>
      </c>
      <c r="M11" s="12"/>
      <c r="N11" s="12">
        <v>0.23769170198956399</v>
      </c>
      <c r="O11" s="12">
        <v>0.375159744307479</v>
      </c>
      <c r="P11" s="12">
        <v>0.37838108235082302</v>
      </c>
      <c r="Q11" s="12">
        <v>0.30738008251124399</v>
      </c>
      <c r="R11" s="12">
        <v>0.31521713140343199</v>
      </c>
      <c r="S11" s="12">
        <v>0.32188238750053499</v>
      </c>
      <c r="T11" s="12">
        <v>0.39167243263647</v>
      </c>
      <c r="U11" s="12">
        <v>0.37863754651280501</v>
      </c>
      <c r="V11" s="12">
        <v>0.33138770409555302</v>
      </c>
      <c r="W11" s="12">
        <v>0.32472881417344501</v>
      </c>
      <c r="X11" s="12">
        <v>0.31151377067388403</v>
      </c>
      <c r="Y11" s="12"/>
      <c r="Z11" s="12">
        <v>0.36002608497265998</v>
      </c>
      <c r="AA11" s="12">
        <v>0.31968654108095901</v>
      </c>
      <c r="AB11" s="12">
        <v>0.35179895073376699</v>
      </c>
      <c r="AC11" s="12">
        <v>0.28466776835549001</v>
      </c>
      <c r="AD11" s="12"/>
      <c r="AE11" s="12">
        <v>0.357761415593076</v>
      </c>
      <c r="AF11" s="12">
        <v>0.33136067495691801</v>
      </c>
      <c r="AG11" s="12">
        <v>0.33246884613363997</v>
      </c>
      <c r="AH11" s="12">
        <v>0.255406214442084</v>
      </c>
      <c r="AI11" s="12">
        <v>0.250036254111004</v>
      </c>
      <c r="AJ11" s="12"/>
      <c r="AK11" s="12">
        <v>0.37644587642236998</v>
      </c>
      <c r="AL11" s="12">
        <v>0.36293165658854198</v>
      </c>
      <c r="AM11" s="12">
        <v>0.242493887348535</v>
      </c>
      <c r="AN11" s="12">
        <v>0.27609596896196698</v>
      </c>
      <c r="AO11" s="12">
        <v>0.26106362052314003</v>
      </c>
      <c r="AP11" s="12">
        <v>0.2635485247239</v>
      </c>
      <c r="AQ11" s="12"/>
      <c r="AR11" s="12">
        <v>0.32674484778589602</v>
      </c>
      <c r="AS11" s="12">
        <v>0.33943158739579998</v>
      </c>
      <c r="AT11" s="12">
        <v>0.31987106511774799</v>
      </c>
      <c r="AU11" s="12"/>
      <c r="AV11" s="12">
        <v>0.36881516396030301</v>
      </c>
      <c r="AW11" s="12">
        <v>0.29126613321507</v>
      </c>
      <c r="AX11" s="12">
        <v>0.31450555014374498</v>
      </c>
      <c r="AY11" s="12">
        <v>0.235316582425528</v>
      </c>
      <c r="AZ11" s="12">
        <v>0.33203945646635202</v>
      </c>
      <c r="BA11" s="12"/>
      <c r="BB11" s="12">
        <v>0.35968795522861802</v>
      </c>
      <c r="BC11" s="12">
        <v>0.28957860535319802</v>
      </c>
      <c r="BD11" s="12">
        <v>0.31349363495090798</v>
      </c>
      <c r="BE11" s="12"/>
      <c r="BF11" s="12">
        <v>0.21050002216062999</v>
      </c>
      <c r="BG11" s="12">
        <v>0.33898644923622501</v>
      </c>
      <c r="BH11" s="12">
        <v>0.33308161001887598</v>
      </c>
      <c r="BI11" s="12">
        <v>0.36677426102370903</v>
      </c>
      <c r="BJ11" s="12">
        <v>0.40829722722092698</v>
      </c>
      <c r="BK11" s="12">
        <v>0.39262365137758898</v>
      </c>
    </row>
    <row r="12" spans="2:63" x14ac:dyDescent="0.35">
      <c r="B12" s="15"/>
    </row>
    <row r="13" spans="2:63" x14ac:dyDescent="0.35">
      <c r="B13" t="s">
        <v>68</v>
      </c>
    </row>
    <row r="14" spans="2:63" x14ac:dyDescent="0.35">
      <c r="B14" t="s">
        <v>69</v>
      </c>
    </row>
    <row r="16" spans="2:63" x14ac:dyDescent="0.35">
      <c r="B16"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K21"/>
  <sheetViews>
    <sheetView showGridLines="0" workbookViewId="0">
      <pane xSplit="2" topLeftCell="C1" activePane="topRight" state="frozen"/>
      <selection pane="topRight" activeCell="C9" sqref="C9:C10"/>
    </sheetView>
  </sheetViews>
  <sheetFormatPr defaultColWidth="11.453125" defaultRowHeight="14.5" x14ac:dyDescent="0.35"/>
  <cols>
    <col min="2" max="2" width="25.7265625" customWidth="1"/>
    <col min="3" max="11" width="20.7265625" customWidth="1"/>
  </cols>
  <sheetData>
    <row r="2" spans="2:11" ht="40" customHeight="1" x14ac:dyDescent="0.35">
      <c r="D2" s="55" t="s">
        <v>284</v>
      </c>
      <c r="E2" s="50"/>
      <c r="F2" s="50"/>
      <c r="G2" s="50"/>
      <c r="H2" s="50"/>
      <c r="I2" s="50"/>
      <c r="J2" s="50"/>
      <c r="K2" s="50"/>
    </row>
    <row r="6" spans="2:11" ht="107.25" customHeight="1" x14ac:dyDescent="0.35">
      <c r="B6" s="16" t="s">
        <v>4</v>
      </c>
      <c r="C6" s="16" t="s">
        <v>275</v>
      </c>
      <c r="D6" s="16" t="s">
        <v>276</v>
      </c>
      <c r="E6" s="16" t="s">
        <v>277</v>
      </c>
      <c r="F6" s="16" t="s">
        <v>278</v>
      </c>
      <c r="G6" s="16" t="s">
        <v>279</v>
      </c>
      <c r="H6" s="16" t="s">
        <v>280</v>
      </c>
      <c r="I6" s="16" t="s">
        <v>281</v>
      </c>
      <c r="J6" s="16" t="s">
        <v>282</v>
      </c>
    </row>
    <row r="7" spans="2:11" x14ac:dyDescent="0.35">
      <c r="B7" s="14" t="s">
        <v>234</v>
      </c>
      <c r="C7" s="11">
        <v>0.14175170117899899</v>
      </c>
      <c r="D7" s="11">
        <v>0.16022006339824599</v>
      </c>
      <c r="E7" s="11">
        <v>0.209773878086429</v>
      </c>
      <c r="F7" s="11">
        <v>0.13412497845649701</v>
      </c>
      <c r="G7" s="11">
        <v>9.6811304815936694E-2</v>
      </c>
      <c r="H7" s="11">
        <v>0.158484112690949</v>
      </c>
      <c r="I7" s="11">
        <v>8.8715363231813602E-2</v>
      </c>
      <c r="J7" s="11">
        <v>8.0917636998146802E-2</v>
      </c>
    </row>
    <row r="8" spans="2:11" x14ac:dyDescent="0.35">
      <c r="B8" s="14" t="s">
        <v>235</v>
      </c>
      <c r="C8" s="11">
        <v>0.379008756189954</v>
      </c>
      <c r="D8" s="11">
        <v>0.36311273288394003</v>
      </c>
      <c r="E8" s="11">
        <v>0.39295714289183198</v>
      </c>
      <c r="F8" s="11">
        <v>0.334907677028565</v>
      </c>
      <c r="G8" s="11">
        <v>0.32063357015383298</v>
      </c>
      <c r="H8" s="11">
        <v>0.25781345928227201</v>
      </c>
      <c r="I8" s="11">
        <v>0.19630223709428901</v>
      </c>
      <c r="J8" s="11">
        <v>0.16012179963387199</v>
      </c>
    </row>
    <row r="9" spans="2:11" x14ac:dyDescent="0.35">
      <c r="B9" s="14" t="s">
        <v>283</v>
      </c>
      <c r="C9" s="11">
        <v>0.169635789257085</v>
      </c>
      <c r="D9" s="11">
        <v>0.17331985586833101</v>
      </c>
      <c r="E9" s="11">
        <v>0.184977688415325</v>
      </c>
      <c r="F9" s="11">
        <v>0.18927071201701301</v>
      </c>
      <c r="G9" s="11">
        <v>0.251212846045891</v>
      </c>
      <c r="H9" s="11">
        <v>0.22755146190237899</v>
      </c>
      <c r="I9" s="11">
        <v>0.244435830365096</v>
      </c>
      <c r="J9" s="11">
        <v>0.24669424864794401</v>
      </c>
    </row>
    <row r="10" spans="2:11" x14ac:dyDescent="0.35">
      <c r="B10" s="14" t="s">
        <v>237</v>
      </c>
      <c r="C10" s="11">
        <v>8.4008697316530295E-2</v>
      </c>
      <c r="D10" s="11">
        <v>8.9435654117993396E-2</v>
      </c>
      <c r="E10" s="11">
        <v>0.109227176214119</v>
      </c>
      <c r="F10" s="11">
        <v>0.13608087041410399</v>
      </c>
      <c r="G10" s="11">
        <v>0.173122480224188</v>
      </c>
      <c r="H10" s="11">
        <v>0.21123129846785699</v>
      </c>
      <c r="I10" s="11">
        <v>0.30553149945813701</v>
      </c>
      <c r="J10" s="11">
        <v>0.35625575967289502</v>
      </c>
    </row>
    <row r="11" spans="2:11" x14ac:dyDescent="0.35">
      <c r="B11" s="14" t="s">
        <v>84</v>
      </c>
      <c r="C11" s="11">
        <v>0.22559505605743199</v>
      </c>
      <c r="D11" s="11">
        <v>0.21391169373148899</v>
      </c>
      <c r="E11" s="11">
        <v>0.103064114392295</v>
      </c>
      <c r="F11" s="11">
        <v>0.20561576208382101</v>
      </c>
      <c r="G11" s="11">
        <v>0.15821979876015199</v>
      </c>
      <c r="H11" s="11">
        <v>0.14491966765654299</v>
      </c>
      <c r="I11" s="11">
        <v>0.165015069850664</v>
      </c>
      <c r="J11" s="11">
        <v>0.15601055504714201</v>
      </c>
    </row>
    <row r="12" spans="2:11" x14ac:dyDescent="0.35">
      <c r="B12" s="19" t="s">
        <v>238</v>
      </c>
      <c r="C12" s="17">
        <v>0.52076045736895304</v>
      </c>
      <c r="D12" s="17">
        <v>0.52333279628218698</v>
      </c>
      <c r="E12" s="17">
        <v>0.60273102097826103</v>
      </c>
      <c r="F12" s="17">
        <v>0.46903265548506101</v>
      </c>
      <c r="G12" s="17">
        <v>0.41744487496977001</v>
      </c>
      <c r="H12" s="17">
        <v>0.41629757197322198</v>
      </c>
      <c r="I12" s="17">
        <v>0.28501760032610202</v>
      </c>
      <c r="J12" s="17">
        <v>0.24103943663201899</v>
      </c>
    </row>
    <row r="13" spans="2:11" x14ac:dyDescent="0.35">
      <c r="B13" s="19" t="s">
        <v>239</v>
      </c>
      <c r="C13" s="17">
        <v>0.25364448657361499</v>
      </c>
      <c r="D13" s="17">
        <v>0.26275550998632402</v>
      </c>
      <c r="E13" s="17">
        <v>0.29420486462944401</v>
      </c>
      <c r="F13" s="17">
        <v>0.325351582431118</v>
      </c>
      <c r="G13" s="17">
        <v>0.42433532627007797</v>
      </c>
      <c r="H13" s="17">
        <v>0.438782760370236</v>
      </c>
      <c r="I13" s="17">
        <v>0.54996732982323404</v>
      </c>
      <c r="J13" s="17">
        <v>0.602950008320839</v>
      </c>
    </row>
    <row r="14" spans="2:11" x14ac:dyDescent="0.35">
      <c r="B14" s="19" t="s">
        <v>192</v>
      </c>
      <c r="C14" s="18">
        <v>0.267115970795337</v>
      </c>
      <c r="D14" s="18">
        <v>0.26057728629586302</v>
      </c>
      <c r="E14" s="18">
        <v>0.30852615634881803</v>
      </c>
      <c r="F14" s="18">
        <v>0.14368107305394401</v>
      </c>
      <c r="G14" s="18">
        <v>-6.8904513003085199E-3</v>
      </c>
      <c r="H14" s="18">
        <v>-2.2485188397014098E-2</v>
      </c>
      <c r="I14" s="18">
        <v>-0.26494972949713103</v>
      </c>
      <c r="J14" s="18">
        <v>-0.36191057168882002</v>
      </c>
    </row>
    <row r="15" spans="2:11" x14ac:dyDescent="0.35">
      <c r="B15" s="15" t="s">
        <v>226</v>
      </c>
      <c r="C15" s="15"/>
      <c r="D15" s="15"/>
      <c r="E15" s="15"/>
      <c r="F15" s="15"/>
      <c r="G15" s="15"/>
      <c r="H15" s="15"/>
      <c r="I15" s="15"/>
      <c r="J15" s="15"/>
    </row>
    <row r="16" spans="2:11" x14ac:dyDescent="0.35">
      <c r="B16" t="s">
        <v>68</v>
      </c>
    </row>
    <row r="17" spans="2:2" x14ac:dyDescent="0.35">
      <c r="B17" t="s">
        <v>69</v>
      </c>
    </row>
    <row r="21" spans="2:2" x14ac:dyDescent="0.35">
      <c r="B21" s="4" t="str">
        <f>HYPERLINK("#'Contents'!A1", "Return to Contents")</f>
        <v>Return to Contents</v>
      </c>
    </row>
  </sheetData>
  <mergeCells count="1">
    <mergeCell ref="D2:K2"/>
  </mergeCells>
  <pageMargins left="0.7" right="0.7" top="0.75" bottom="0.75" header="0.3" footer="0.3"/>
  <pageSetup paperSize="9" orientation="portrait" horizontalDpi="300" verticalDpi="30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BK21"/>
  <sheetViews>
    <sheetView showGridLines="0" workbookViewId="0">
      <pane xSplit="2" topLeftCell="C1" activePane="topRight" state="frozen"/>
      <selection pane="topRight" activeCell="B21" sqref="B21"/>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285</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1741</v>
      </c>
      <c r="D7" s="6">
        <v>882</v>
      </c>
      <c r="E7" s="6">
        <v>846</v>
      </c>
      <c r="F7" s="6"/>
      <c r="G7" s="6">
        <v>230</v>
      </c>
      <c r="H7" s="6">
        <v>333</v>
      </c>
      <c r="I7" s="6">
        <v>357</v>
      </c>
      <c r="J7" s="6">
        <v>282</v>
      </c>
      <c r="K7" s="6">
        <v>252</v>
      </c>
      <c r="L7" s="6">
        <v>287</v>
      </c>
      <c r="M7" s="6"/>
      <c r="N7" s="6">
        <v>273</v>
      </c>
      <c r="O7" s="6">
        <v>249</v>
      </c>
      <c r="P7" s="6">
        <v>143</v>
      </c>
      <c r="Q7" s="6">
        <v>172</v>
      </c>
      <c r="R7" s="6">
        <v>123</v>
      </c>
      <c r="S7" s="6">
        <v>166</v>
      </c>
      <c r="T7" s="6">
        <v>120</v>
      </c>
      <c r="U7" s="6">
        <v>74</v>
      </c>
      <c r="V7" s="6">
        <v>192</v>
      </c>
      <c r="W7" s="6">
        <v>137</v>
      </c>
      <c r="X7" s="6">
        <v>92</v>
      </c>
      <c r="Y7" s="6"/>
      <c r="Z7" s="6">
        <v>559</v>
      </c>
      <c r="AA7" s="6">
        <v>494</v>
      </c>
      <c r="AB7" s="6">
        <v>271</v>
      </c>
      <c r="AC7" s="6">
        <v>404</v>
      </c>
      <c r="AD7" s="6"/>
      <c r="AE7" s="6">
        <v>406</v>
      </c>
      <c r="AF7" s="6">
        <v>486</v>
      </c>
      <c r="AG7" s="6">
        <v>479</v>
      </c>
      <c r="AH7" s="6">
        <v>249</v>
      </c>
      <c r="AI7" s="6">
        <v>57</v>
      </c>
      <c r="AJ7" s="6"/>
      <c r="AK7" s="6">
        <v>613</v>
      </c>
      <c r="AL7" s="6">
        <v>462</v>
      </c>
      <c r="AM7" s="6">
        <v>139</v>
      </c>
      <c r="AN7" s="6">
        <v>135</v>
      </c>
      <c r="AO7" s="6">
        <v>281</v>
      </c>
      <c r="AP7" s="6">
        <v>74</v>
      </c>
      <c r="AQ7" s="6"/>
      <c r="AR7" s="6">
        <v>670</v>
      </c>
      <c r="AS7" s="6">
        <v>716</v>
      </c>
      <c r="AT7" s="6">
        <v>239</v>
      </c>
      <c r="AU7" s="6"/>
      <c r="AV7" s="6">
        <v>664</v>
      </c>
      <c r="AW7" s="6">
        <v>466</v>
      </c>
      <c r="AX7" s="6">
        <v>133</v>
      </c>
      <c r="AY7" s="6">
        <v>39</v>
      </c>
      <c r="AZ7" s="6">
        <v>203</v>
      </c>
      <c r="BA7" s="6"/>
      <c r="BB7" s="6">
        <v>520</v>
      </c>
      <c r="BC7" s="6">
        <v>435</v>
      </c>
      <c r="BD7" s="6">
        <v>120</v>
      </c>
      <c r="BE7" s="6"/>
      <c r="BF7" s="6">
        <v>402</v>
      </c>
      <c r="BG7" s="6">
        <v>457</v>
      </c>
      <c r="BH7" s="6">
        <v>246</v>
      </c>
      <c r="BI7" s="6">
        <v>333</v>
      </c>
      <c r="BJ7" s="6">
        <v>200</v>
      </c>
      <c r="BK7" s="6">
        <v>99</v>
      </c>
    </row>
    <row r="8" spans="2:63" ht="30" customHeight="1" x14ac:dyDescent="0.35">
      <c r="B8" s="7" t="s">
        <v>9</v>
      </c>
      <c r="C8" s="7">
        <v>1755</v>
      </c>
      <c r="D8" s="7">
        <v>929</v>
      </c>
      <c r="E8" s="7">
        <v>814</v>
      </c>
      <c r="F8" s="7"/>
      <c r="G8" s="7">
        <v>290</v>
      </c>
      <c r="H8" s="7">
        <v>336</v>
      </c>
      <c r="I8" s="7">
        <v>324</v>
      </c>
      <c r="J8" s="7">
        <v>257</v>
      </c>
      <c r="K8" s="7">
        <v>225</v>
      </c>
      <c r="L8" s="7">
        <v>323</v>
      </c>
      <c r="M8" s="7"/>
      <c r="N8" s="7">
        <v>282</v>
      </c>
      <c r="O8" s="7">
        <v>247</v>
      </c>
      <c r="P8" s="7">
        <v>139</v>
      </c>
      <c r="Q8" s="7">
        <v>172</v>
      </c>
      <c r="R8" s="7">
        <v>122</v>
      </c>
      <c r="S8" s="7">
        <v>168</v>
      </c>
      <c r="T8" s="7">
        <v>117</v>
      </c>
      <c r="U8" s="7">
        <v>70</v>
      </c>
      <c r="V8" s="7">
        <v>193</v>
      </c>
      <c r="W8" s="7">
        <v>153</v>
      </c>
      <c r="X8" s="7">
        <v>91</v>
      </c>
      <c r="Y8" s="7"/>
      <c r="Z8" s="7">
        <v>462</v>
      </c>
      <c r="AA8" s="7">
        <v>443</v>
      </c>
      <c r="AB8" s="7">
        <v>394</v>
      </c>
      <c r="AC8" s="7">
        <v>443</v>
      </c>
      <c r="AD8" s="7"/>
      <c r="AE8" s="7">
        <v>435</v>
      </c>
      <c r="AF8" s="7">
        <v>518</v>
      </c>
      <c r="AG8" s="7">
        <v>457</v>
      </c>
      <c r="AH8" s="7">
        <v>228</v>
      </c>
      <c r="AI8" s="7">
        <v>51</v>
      </c>
      <c r="AJ8" s="7"/>
      <c r="AK8" s="7">
        <v>623</v>
      </c>
      <c r="AL8" s="7">
        <v>435</v>
      </c>
      <c r="AM8" s="7">
        <v>154</v>
      </c>
      <c r="AN8" s="7">
        <v>144</v>
      </c>
      <c r="AO8" s="7">
        <v>283</v>
      </c>
      <c r="AP8" s="7">
        <v>78</v>
      </c>
      <c r="AQ8" s="7"/>
      <c r="AR8" s="7">
        <v>678</v>
      </c>
      <c r="AS8" s="7">
        <v>697</v>
      </c>
      <c r="AT8" s="7">
        <v>250</v>
      </c>
      <c r="AU8" s="7"/>
      <c r="AV8" s="7">
        <v>661</v>
      </c>
      <c r="AW8" s="7">
        <v>466</v>
      </c>
      <c r="AX8" s="7">
        <v>123</v>
      </c>
      <c r="AY8" s="7">
        <v>45</v>
      </c>
      <c r="AZ8" s="7">
        <v>217</v>
      </c>
      <c r="BA8" s="7"/>
      <c r="BB8" s="7">
        <v>512</v>
      </c>
      <c r="BC8" s="7">
        <v>432</v>
      </c>
      <c r="BD8" s="7">
        <v>116</v>
      </c>
      <c r="BE8" s="7"/>
      <c r="BF8" s="7">
        <v>399</v>
      </c>
      <c r="BG8" s="7">
        <v>455</v>
      </c>
      <c r="BH8" s="7">
        <v>259</v>
      </c>
      <c r="BI8" s="7">
        <v>335</v>
      </c>
      <c r="BJ8" s="7">
        <v>199</v>
      </c>
      <c r="BK8" s="7">
        <v>103</v>
      </c>
    </row>
    <row r="9" spans="2:63" x14ac:dyDescent="0.35">
      <c r="B9" s="14" t="s">
        <v>234</v>
      </c>
      <c r="C9" s="11">
        <v>0.209773878086429</v>
      </c>
      <c r="D9" s="11">
        <v>0.22297746630444301</v>
      </c>
      <c r="E9" s="11">
        <v>0.19489277832134999</v>
      </c>
      <c r="F9" s="11"/>
      <c r="G9" s="11">
        <v>0.29507663482645102</v>
      </c>
      <c r="H9" s="11">
        <v>0.32841500544444502</v>
      </c>
      <c r="I9" s="11">
        <v>0.22746062282912899</v>
      </c>
      <c r="J9" s="11">
        <v>0.16363762233037801</v>
      </c>
      <c r="K9" s="11">
        <v>0.136071420933358</v>
      </c>
      <c r="L9" s="11">
        <v>8.0161576585805194E-2</v>
      </c>
      <c r="M9" s="11"/>
      <c r="N9" s="11">
        <v>0.30571338417352201</v>
      </c>
      <c r="O9" s="11">
        <v>0.19003261424083201</v>
      </c>
      <c r="P9" s="11">
        <v>0.164544074907437</v>
      </c>
      <c r="Q9" s="11">
        <v>0.144560964856428</v>
      </c>
      <c r="R9" s="11">
        <v>0.25637428451002597</v>
      </c>
      <c r="S9" s="11">
        <v>0.15813633022426801</v>
      </c>
      <c r="T9" s="11">
        <v>0.17939724908743299</v>
      </c>
      <c r="U9" s="11">
        <v>0.26386615860923102</v>
      </c>
      <c r="V9" s="11">
        <v>0.220436345969652</v>
      </c>
      <c r="W9" s="11">
        <v>0.23299238941043901</v>
      </c>
      <c r="X9" s="11">
        <v>0.12744968267300399</v>
      </c>
      <c r="Y9" s="11"/>
      <c r="Z9" s="11">
        <v>0.20675240393167499</v>
      </c>
      <c r="AA9" s="11">
        <v>0.18406839432327801</v>
      </c>
      <c r="AB9" s="11">
        <v>0.21352649549809899</v>
      </c>
      <c r="AC9" s="11">
        <v>0.23258036861945999</v>
      </c>
      <c r="AD9" s="11"/>
      <c r="AE9" s="11">
        <v>0.196498196711692</v>
      </c>
      <c r="AF9" s="11">
        <v>0.16071819567465001</v>
      </c>
      <c r="AG9" s="11">
        <v>0.20944815896669</v>
      </c>
      <c r="AH9" s="11">
        <v>0.29005970170411499</v>
      </c>
      <c r="AI9" s="11">
        <v>0.42454707126107699</v>
      </c>
      <c r="AJ9" s="11"/>
      <c r="AK9" s="11">
        <v>0.191249962308949</v>
      </c>
      <c r="AL9" s="11">
        <v>0.20452526274968599</v>
      </c>
      <c r="AM9" s="11">
        <v>0.30987026929349498</v>
      </c>
      <c r="AN9" s="11">
        <v>0.20149048913242701</v>
      </c>
      <c r="AO9" s="11">
        <v>0.234064290210135</v>
      </c>
      <c r="AP9" s="11">
        <v>0.179109665574713</v>
      </c>
      <c r="AQ9" s="11"/>
      <c r="AR9" s="11">
        <v>0.14570311437864999</v>
      </c>
      <c r="AS9" s="11">
        <v>0.28726818391695502</v>
      </c>
      <c r="AT9" s="11">
        <v>0.14837766120474299</v>
      </c>
      <c r="AU9" s="11"/>
      <c r="AV9" s="11">
        <v>0.163815475703635</v>
      </c>
      <c r="AW9" s="11">
        <v>0.28295427565374198</v>
      </c>
      <c r="AX9" s="11">
        <v>0.17782137901453801</v>
      </c>
      <c r="AY9" s="11">
        <v>0.21560242141508901</v>
      </c>
      <c r="AZ9" s="11">
        <v>0.175402801863558</v>
      </c>
      <c r="BA9" s="11"/>
      <c r="BB9" s="11">
        <v>0.165767984737203</v>
      </c>
      <c r="BC9" s="11">
        <v>0.27499216214757699</v>
      </c>
      <c r="BD9" s="11">
        <v>0.22561594924550901</v>
      </c>
      <c r="BE9" s="11"/>
      <c r="BF9" s="11">
        <v>0.32793786514905099</v>
      </c>
      <c r="BG9" s="11">
        <v>0.19459404133040001</v>
      </c>
      <c r="BH9" s="11">
        <v>0.208642538770314</v>
      </c>
      <c r="BI9" s="11">
        <v>0.15312930826062701</v>
      </c>
      <c r="BJ9" s="11">
        <v>0.131089130115039</v>
      </c>
      <c r="BK9" s="11">
        <v>0.169598716017551</v>
      </c>
    </row>
    <row r="10" spans="2:63" x14ac:dyDescent="0.35">
      <c r="B10" s="14" t="s">
        <v>235</v>
      </c>
      <c r="C10" s="11">
        <v>0.39295714289183198</v>
      </c>
      <c r="D10" s="11">
        <v>0.36246575549462301</v>
      </c>
      <c r="E10" s="11">
        <v>0.427737603809899</v>
      </c>
      <c r="F10" s="11"/>
      <c r="G10" s="11">
        <v>0.43231747355860001</v>
      </c>
      <c r="H10" s="11">
        <v>0.42847296891889503</v>
      </c>
      <c r="I10" s="11">
        <v>0.41463398485798297</v>
      </c>
      <c r="J10" s="11">
        <v>0.36955316900038498</v>
      </c>
      <c r="K10" s="11">
        <v>0.36743387593847099</v>
      </c>
      <c r="L10" s="11">
        <v>0.335361421928767</v>
      </c>
      <c r="M10" s="11"/>
      <c r="N10" s="11">
        <v>0.39619856719173602</v>
      </c>
      <c r="O10" s="11">
        <v>0.427216783084647</v>
      </c>
      <c r="P10" s="11">
        <v>0.40089012524434198</v>
      </c>
      <c r="Q10" s="11">
        <v>0.37076506644215301</v>
      </c>
      <c r="R10" s="11">
        <v>0.36357049862609098</v>
      </c>
      <c r="S10" s="11">
        <v>0.41352716193581401</v>
      </c>
      <c r="T10" s="11">
        <v>0.37758048053246701</v>
      </c>
      <c r="U10" s="11">
        <v>0.337482577281907</v>
      </c>
      <c r="V10" s="11">
        <v>0.39832529317839099</v>
      </c>
      <c r="W10" s="11">
        <v>0.376112250884999</v>
      </c>
      <c r="X10" s="11">
        <v>0.40038560677503099</v>
      </c>
      <c r="Y10" s="11"/>
      <c r="Z10" s="11">
        <v>0.379722525395435</v>
      </c>
      <c r="AA10" s="11">
        <v>0.42711751745166998</v>
      </c>
      <c r="AB10" s="11">
        <v>0.42681878084144098</v>
      </c>
      <c r="AC10" s="11">
        <v>0.34754632460002</v>
      </c>
      <c r="AD10" s="11"/>
      <c r="AE10" s="11">
        <v>0.36504741685707298</v>
      </c>
      <c r="AF10" s="11">
        <v>0.43357423562721298</v>
      </c>
      <c r="AG10" s="11">
        <v>0.397519541409036</v>
      </c>
      <c r="AH10" s="11">
        <v>0.41818516583305299</v>
      </c>
      <c r="AI10" s="11">
        <v>0.23646415813406299</v>
      </c>
      <c r="AJ10" s="11"/>
      <c r="AK10" s="11">
        <v>0.348751213345531</v>
      </c>
      <c r="AL10" s="11">
        <v>0.46912993895249799</v>
      </c>
      <c r="AM10" s="11">
        <v>0.36170971419428999</v>
      </c>
      <c r="AN10" s="11">
        <v>0.36555499533577002</v>
      </c>
      <c r="AO10" s="11">
        <v>0.41024895771200398</v>
      </c>
      <c r="AP10" s="11">
        <v>0.40003083367096798</v>
      </c>
      <c r="AQ10" s="11"/>
      <c r="AR10" s="11">
        <v>0.392689893158501</v>
      </c>
      <c r="AS10" s="11">
        <v>0.386170482757068</v>
      </c>
      <c r="AT10" s="11">
        <v>0.399853038874742</v>
      </c>
      <c r="AU10" s="11"/>
      <c r="AV10" s="11">
        <v>0.39168044285244202</v>
      </c>
      <c r="AW10" s="11">
        <v>0.42213100561826999</v>
      </c>
      <c r="AX10" s="11">
        <v>0.44071577381310501</v>
      </c>
      <c r="AY10" s="11">
        <v>0.32638077995119702</v>
      </c>
      <c r="AZ10" s="11">
        <v>0.310977293275635</v>
      </c>
      <c r="BA10" s="11"/>
      <c r="BB10" s="11">
        <v>0.41095089971382498</v>
      </c>
      <c r="BC10" s="11">
        <v>0.421668462079618</v>
      </c>
      <c r="BD10" s="11">
        <v>0.47463077193644398</v>
      </c>
      <c r="BE10" s="11"/>
      <c r="BF10" s="11">
        <v>0.354084885525421</v>
      </c>
      <c r="BG10" s="11">
        <v>0.42770425210282698</v>
      </c>
      <c r="BH10" s="11">
        <v>0.46375771961965401</v>
      </c>
      <c r="BI10" s="11">
        <v>0.38841701195609202</v>
      </c>
      <c r="BJ10" s="11">
        <v>0.34157227930864098</v>
      </c>
      <c r="BK10" s="11">
        <v>0.33734198158180301</v>
      </c>
    </row>
    <row r="11" spans="2:63" x14ac:dyDescent="0.35">
      <c r="B11" s="14" t="s">
        <v>283</v>
      </c>
      <c r="C11" s="11">
        <v>0.184977688415325</v>
      </c>
      <c r="D11" s="11">
        <v>0.193533759398029</v>
      </c>
      <c r="E11" s="11">
        <v>0.176104648002333</v>
      </c>
      <c r="F11" s="11"/>
      <c r="G11" s="11">
        <v>0.12799628454303999</v>
      </c>
      <c r="H11" s="11">
        <v>0.119395413167485</v>
      </c>
      <c r="I11" s="11">
        <v>0.15466482464437201</v>
      </c>
      <c r="J11" s="11">
        <v>0.18237301968922401</v>
      </c>
      <c r="K11" s="11">
        <v>0.21747347331401401</v>
      </c>
      <c r="L11" s="11">
        <v>0.31409889983482298</v>
      </c>
      <c r="M11" s="11"/>
      <c r="N11" s="11">
        <v>0.15582214643390899</v>
      </c>
      <c r="O11" s="11">
        <v>0.19142161186912801</v>
      </c>
      <c r="P11" s="11">
        <v>0.143354360136909</v>
      </c>
      <c r="Q11" s="11">
        <v>0.24738701195712401</v>
      </c>
      <c r="R11" s="11">
        <v>0.14244936727472901</v>
      </c>
      <c r="S11" s="11">
        <v>0.24613039409752199</v>
      </c>
      <c r="T11" s="11">
        <v>0.16129288868779601</v>
      </c>
      <c r="U11" s="11">
        <v>0.219372464309878</v>
      </c>
      <c r="V11" s="11">
        <v>0.17359428155300899</v>
      </c>
      <c r="W11" s="11">
        <v>0.17067725054118299</v>
      </c>
      <c r="X11" s="11">
        <v>0.19948977361224801</v>
      </c>
      <c r="Y11" s="11"/>
      <c r="Z11" s="11">
        <v>0.205081798740466</v>
      </c>
      <c r="AA11" s="11">
        <v>0.14554624322836099</v>
      </c>
      <c r="AB11" s="11">
        <v>0.192358400565733</v>
      </c>
      <c r="AC11" s="11">
        <v>0.194945521942294</v>
      </c>
      <c r="AD11" s="11"/>
      <c r="AE11" s="11">
        <v>0.18767481261437299</v>
      </c>
      <c r="AF11" s="11">
        <v>0.20567844163902099</v>
      </c>
      <c r="AG11" s="11">
        <v>0.183360768133393</v>
      </c>
      <c r="AH11" s="11">
        <v>0.140345203413478</v>
      </c>
      <c r="AI11" s="11">
        <v>0.13714598872825301</v>
      </c>
      <c r="AJ11" s="11"/>
      <c r="AK11" s="11">
        <v>0.23208707136189799</v>
      </c>
      <c r="AL11" s="11">
        <v>0.14825787024422599</v>
      </c>
      <c r="AM11" s="11">
        <v>0.13081335985808701</v>
      </c>
      <c r="AN11" s="11">
        <v>0.21119302287314601</v>
      </c>
      <c r="AO11" s="11">
        <v>0.15736612803517699</v>
      </c>
      <c r="AP11" s="11">
        <v>0.18186943644506701</v>
      </c>
      <c r="AQ11" s="11"/>
      <c r="AR11" s="11">
        <v>0.212168300767588</v>
      </c>
      <c r="AS11" s="11">
        <v>0.17248818974982999</v>
      </c>
      <c r="AT11" s="11">
        <v>0.19734351624459201</v>
      </c>
      <c r="AU11" s="11"/>
      <c r="AV11" s="11">
        <v>0.213951466001919</v>
      </c>
      <c r="AW11" s="11">
        <v>0.13971960385547699</v>
      </c>
      <c r="AX11" s="11">
        <v>0.19724592945127301</v>
      </c>
      <c r="AY11" s="11">
        <v>0.31448491897817399</v>
      </c>
      <c r="AZ11" s="11">
        <v>0.210002917862979</v>
      </c>
      <c r="BA11" s="11"/>
      <c r="BB11" s="11">
        <v>0.20649553761241299</v>
      </c>
      <c r="BC11" s="11">
        <v>0.158502203265002</v>
      </c>
      <c r="BD11" s="11">
        <v>0.14212274281579701</v>
      </c>
      <c r="BE11" s="11"/>
      <c r="BF11" s="11">
        <v>0.13852746398376101</v>
      </c>
      <c r="BG11" s="11">
        <v>0.16262351915864101</v>
      </c>
      <c r="BH11" s="11">
        <v>0.17277522408296001</v>
      </c>
      <c r="BI11" s="11">
        <v>0.238923469407716</v>
      </c>
      <c r="BJ11" s="11">
        <v>0.23373965886662601</v>
      </c>
      <c r="BK11" s="11">
        <v>0.200438518550278</v>
      </c>
    </row>
    <row r="12" spans="2:63" x14ac:dyDescent="0.35">
      <c r="B12" s="14" t="s">
        <v>237</v>
      </c>
      <c r="C12" s="11">
        <v>0.109227176214119</v>
      </c>
      <c r="D12" s="11">
        <v>0.127415784917461</v>
      </c>
      <c r="E12" s="11">
        <v>8.9226322481842799E-2</v>
      </c>
      <c r="F12" s="11"/>
      <c r="G12" s="11">
        <v>5.16643392610555E-2</v>
      </c>
      <c r="H12" s="11">
        <v>4.4575324561353699E-2</v>
      </c>
      <c r="I12" s="11">
        <v>8.29342507497043E-2</v>
      </c>
      <c r="J12" s="11">
        <v>0.15404293776467301</v>
      </c>
      <c r="K12" s="11">
        <v>0.14676330661797701</v>
      </c>
      <c r="L12" s="11">
        <v>0.192688656096036</v>
      </c>
      <c r="M12" s="11"/>
      <c r="N12" s="11">
        <v>7.2495848001751906E-2</v>
      </c>
      <c r="O12" s="11">
        <v>0.100019720304794</v>
      </c>
      <c r="P12" s="11">
        <v>0.19843955280425299</v>
      </c>
      <c r="Q12" s="11">
        <v>0.124164745041416</v>
      </c>
      <c r="R12" s="11">
        <v>5.79328902512663E-2</v>
      </c>
      <c r="S12" s="11">
        <v>6.5426578502640095E-2</v>
      </c>
      <c r="T12" s="11">
        <v>0.16165986514369499</v>
      </c>
      <c r="U12" s="11">
        <v>8.1313506424056506E-2</v>
      </c>
      <c r="V12" s="11">
        <v>0.108214582876617</v>
      </c>
      <c r="W12" s="11">
        <v>0.13061966077875001</v>
      </c>
      <c r="X12" s="11">
        <v>0.153469030561733</v>
      </c>
      <c r="Y12" s="11"/>
      <c r="Z12" s="11">
        <v>0.13500214003935901</v>
      </c>
      <c r="AA12" s="11">
        <v>0.122728354665118</v>
      </c>
      <c r="AB12" s="11">
        <v>6.87899058104465E-2</v>
      </c>
      <c r="AC12" s="11">
        <v>0.101315852663576</v>
      </c>
      <c r="AD12" s="11"/>
      <c r="AE12" s="11">
        <v>0.11568692775277201</v>
      </c>
      <c r="AF12" s="11">
        <v>0.110649679016698</v>
      </c>
      <c r="AG12" s="11">
        <v>0.110158469392982</v>
      </c>
      <c r="AH12" s="11">
        <v>8.7315756348125204E-2</v>
      </c>
      <c r="AI12" s="11">
        <v>0.13108610117685299</v>
      </c>
      <c r="AJ12" s="11"/>
      <c r="AK12" s="11">
        <v>0.144411628049152</v>
      </c>
      <c r="AL12" s="11">
        <v>9.1617154565875394E-2</v>
      </c>
      <c r="AM12" s="11">
        <v>9.1981561299786602E-2</v>
      </c>
      <c r="AN12" s="11">
        <v>9.6380570398831106E-2</v>
      </c>
      <c r="AO12" s="11">
        <v>8.3715456395292903E-2</v>
      </c>
      <c r="AP12" s="11">
        <v>7.4008226619581202E-2</v>
      </c>
      <c r="AQ12" s="11"/>
      <c r="AR12" s="11">
        <v>0.15715864666334201</v>
      </c>
      <c r="AS12" s="11">
        <v>7.51933245961037E-2</v>
      </c>
      <c r="AT12" s="11">
        <v>9.7607302180743705E-2</v>
      </c>
      <c r="AU12" s="11"/>
      <c r="AV12" s="11">
        <v>0.147413602050463</v>
      </c>
      <c r="AW12" s="11">
        <v>6.9671416716148196E-2</v>
      </c>
      <c r="AX12" s="11">
        <v>0.11758030846498101</v>
      </c>
      <c r="AY12" s="11">
        <v>6.4407155094695107E-2</v>
      </c>
      <c r="AZ12" s="11">
        <v>0.113341897993254</v>
      </c>
      <c r="BA12" s="11"/>
      <c r="BB12" s="11">
        <v>0.139407233064992</v>
      </c>
      <c r="BC12" s="11">
        <v>6.0368429788167401E-2</v>
      </c>
      <c r="BD12" s="11">
        <v>8.3836764912416498E-2</v>
      </c>
      <c r="BE12" s="11"/>
      <c r="BF12" s="11">
        <v>8.6407660761438299E-2</v>
      </c>
      <c r="BG12" s="11">
        <v>0.104478302539195</v>
      </c>
      <c r="BH12" s="11">
        <v>7.4527525797921407E-2</v>
      </c>
      <c r="BI12" s="11">
        <v>0.11392078630746499</v>
      </c>
      <c r="BJ12" s="11">
        <v>0.18948381697080599</v>
      </c>
      <c r="BK12" s="11">
        <v>0.13194978955171699</v>
      </c>
    </row>
    <row r="13" spans="2:63" x14ac:dyDescent="0.35">
      <c r="B13" s="14" t="s">
        <v>84</v>
      </c>
      <c r="C13" s="11">
        <v>0.103064114392295</v>
      </c>
      <c r="D13" s="11">
        <v>9.3607233885443994E-2</v>
      </c>
      <c r="E13" s="11">
        <v>0.112038647384575</v>
      </c>
      <c r="F13" s="11"/>
      <c r="G13" s="11">
        <v>9.2945267810853896E-2</v>
      </c>
      <c r="H13" s="11">
        <v>7.9141287907821697E-2</v>
      </c>
      <c r="I13" s="11">
        <v>0.120306316918811</v>
      </c>
      <c r="J13" s="11">
        <v>0.13039325121534001</v>
      </c>
      <c r="K13" s="11">
        <v>0.13225792319617999</v>
      </c>
      <c r="L13" s="11">
        <v>7.7689445554568803E-2</v>
      </c>
      <c r="M13" s="11"/>
      <c r="N13" s="11">
        <v>6.9770054199081499E-2</v>
      </c>
      <c r="O13" s="11">
        <v>9.1309270500598103E-2</v>
      </c>
      <c r="P13" s="11">
        <v>9.2771886907058898E-2</v>
      </c>
      <c r="Q13" s="11">
        <v>0.11312221170287901</v>
      </c>
      <c r="R13" s="11">
        <v>0.17967295933788699</v>
      </c>
      <c r="S13" s="11">
        <v>0.116779535239756</v>
      </c>
      <c r="T13" s="11">
        <v>0.12006951654861001</v>
      </c>
      <c r="U13" s="11">
        <v>9.7965293374927306E-2</v>
      </c>
      <c r="V13" s="11">
        <v>9.9429496422331898E-2</v>
      </c>
      <c r="W13" s="11">
        <v>8.9598448384629298E-2</v>
      </c>
      <c r="X13" s="11">
        <v>0.11920590637798401</v>
      </c>
      <c r="Y13" s="11"/>
      <c r="Z13" s="11">
        <v>7.3441131893065906E-2</v>
      </c>
      <c r="AA13" s="11">
        <v>0.120539490331574</v>
      </c>
      <c r="AB13" s="11">
        <v>9.8506417284279904E-2</v>
      </c>
      <c r="AC13" s="11">
        <v>0.12361193217465</v>
      </c>
      <c r="AD13" s="11"/>
      <c r="AE13" s="11">
        <v>0.13509264606408899</v>
      </c>
      <c r="AF13" s="11">
        <v>8.9379448042418194E-2</v>
      </c>
      <c r="AG13" s="11">
        <v>9.9513062097898106E-2</v>
      </c>
      <c r="AH13" s="11">
        <v>6.4094172701228302E-2</v>
      </c>
      <c r="AI13" s="11">
        <v>7.0756680699752994E-2</v>
      </c>
      <c r="AJ13" s="11"/>
      <c r="AK13" s="11">
        <v>8.3500124934469705E-2</v>
      </c>
      <c r="AL13" s="11">
        <v>8.6469773487713994E-2</v>
      </c>
      <c r="AM13" s="11">
        <v>0.105625095354341</v>
      </c>
      <c r="AN13" s="11">
        <v>0.125380922259826</v>
      </c>
      <c r="AO13" s="11">
        <v>0.114605167647391</v>
      </c>
      <c r="AP13" s="11">
        <v>0.16498183768967101</v>
      </c>
      <c r="AQ13" s="11"/>
      <c r="AR13" s="11">
        <v>9.2280045031919694E-2</v>
      </c>
      <c r="AS13" s="11">
        <v>7.8879818980043398E-2</v>
      </c>
      <c r="AT13" s="11">
        <v>0.15681848149517899</v>
      </c>
      <c r="AU13" s="11"/>
      <c r="AV13" s="11">
        <v>8.3139013391540395E-2</v>
      </c>
      <c r="AW13" s="11">
        <v>8.5523698156362696E-2</v>
      </c>
      <c r="AX13" s="11">
        <v>6.6636609256103194E-2</v>
      </c>
      <c r="AY13" s="11">
        <v>7.9124724560844698E-2</v>
      </c>
      <c r="AZ13" s="11">
        <v>0.19027508900457399</v>
      </c>
      <c r="BA13" s="11"/>
      <c r="BB13" s="11">
        <v>7.7378344871567806E-2</v>
      </c>
      <c r="BC13" s="11">
        <v>8.4468742719635101E-2</v>
      </c>
      <c r="BD13" s="11">
        <v>7.3793771089833898E-2</v>
      </c>
      <c r="BE13" s="11"/>
      <c r="BF13" s="11">
        <v>9.3042124580329205E-2</v>
      </c>
      <c r="BG13" s="11">
        <v>0.110599884868937</v>
      </c>
      <c r="BH13" s="11">
        <v>8.0296991729151196E-2</v>
      </c>
      <c r="BI13" s="11">
        <v>0.10560942406809901</v>
      </c>
      <c r="BJ13" s="11">
        <v>0.104115114738888</v>
      </c>
      <c r="BK13" s="11">
        <v>0.160670994298651</v>
      </c>
    </row>
    <row r="14" spans="2:63" x14ac:dyDescent="0.35">
      <c r="B14" s="14" t="s">
        <v>238</v>
      </c>
      <c r="C14" s="17">
        <v>0.60273102097826103</v>
      </c>
      <c r="D14" s="17">
        <v>0.58544322179906605</v>
      </c>
      <c r="E14" s="17">
        <v>0.62263038213124999</v>
      </c>
      <c r="F14" s="17"/>
      <c r="G14" s="17">
        <v>0.72739410838505103</v>
      </c>
      <c r="H14" s="17">
        <v>0.75688797436333999</v>
      </c>
      <c r="I14" s="17">
        <v>0.64209460768711202</v>
      </c>
      <c r="J14" s="17">
        <v>0.53319079133076297</v>
      </c>
      <c r="K14" s="17">
        <v>0.50350529687182899</v>
      </c>
      <c r="L14" s="17">
        <v>0.41552299851457197</v>
      </c>
      <c r="M14" s="17"/>
      <c r="N14" s="17">
        <v>0.70191195136525797</v>
      </c>
      <c r="O14" s="17">
        <v>0.61724939732547901</v>
      </c>
      <c r="P14" s="17">
        <v>0.56543420015178003</v>
      </c>
      <c r="Q14" s="17">
        <v>0.51532603129858101</v>
      </c>
      <c r="R14" s="17">
        <v>0.61994478313611801</v>
      </c>
      <c r="S14" s="17">
        <v>0.57166349216008205</v>
      </c>
      <c r="T14" s="17">
        <v>0.5569777296199</v>
      </c>
      <c r="U14" s="17">
        <v>0.60134873589113802</v>
      </c>
      <c r="V14" s="17">
        <v>0.61876163914804205</v>
      </c>
      <c r="W14" s="17">
        <v>0.60910464029543798</v>
      </c>
      <c r="X14" s="17">
        <v>0.52783528944803504</v>
      </c>
      <c r="Y14" s="17"/>
      <c r="Z14" s="17">
        <v>0.58647492932710998</v>
      </c>
      <c r="AA14" s="17">
        <v>0.61118591177494797</v>
      </c>
      <c r="AB14" s="17">
        <v>0.64034527633954097</v>
      </c>
      <c r="AC14" s="17">
        <v>0.58012669321947996</v>
      </c>
      <c r="AD14" s="17"/>
      <c r="AE14" s="17">
        <v>0.56154561356876598</v>
      </c>
      <c r="AF14" s="17">
        <v>0.59429243130186304</v>
      </c>
      <c r="AG14" s="17">
        <v>0.606967700375727</v>
      </c>
      <c r="AH14" s="17">
        <v>0.70824486753716798</v>
      </c>
      <c r="AI14" s="17">
        <v>0.66101122939514101</v>
      </c>
      <c r="AJ14" s="17"/>
      <c r="AK14" s="17">
        <v>0.54000117565448003</v>
      </c>
      <c r="AL14" s="17">
        <v>0.67365520170218496</v>
      </c>
      <c r="AM14" s="17">
        <v>0.67157998348778503</v>
      </c>
      <c r="AN14" s="17">
        <v>0.56704548446819703</v>
      </c>
      <c r="AO14" s="17">
        <v>0.64431324792213895</v>
      </c>
      <c r="AP14" s="17">
        <v>0.57914049924568101</v>
      </c>
      <c r="AQ14" s="17"/>
      <c r="AR14" s="17">
        <v>0.53839300753715102</v>
      </c>
      <c r="AS14" s="17">
        <v>0.67343866667402297</v>
      </c>
      <c r="AT14" s="17">
        <v>0.54823070007948504</v>
      </c>
      <c r="AU14" s="17"/>
      <c r="AV14" s="17">
        <v>0.55549591855607705</v>
      </c>
      <c r="AW14" s="17">
        <v>0.70508528127201198</v>
      </c>
      <c r="AX14" s="17">
        <v>0.61853715282764399</v>
      </c>
      <c r="AY14" s="17">
        <v>0.54198320136628597</v>
      </c>
      <c r="AZ14" s="17">
        <v>0.486380095139193</v>
      </c>
      <c r="BA14" s="17"/>
      <c r="BB14" s="17">
        <v>0.57671888445102704</v>
      </c>
      <c r="BC14" s="17">
        <v>0.69666062422719499</v>
      </c>
      <c r="BD14" s="17">
        <v>0.70024672118195297</v>
      </c>
      <c r="BE14" s="17"/>
      <c r="BF14" s="17">
        <v>0.68202275067447105</v>
      </c>
      <c r="BG14" s="17">
        <v>0.62229829343322696</v>
      </c>
      <c r="BH14" s="17">
        <v>0.67240025838996798</v>
      </c>
      <c r="BI14" s="17">
        <v>0.541546320216719</v>
      </c>
      <c r="BJ14" s="17">
        <v>0.47266140942368001</v>
      </c>
      <c r="BK14" s="17">
        <v>0.50694069759935401</v>
      </c>
    </row>
    <row r="15" spans="2:63" x14ac:dyDescent="0.35">
      <c r="B15" s="14" t="s">
        <v>239</v>
      </c>
      <c r="C15" s="17">
        <v>0.29420486462944401</v>
      </c>
      <c r="D15" s="17">
        <v>0.32094954431549</v>
      </c>
      <c r="E15" s="17">
        <v>0.26533097048417598</v>
      </c>
      <c r="F15" s="17"/>
      <c r="G15" s="17">
        <v>0.179660623804096</v>
      </c>
      <c r="H15" s="17">
        <v>0.163970737728838</v>
      </c>
      <c r="I15" s="17">
        <v>0.23759907539407699</v>
      </c>
      <c r="J15" s="17">
        <v>0.33641595745389702</v>
      </c>
      <c r="K15" s="17">
        <v>0.36423677993199099</v>
      </c>
      <c r="L15" s="17">
        <v>0.506787555930859</v>
      </c>
      <c r="M15" s="17"/>
      <c r="N15" s="17">
        <v>0.228317994435661</v>
      </c>
      <c r="O15" s="17">
        <v>0.29144133217392298</v>
      </c>
      <c r="P15" s="17">
        <v>0.34179391294116201</v>
      </c>
      <c r="Q15" s="17">
        <v>0.37155175699853998</v>
      </c>
      <c r="R15" s="17">
        <v>0.20038225752599501</v>
      </c>
      <c r="S15" s="17">
        <v>0.31155697260016202</v>
      </c>
      <c r="T15" s="17">
        <v>0.32295275383149102</v>
      </c>
      <c r="U15" s="17">
        <v>0.30068597073393499</v>
      </c>
      <c r="V15" s="17">
        <v>0.28180886442962599</v>
      </c>
      <c r="W15" s="17">
        <v>0.30129691131993303</v>
      </c>
      <c r="X15" s="17">
        <v>0.35295880417398101</v>
      </c>
      <c r="Y15" s="17"/>
      <c r="Z15" s="17">
        <v>0.34008393877982501</v>
      </c>
      <c r="AA15" s="17">
        <v>0.26827459789347902</v>
      </c>
      <c r="AB15" s="17">
        <v>0.26114830637617997</v>
      </c>
      <c r="AC15" s="17">
        <v>0.29626137460586999</v>
      </c>
      <c r="AD15" s="17"/>
      <c r="AE15" s="17">
        <v>0.30336174036714503</v>
      </c>
      <c r="AF15" s="17">
        <v>0.31632812065571903</v>
      </c>
      <c r="AG15" s="17">
        <v>0.29351923752637499</v>
      </c>
      <c r="AH15" s="17">
        <v>0.227660959761603</v>
      </c>
      <c r="AI15" s="17">
        <v>0.268232089905106</v>
      </c>
      <c r="AJ15" s="17"/>
      <c r="AK15" s="17">
        <v>0.37649869941105002</v>
      </c>
      <c r="AL15" s="17">
        <v>0.23987502481010101</v>
      </c>
      <c r="AM15" s="17">
        <v>0.222794921157874</v>
      </c>
      <c r="AN15" s="17">
        <v>0.30757359327197697</v>
      </c>
      <c r="AO15" s="17">
        <v>0.24108158443047001</v>
      </c>
      <c r="AP15" s="17">
        <v>0.25587766306464799</v>
      </c>
      <c r="AQ15" s="17"/>
      <c r="AR15" s="17">
        <v>0.36932694743092898</v>
      </c>
      <c r="AS15" s="17">
        <v>0.247681514345933</v>
      </c>
      <c r="AT15" s="17">
        <v>0.29495081842533599</v>
      </c>
      <c r="AU15" s="17"/>
      <c r="AV15" s="17">
        <v>0.361365068052383</v>
      </c>
      <c r="AW15" s="17">
        <v>0.20939102057162501</v>
      </c>
      <c r="AX15" s="17">
        <v>0.31482623791625303</v>
      </c>
      <c r="AY15" s="17">
        <v>0.37889207407287001</v>
      </c>
      <c r="AZ15" s="17">
        <v>0.32334481585623298</v>
      </c>
      <c r="BA15" s="17"/>
      <c r="BB15" s="17">
        <v>0.34590277067740499</v>
      </c>
      <c r="BC15" s="17">
        <v>0.21887063305317001</v>
      </c>
      <c r="BD15" s="17">
        <v>0.22595950772821399</v>
      </c>
      <c r="BE15" s="17"/>
      <c r="BF15" s="17">
        <v>0.224935124745199</v>
      </c>
      <c r="BG15" s="17">
        <v>0.26710182169783497</v>
      </c>
      <c r="BH15" s="17">
        <v>0.247302749880881</v>
      </c>
      <c r="BI15" s="17">
        <v>0.35284425571518202</v>
      </c>
      <c r="BJ15" s="17">
        <v>0.42322347583743197</v>
      </c>
      <c r="BK15" s="17">
        <v>0.33238830810199499</v>
      </c>
    </row>
    <row r="16" spans="2:63" x14ac:dyDescent="0.35">
      <c r="B16" s="14" t="s">
        <v>192</v>
      </c>
      <c r="C16" s="18">
        <v>0.30852615634881803</v>
      </c>
      <c r="D16" s="18">
        <v>0.264493677483576</v>
      </c>
      <c r="E16" s="18">
        <v>0.35729941164707402</v>
      </c>
      <c r="F16" s="18"/>
      <c r="G16" s="18">
        <v>0.54773348458095505</v>
      </c>
      <c r="H16" s="18">
        <v>0.59291723663450102</v>
      </c>
      <c r="I16" s="18">
        <v>0.40449553229303498</v>
      </c>
      <c r="J16" s="18">
        <v>0.19677483387686601</v>
      </c>
      <c r="K16" s="18">
        <v>0.13926851693983699</v>
      </c>
      <c r="L16" s="18">
        <v>-9.1264557416287098E-2</v>
      </c>
      <c r="M16" s="18"/>
      <c r="N16" s="18">
        <v>0.47359395692959699</v>
      </c>
      <c r="O16" s="18">
        <v>0.32580806515155603</v>
      </c>
      <c r="P16" s="18">
        <v>0.22364028721061799</v>
      </c>
      <c r="Q16" s="18">
        <v>0.143774274300041</v>
      </c>
      <c r="R16" s="18">
        <v>0.41956252561012303</v>
      </c>
      <c r="S16" s="18">
        <v>0.26010651955991998</v>
      </c>
      <c r="T16" s="18">
        <v>0.234024975788409</v>
      </c>
      <c r="U16" s="18">
        <v>0.30066276515720303</v>
      </c>
      <c r="V16" s="18">
        <v>0.336952774718417</v>
      </c>
      <c r="W16" s="18">
        <v>0.30780772897550501</v>
      </c>
      <c r="X16" s="18">
        <v>0.174876485274054</v>
      </c>
      <c r="Y16" s="18"/>
      <c r="Z16" s="18">
        <v>0.246390990547285</v>
      </c>
      <c r="AA16" s="18">
        <v>0.342911313881469</v>
      </c>
      <c r="AB16" s="18">
        <v>0.379196969963361</v>
      </c>
      <c r="AC16" s="18">
        <v>0.28386531861361097</v>
      </c>
      <c r="AD16" s="18"/>
      <c r="AE16" s="18">
        <v>0.25818387320162001</v>
      </c>
      <c r="AF16" s="18">
        <v>0.27796431064614402</v>
      </c>
      <c r="AG16" s="18">
        <v>0.31344846284935202</v>
      </c>
      <c r="AH16" s="18">
        <v>0.48058390777556498</v>
      </c>
      <c r="AI16" s="18">
        <v>0.39277913949003501</v>
      </c>
      <c r="AJ16" s="18"/>
      <c r="AK16" s="18">
        <v>0.16350247624343001</v>
      </c>
      <c r="AL16" s="18">
        <v>0.43378017689208398</v>
      </c>
      <c r="AM16" s="18">
        <v>0.448785062329912</v>
      </c>
      <c r="AN16" s="18">
        <v>0.25947189119621999</v>
      </c>
      <c r="AO16" s="18">
        <v>0.403231663491669</v>
      </c>
      <c r="AP16" s="18">
        <v>0.32326283618103302</v>
      </c>
      <c r="AQ16" s="18"/>
      <c r="AR16" s="18">
        <v>0.16906606010622199</v>
      </c>
      <c r="AS16" s="18">
        <v>0.42575715232809003</v>
      </c>
      <c r="AT16" s="18">
        <v>0.253279881654149</v>
      </c>
      <c r="AU16" s="18"/>
      <c r="AV16" s="18">
        <v>0.194130850503694</v>
      </c>
      <c r="AW16" s="18">
        <v>0.49569426070038602</v>
      </c>
      <c r="AX16" s="18">
        <v>0.30371091491139002</v>
      </c>
      <c r="AY16" s="18">
        <v>0.16309112729341599</v>
      </c>
      <c r="AZ16" s="18">
        <v>0.16303527928295999</v>
      </c>
      <c r="BA16" s="18"/>
      <c r="BB16" s="18">
        <v>0.23081611377362299</v>
      </c>
      <c r="BC16" s="18">
        <v>0.47778999117402599</v>
      </c>
      <c r="BD16" s="18">
        <v>0.47428721345373898</v>
      </c>
      <c r="BE16" s="18"/>
      <c r="BF16" s="18">
        <v>0.45708762592927199</v>
      </c>
      <c r="BG16" s="18">
        <v>0.35519647173539198</v>
      </c>
      <c r="BH16" s="18">
        <v>0.42509750850908601</v>
      </c>
      <c r="BI16" s="18">
        <v>0.18870206450153701</v>
      </c>
      <c r="BJ16" s="18">
        <v>4.9437933586247297E-2</v>
      </c>
      <c r="BK16" s="18">
        <v>0.17455238949735999</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286</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3066</v>
      </c>
      <c r="D7" s="6">
        <v>1428</v>
      </c>
      <c r="E7" s="6">
        <v>1617</v>
      </c>
      <c r="F7" s="6"/>
      <c r="G7" s="6">
        <v>389</v>
      </c>
      <c r="H7" s="6">
        <v>538</v>
      </c>
      <c r="I7" s="6">
        <v>572</v>
      </c>
      <c r="J7" s="6">
        <v>589</v>
      </c>
      <c r="K7" s="6">
        <v>459</v>
      </c>
      <c r="L7" s="6">
        <v>519</v>
      </c>
      <c r="M7" s="6"/>
      <c r="N7" s="6">
        <v>466</v>
      </c>
      <c r="O7" s="6">
        <v>429</v>
      </c>
      <c r="P7" s="6">
        <v>259</v>
      </c>
      <c r="Q7" s="6">
        <v>269</v>
      </c>
      <c r="R7" s="6">
        <v>223</v>
      </c>
      <c r="S7" s="6">
        <v>297</v>
      </c>
      <c r="T7" s="6">
        <v>244</v>
      </c>
      <c r="U7" s="6">
        <v>128</v>
      </c>
      <c r="V7" s="6">
        <v>334</v>
      </c>
      <c r="W7" s="6">
        <v>251</v>
      </c>
      <c r="X7" s="6">
        <v>166</v>
      </c>
      <c r="Y7" s="6"/>
      <c r="Z7" s="6">
        <v>918</v>
      </c>
      <c r="AA7" s="6">
        <v>888</v>
      </c>
      <c r="AB7" s="6">
        <v>476</v>
      </c>
      <c r="AC7" s="6">
        <v>764</v>
      </c>
      <c r="AD7" s="6"/>
      <c r="AE7" s="6">
        <v>731</v>
      </c>
      <c r="AF7" s="6">
        <v>938</v>
      </c>
      <c r="AG7" s="6">
        <v>830</v>
      </c>
      <c r="AH7" s="6">
        <v>383</v>
      </c>
      <c r="AI7" s="6">
        <v>67</v>
      </c>
      <c r="AJ7" s="6"/>
      <c r="AK7" s="6">
        <v>1040</v>
      </c>
      <c r="AL7" s="6">
        <v>797</v>
      </c>
      <c r="AM7" s="6">
        <v>271</v>
      </c>
      <c r="AN7" s="6">
        <v>264</v>
      </c>
      <c r="AO7" s="6">
        <v>519</v>
      </c>
      <c r="AP7" s="6">
        <v>115</v>
      </c>
      <c r="AQ7" s="6"/>
      <c r="AR7" s="6">
        <v>1171</v>
      </c>
      <c r="AS7" s="6">
        <v>1260</v>
      </c>
      <c r="AT7" s="6">
        <v>411</v>
      </c>
      <c r="AU7" s="6"/>
      <c r="AV7" s="6">
        <v>1148</v>
      </c>
      <c r="AW7" s="6">
        <v>857</v>
      </c>
      <c r="AX7" s="6">
        <v>229</v>
      </c>
      <c r="AY7" s="6">
        <v>47</v>
      </c>
      <c r="AZ7" s="6">
        <v>383</v>
      </c>
      <c r="BA7" s="6"/>
      <c r="BB7" s="6">
        <v>944</v>
      </c>
      <c r="BC7" s="6">
        <v>813</v>
      </c>
      <c r="BD7" s="6">
        <v>192</v>
      </c>
      <c r="BE7" s="6"/>
      <c r="BF7" s="6">
        <v>655</v>
      </c>
      <c r="BG7" s="6">
        <v>824</v>
      </c>
      <c r="BH7" s="6">
        <v>404</v>
      </c>
      <c r="BI7" s="6">
        <v>637</v>
      </c>
      <c r="BJ7" s="6">
        <v>377</v>
      </c>
      <c r="BK7" s="6">
        <v>165</v>
      </c>
    </row>
    <row r="8" spans="2:63" ht="30" customHeight="1" x14ac:dyDescent="0.35">
      <c r="B8" s="7" t="s">
        <v>9</v>
      </c>
      <c r="C8" s="7">
        <v>3089</v>
      </c>
      <c r="D8" s="7">
        <v>1516</v>
      </c>
      <c r="E8" s="7">
        <v>1551</v>
      </c>
      <c r="F8" s="7"/>
      <c r="G8" s="7">
        <v>478</v>
      </c>
      <c r="H8" s="7">
        <v>545</v>
      </c>
      <c r="I8" s="7">
        <v>533</v>
      </c>
      <c r="J8" s="7">
        <v>539</v>
      </c>
      <c r="K8" s="7">
        <v>406</v>
      </c>
      <c r="L8" s="7">
        <v>587</v>
      </c>
      <c r="M8" s="7"/>
      <c r="N8" s="7">
        <v>473</v>
      </c>
      <c r="O8" s="7">
        <v>422</v>
      </c>
      <c r="P8" s="7">
        <v>254</v>
      </c>
      <c r="Q8" s="7">
        <v>272</v>
      </c>
      <c r="R8" s="7">
        <v>221</v>
      </c>
      <c r="S8" s="7">
        <v>301</v>
      </c>
      <c r="T8" s="7">
        <v>239</v>
      </c>
      <c r="U8" s="7">
        <v>125</v>
      </c>
      <c r="V8" s="7">
        <v>340</v>
      </c>
      <c r="W8" s="7">
        <v>277</v>
      </c>
      <c r="X8" s="7">
        <v>164</v>
      </c>
      <c r="Y8" s="7"/>
      <c r="Z8" s="7">
        <v>760</v>
      </c>
      <c r="AA8" s="7">
        <v>792</v>
      </c>
      <c r="AB8" s="7">
        <v>688</v>
      </c>
      <c r="AC8" s="7">
        <v>828</v>
      </c>
      <c r="AD8" s="7"/>
      <c r="AE8" s="7">
        <v>785</v>
      </c>
      <c r="AF8" s="7">
        <v>988</v>
      </c>
      <c r="AG8" s="7">
        <v>783</v>
      </c>
      <c r="AH8" s="7">
        <v>348</v>
      </c>
      <c r="AI8" s="7">
        <v>60</v>
      </c>
      <c r="AJ8" s="7"/>
      <c r="AK8" s="7">
        <v>1056</v>
      </c>
      <c r="AL8" s="7">
        <v>758</v>
      </c>
      <c r="AM8" s="7">
        <v>293</v>
      </c>
      <c r="AN8" s="7">
        <v>280</v>
      </c>
      <c r="AO8" s="7">
        <v>517</v>
      </c>
      <c r="AP8" s="7">
        <v>122</v>
      </c>
      <c r="AQ8" s="7"/>
      <c r="AR8" s="7">
        <v>1201</v>
      </c>
      <c r="AS8" s="7">
        <v>1224</v>
      </c>
      <c r="AT8" s="7">
        <v>419</v>
      </c>
      <c r="AU8" s="7"/>
      <c r="AV8" s="7">
        <v>1148</v>
      </c>
      <c r="AW8" s="7">
        <v>863</v>
      </c>
      <c r="AX8" s="7">
        <v>215</v>
      </c>
      <c r="AY8" s="7">
        <v>54</v>
      </c>
      <c r="AZ8" s="7">
        <v>398</v>
      </c>
      <c r="BA8" s="7"/>
      <c r="BB8" s="7">
        <v>951</v>
      </c>
      <c r="BC8" s="7">
        <v>819</v>
      </c>
      <c r="BD8" s="7">
        <v>186</v>
      </c>
      <c r="BE8" s="7"/>
      <c r="BF8" s="7">
        <v>654</v>
      </c>
      <c r="BG8" s="7">
        <v>809</v>
      </c>
      <c r="BH8" s="7">
        <v>420</v>
      </c>
      <c r="BI8" s="7">
        <v>648</v>
      </c>
      <c r="BJ8" s="7">
        <v>379</v>
      </c>
      <c r="BK8" s="7">
        <v>173</v>
      </c>
    </row>
    <row r="9" spans="2:63" x14ac:dyDescent="0.35">
      <c r="B9" s="14" t="s">
        <v>234</v>
      </c>
      <c r="C9" s="11">
        <v>0.14175170117899899</v>
      </c>
      <c r="D9" s="11">
        <v>0.15622124877781199</v>
      </c>
      <c r="E9" s="11">
        <v>0.12718959622020301</v>
      </c>
      <c r="F9" s="11"/>
      <c r="G9" s="11">
        <v>0.16945825174877599</v>
      </c>
      <c r="H9" s="11">
        <v>0.235042008079344</v>
      </c>
      <c r="I9" s="11">
        <v>0.184272815266948</v>
      </c>
      <c r="J9" s="11">
        <v>0.120619594055575</v>
      </c>
      <c r="K9" s="11">
        <v>6.6391435885137101E-2</v>
      </c>
      <c r="L9" s="11">
        <v>6.5532897263852294E-2</v>
      </c>
      <c r="M9" s="11"/>
      <c r="N9" s="11">
        <v>0.219556107046145</v>
      </c>
      <c r="O9" s="11">
        <v>0.102650575535158</v>
      </c>
      <c r="P9" s="11">
        <v>0.12561510350591401</v>
      </c>
      <c r="Q9" s="11">
        <v>0.13831551818896101</v>
      </c>
      <c r="R9" s="11">
        <v>0.145635966420466</v>
      </c>
      <c r="S9" s="11">
        <v>0.136248168622569</v>
      </c>
      <c r="T9" s="11">
        <v>0.15959599158042301</v>
      </c>
      <c r="U9" s="11">
        <v>0.13263809396227899</v>
      </c>
      <c r="V9" s="11">
        <v>0.13678376992367799</v>
      </c>
      <c r="W9" s="11">
        <v>0.112761816792684</v>
      </c>
      <c r="X9" s="11">
        <v>9.3724908168157997E-2</v>
      </c>
      <c r="Y9" s="11"/>
      <c r="Z9" s="11">
        <v>0.16466041284066099</v>
      </c>
      <c r="AA9" s="11">
        <v>0.102409161160166</v>
      </c>
      <c r="AB9" s="11">
        <v>0.14697423718050701</v>
      </c>
      <c r="AC9" s="11">
        <v>0.15601093531407501</v>
      </c>
      <c r="AD9" s="11"/>
      <c r="AE9" s="11">
        <v>0.12403306522216</v>
      </c>
      <c r="AF9" s="11">
        <v>0.11277677690328899</v>
      </c>
      <c r="AG9" s="11">
        <v>0.160574208044827</v>
      </c>
      <c r="AH9" s="11">
        <v>0.22681875826276099</v>
      </c>
      <c r="AI9" s="11">
        <v>0.28417770274312698</v>
      </c>
      <c r="AJ9" s="11"/>
      <c r="AK9" s="11">
        <v>0.13186643196914499</v>
      </c>
      <c r="AL9" s="11">
        <v>0.155367197688666</v>
      </c>
      <c r="AM9" s="11">
        <v>0.133238283186422</v>
      </c>
      <c r="AN9" s="11">
        <v>0.11252438999236999</v>
      </c>
      <c r="AO9" s="11">
        <v>0.161785830419552</v>
      </c>
      <c r="AP9" s="11">
        <v>0.145778490262083</v>
      </c>
      <c r="AQ9" s="11"/>
      <c r="AR9" s="11">
        <v>0.111722238987938</v>
      </c>
      <c r="AS9" s="11">
        <v>0.18954396259137199</v>
      </c>
      <c r="AT9" s="11">
        <v>0.10163732430517899</v>
      </c>
      <c r="AU9" s="11"/>
      <c r="AV9" s="11">
        <v>0.11355345316876</v>
      </c>
      <c r="AW9" s="11">
        <v>0.18289808273203001</v>
      </c>
      <c r="AX9" s="11">
        <v>0.16459592224845601</v>
      </c>
      <c r="AY9" s="11">
        <v>0.163453212993246</v>
      </c>
      <c r="AZ9" s="11">
        <v>8.3902242811734196E-2</v>
      </c>
      <c r="BA9" s="11"/>
      <c r="BB9" s="11">
        <v>0.126466027906324</v>
      </c>
      <c r="BC9" s="11">
        <v>0.17446093682802599</v>
      </c>
      <c r="BD9" s="11">
        <v>0.195178564106119</v>
      </c>
      <c r="BE9" s="11"/>
      <c r="BF9" s="11">
        <v>0.22493925597453099</v>
      </c>
      <c r="BG9" s="11">
        <v>0.122663328714342</v>
      </c>
      <c r="BH9" s="11">
        <v>0.187229451333322</v>
      </c>
      <c r="BI9" s="11">
        <v>0.102525408916515</v>
      </c>
      <c r="BJ9" s="11">
        <v>7.9799746287842394E-2</v>
      </c>
      <c r="BK9" s="11">
        <v>9.3254003809514097E-2</v>
      </c>
    </row>
    <row r="10" spans="2:63" x14ac:dyDescent="0.35">
      <c r="B10" s="14" t="s">
        <v>235</v>
      </c>
      <c r="C10" s="11">
        <v>0.379008756189954</v>
      </c>
      <c r="D10" s="11">
        <v>0.36536102465527998</v>
      </c>
      <c r="E10" s="11">
        <v>0.39066236666788401</v>
      </c>
      <c r="F10" s="11"/>
      <c r="G10" s="11">
        <v>0.40259957389562301</v>
      </c>
      <c r="H10" s="11">
        <v>0.38988910284902001</v>
      </c>
      <c r="I10" s="11">
        <v>0.400366178715652</v>
      </c>
      <c r="J10" s="11">
        <v>0.38417635206096701</v>
      </c>
      <c r="K10" s="11">
        <v>0.40391248249032002</v>
      </c>
      <c r="L10" s="11">
        <v>0.30835404831056601</v>
      </c>
      <c r="M10" s="11"/>
      <c r="N10" s="11">
        <v>0.400845712877681</v>
      </c>
      <c r="O10" s="11">
        <v>0.43105169402975402</v>
      </c>
      <c r="P10" s="11">
        <v>0.40192797154175097</v>
      </c>
      <c r="Q10" s="11">
        <v>0.35061180394610097</v>
      </c>
      <c r="R10" s="11">
        <v>0.35188273014200999</v>
      </c>
      <c r="S10" s="11">
        <v>0.38471158555478702</v>
      </c>
      <c r="T10" s="11">
        <v>0.31904233765576601</v>
      </c>
      <c r="U10" s="11">
        <v>0.37324056197039501</v>
      </c>
      <c r="V10" s="11">
        <v>0.35480558147284202</v>
      </c>
      <c r="W10" s="11">
        <v>0.37667588072965502</v>
      </c>
      <c r="X10" s="11">
        <v>0.365452875387063</v>
      </c>
      <c r="Y10" s="11"/>
      <c r="Z10" s="11">
        <v>0.40139114672028098</v>
      </c>
      <c r="AA10" s="11">
        <v>0.39246412796077601</v>
      </c>
      <c r="AB10" s="11">
        <v>0.42865393047095601</v>
      </c>
      <c r="AC10" s="11">
        <v>0.30406658270306902</v>
      </c>
      <c r="AD10" s="11"/>
      <c r="AE10" s="11">
        <v>0.33467116220241799</v>
      </c>
      <c r="AF10" s="11">
        <v>0.39783752146604201</v>
      </c>
      <c r="AG10" s="11">
        <v>0.41937215699411601</v>
      </c>
      <c r="AH10" s="11">
        <v>0.38881767152812302</v>
      </c>
      <c r="AI10" s="11">
        <v>0.36090830084188003</v>
      </c>
      <c r="AJ10" s="11"/>
      <c r="AK10" s="11">
        <v>0.36871403533591601</v>
      </c>
      <c r="AL10" s="11">
        <v>0.41992815225283198</v>
      </c>
      <c r="AM10" s="11">
        <v>0.41240802690970402</v>
      </c>
      <c r="AN10" s="11">
        <v>0.32129671437987201</v>
      </c>
      <c r="AO10" s="11">
        <v>0.38933362029836199</v>
      </c>
      <c r="AP10" s="11">
        <v>0.29615223960069798</v>
      </c>
      <c r="AQ10" s="11"/>
      <c r="AR10" s="11">
        <v>0.35384499150844001</v>
      </c>
      <c r="AS10" s="11">
        <v>0.41794260369535302</v>
      </c>
      <c r="AT10" s="11">
        <v>0.36770364040648401</v>
      </c>
      <c r="AU10" s="11"/>
      <c r="AV10" s="11">
        <v>0.377200344509032</v>
      </c>
      <c r="AW10" s="11">
        <v>0.42008776001547199</v>
      </c>
      <c r="AX10" s="11">
        <v>0.44844995957914302</v>
      </c>
      <c r="AY10" s="11">
        <v>0.251692689067259</v>
      </c>
      <c r="AZ10" s="11">
        <v>0.309109916992093</v>
      </c>
      <c r="BA10" s="11"/>
      <c r="BB10" s="11">
        <v>0.38712999698459799</v>
      </c>
      <c r="BC10" s="11">
        <v>0.42084783437172302</v>
      </c>
      <c r="BD10" s="11">
        <v>0.43341823290439602</v>
      </c>
      <c r="BE10" s="11"/>
      <c r="BF10" s="11">
        <v>0.38789190958860098</v>
      </c>
      <c r="BG10" s="11">
        <v>0.34857386595297501</v>
      </c>
      <c r="BH10" s="11">
        <v>0.37168143828010702</v>
      </c>
      <c r="BI10" s="11">
        <v>0.38856147497170701</v>
      </c>
      <c r="BJ10" s="11">
        <v>0.42928916399264699</v>
      </c>
      <c r="BK10" s="11">
        <v>0.360151852605476</v>
      </c>
    </row>
    <row r="11" spans="2:63" x14ac:dyDescent="0.35">
      <c r="B11" s="14" t="s">
        <v>283</v>
      </c>
      <c r="C11" s="11">
        <v>0.169635789257085</v>
      </c>
      <c r="D11" s="11">
        <v>0.18513675746268399</v>
      </c>
      <c r="E11" s="11">
        <v>0.156024743011904</v>
      </c>
      <c r="F11" s="11"/>
      <c r="G11" s="11">
        <v>0.192695944351996</v>
      </c>
      <c r="H11" s="11">
        <v>0.15667321707052201</v>
      </c>
      <c r="I11" s="11">
        <v>0.137972765812337</v>
      </c>
      <c r="J11" s="11">
        <v>0.140737388527613</v>
      </c>
      <c r="K11" s="11">
        <v>0.17548954546068299</v>
      </c>
      <c r="L11" s="11">
        <v>0.214094052420752</v>
      </c>
      <c r="M11" s="11"/>
      <c r="N11" s="11">
        <v>0.153485456662767</v>
      </c>
      <c r="O11" s="11">
        <v>0.16452175745512401</v>
      </c>
      <c r="P11" s="11">
        <v>0.133808573083675</v>
      </c>
      <c r="Q11" s="11">
        <v>0.19090571197390899</v>
      </c>
      <c r="R11" s="11">
        <v>0.181569026100866</v>
      </c>
      <c r="S11" s="11">
        <v>0.20855662629316599</v>
      </c>
      <c r="T11" s="11">
        <v>0.168098121399922</v>
      </c>
      <c r="U11" s="11">
        <v>0.170044254920867</v>
      </c>
      <c r="V11" s="11">
        <v>0.169709104829249</v>
      </c>
      <c r="W11" s="11">
        <v>0.14049251497603901</v>
      </c>
      <c r="X11" s="11">
        <v>0.21311047254966101</v>
      </c>
      <c r="Y11" s="11"/>
      <c r="Z11" s="11">
        <v>0.151506186897964</v>
      </c>
      <c r="AA11" s="11">
        <v>0.17743735637663599</v>
      </c>
      <c r="AB11" s="11">
        <v>0.15878678143890501</v>
      </c>
      <c r="AC11" s="11">
        <v>0.186880758183774</v>
      </c>
      <c r="AD11" s="11"/>
      <c r="AE11" s="11">
        <v>0.17555848323412801</v>
      </c>
      <c r="AF11" s="11">
        <v>0.19261882275179601</v>
      </c>
      <c r="AG11" s="11">
        <v>0.15082577758372401</v>
      </c>
      <c r="AH11" s="11">
        <v>0.15977378445363599</v>
      </c>
      <c r="AI11" s="11">
        <v>5.6067027209374301E-2</v>
      </c>
      <c r="AJ11" s="11"/>
      <c r="AK11" s="11">
        <v>0.196237593567097</v>
      </c>
      <c r="AL11" s="11">
        <v>0.143534047368234</v>
      </c>
      <c r="AM11" s="11">
        <v>0.118240032905984</v>
      </c>
      <c r="AN11" s="11">
        <v>0.18908050362964501</v>
      </c>
      <c r="AO11" s="11">
        <v>0.163206650481837</v>
      </c>
      <c r="AP11" s="11">
        <v>0.14098683876193199</v>
      </c>
      <c r="AQ11" s="11"/>
      <c r="AR11" s="11">
        <v>0.17182418763818599</v>
      </c>
      <c r="AS11" s="11">
        <v>0.151535266858527</v>
      </c>
      <c r="AT11" s="11">
        <v>0.181008371455984</v>
      </c>
      <c r="AU11" s="11"/>
      <c r="AV11" s="11">
        <v>0.17951766664765001</v>
      </c>
      <c r="AW11" s="11">
        <v>0.16158237206404</v>
      </c>
      <c r="AX11" s="11">
        <v>0.159305942545273</v>
      </c>
      <c r="AY11" s="11">
        <v>0.22724480659604401</v>
      </c>
      <c r="AZ11" s="11">
        <v>0.16543240401451501</v>
      </c>
      <c r="BA11" s="11"/>
      <c r="BB11" s="11">
        <v>0.180384775296204</v>
      </c>
      <c r="BC11" s="11">
        <v>0.164377954922974</v>
      </c>
      <c r="BD11" s="11">
        <v>0.14872930830827799</v>
      </c>
      <c r="BE11" s="11"/>
      <c r="BF11" s="11">
        <v>0.15491966072759999</v>
      </c>
      <c r="BG11" s="11">
        <v>0.17670981715553899</v>
      </c>
      <c r="BH11" s="11">
        <v>0.172805937117119</v>
      </c>
      <c r="BI11" s="11">
        <v>0.17573863011857899</v>
      </c>
      <c r="BJ11" s="11">
        <v>0.164114386466476</v>
      </c>
      <c r="BK11" s="11">
        <v>0.178877966325212</v>
      </c>
    </row>
    <row r="12" spans="2:63" x14ac:dyDescent="0.35">
      <c r="B12" s="14" t="s">
        <v>237</v>
      </c>
      <c r="C12" s="11">
        <v>8.4008697316530295E-2</v>
      </c>
      <c r="D12" s="11">
        <v>0.1058587151398</v>
      </c>
      <c r="E12" s="11">
        <v>6.33330051730496E-2</v>
      </c>
      <c r="F12" s="11"/>
      <c r="G12" s="11">
        <v>3.01170961901609E-2</v>
      </c>
      <c r="H12" s="11">
        <v>5.0996801350386298E-2</v>
      </c>
      <c r="I12" s="11">
        <v>7.6160916889957797E-2</v>
      </c>
      <c r="J12" s="11">
        <v>9.9942895662153197E-2</v>
      </c>
      <c r="K12" s="11">
        <v>0.10861893582755699</v>
      </c>
      <c r="L12" s="11">
        <v>0.13399328917137299</v>
      </c>
      <c r="M12" s="11"/>
      <c r="N12" s="11">
        <v>6.2418622214321498E-2</v>
      </c>
      <c r="O12" s="11">
        <v>8.3532701773649506E-2</v>
      </c>
      <c r="P12" s="11">
        <v>0.129532770202269</v>
      </c>
      <c r="Q12" s="11">
        <v>8.4583860578991907E-2</v>
      </c>
      <c r="R12" s="11">
        <v>7.1449795263848495E-2</v>
      </c>
      <c r="S12" s="11">
        <v>4.8662158420316001E-2</v>
      </c>
      <c r="T12" s="11">
        <v>0.101023475055515</v>
      </c>
      <c r="U12" s="11">
        <v>7.6462860394023696E-2</v>
      </c>
      <c r="V12" s="11">
        <v>0.104073493816669</v>
      </c>
      <c r="W12" s="11">
        <v>7.9061933285693095E-2</v>
      </c>
      <c r="X12" s="11">
        <v>0.10567453110852899</v>
      </c>
      <c r="Y12" s="11"/>
      <c r="Z12" s="11">
        <v>7.5814889326299206E-2</v>
      </c>
      <c r="AA12" s="11">
        <v>8.1883998993672297E-2</v>
      </c>
      <c r="AB12" s="11">
        <v>7.32698901566671E-2</v>
      </c>
      <c r="AC12" s="11">
        <v>9.9762414857675993E-2</v>
      </c>
      <c r="AD12" s="11"/>
      <c r="AE12" s="11">
        <v>9.38718668533534E-2</v>
      </c>
      <c r="AF12" s="11">
        <v>8.3320252013297194E-2</v>
      </c>
      <c r="AG12" s="11">
        <v>7.2052576210946198E-2</v>
      </c>
      <c r="AH12" s="11">
        <v>5.5059395310217703E-2</v>
      </c>
      <c r="AI12" s="11">
        <v>0.12802959069869299</v>
      </c>
      <c r="AJ12" s="11"/>
      <c r="AK12" s="11">
        <v>9.8172198338259006E-2</v>
      </c>
      <c r="AL12" s="11">
        <v>7.1424806574261701E-2</v>
      </c>
      <c r="AM12" s="11">
        <v>0.100660791542311</v>
      </c>
      <c r="AN12" s="11">
        <v>0.100946661354093</v>
      </c>
      <c r="AO12" s="11">
        <v>6.7651006280340403E-2</v>
      </c>
      <c r="AP12" s="11">
        <v>5.9973966119916802E-2</v>
      </c>
      <c r="AQ12" s="11"/>
      <c r="AR12" s="11">
        <v>0.12615116791959999</v>
      </c>
      <c r="AS12" s="11">
        <v>5.8623340278391098E-2</v>
      </c>
      <c r="AT12" s="11">
        <v>7.0946695346604402E-2</v>
      </c>
      <c r="AU12" s="11"/>
      <c r="AV12" s="11">
        <v>0.105953513015647</v>
      </c>
      <c r="AW12" s="11">
        <v>6.0075950494408101E-2</v>
      </c>
      <c r="AX12" s="11">
        <v>5.8307483828795699E-2</v>
      </c>
      <c r="AY12" s="11">
        <v>0.174623434454931</v>
      </c>
      <c r="AZ12" s="11">
        <v>9.7591980833538594E-2</v>
      </c>
      <c r="BA12" s="11"/>
      <c r="BB12" s="11">
        <v>0.105144316726914</v>
      </c>
      <c r="BC12" s="11">
        <v>5.4978848660601001E-2</v>
      </c>
      <c r="BD12" s="11">
        <v>4.75034707490639E-2</v>
      </c>
      <c r="BE12" s="11"/>
      <c r="BF12" s="11">
        <v>5.9593417374710897E-2</v>
      </c>
      <c r="BG12" s="11">
        <v>8.7344295593567906E-2</v>
      </c>
      <c r="BH12" s="11">
        <v>8.9498314467104004E-2</v>
      </c>
      <c r="BI12" s="11">
        <v>8.5316254184623602E-2</v>
      </c>
      <c r="BJ12" s="11">
        <v>0.10707195643119399</v>
      </c>
      <c r="BK12" s="11">
        <v>8.3909992890952703E-2</v>
      </c>
    </row>
    <row r="13" spans="2:63" x14ac:dyDescent="0.35">
      <c r="B13" s="14" t="s">
        <v>84</v>
      </c>
      <c r="C13" s="11">
        <v>0.22559505605743199</v>
      </c>
      <c r="D13" s="11">
        <v>0.187422253964423</v>
      </c>
      <c r="E13" s="11">
        <v>0.26279028892695899</v>
      </c>
      <c r="F13" s="11"/>
      <c r="G13" s="11">
        <v>0.205129133813444</v>
      </c>
      <c r="H13" s="11">
        <v>0.167398870650728</v>
      </c>
      <c r="I13" s="11">
        <v>0.20122732331510401</v>
      </c>
      <c r="J13" s="11">
        <v>0.254523769693691</v>
      </c>
      <c r="K13" s="11">
        <v>0.245587600336303</v>
      </c>
      <c r="L13" s="11">
        <v>0.27802571283345601</v>
      </c>
      <c r="M13" s="11"/>
      <c r="N13" s="11">
        <v>0.16369410119908601</v>
      </c>
      <c r="O13" s="11">
        <v>0.21824327120631401</v>
      </c>
      <c r="P13" s="11">
        <v>0.20911558166638999</v>
      </c>
      <c r="Q13" s="11">
        <v>0.23558310531203799</v>
      </c>
      <c r="R13" s="11">
        <v>0.24946248207280999</v>
      </c>
      <c r="S13" s="11">
        <v>0.22182146110916201</v>
      </c>
      <c r="T13" s="11">
        <v>0.25224007430837297</v>
      </c>
      <c r="U13" s="11">
        <v>0.24761422875243499</v>
      </c>
      <c r="V13" s="11">
        <v>0.23462804995756101</v>
      </c>
      <c r="W13" s="11">
        <v>0.29100785421592801</v>
      </c>
      <c r="X13" s="11">
        <v>0.222037212786589</v>
      </c>
      <c r="Y13" s="11"/>
      <c r="Z13" s="11">
        <v>0.20662736421479599</v>
      </c>
      <c r="AA13" s="11">
        <v>0.24580535550874999</v>
      </c>
      <c r="AB13" s="11">
        <v>0.19231516075296501</v>
      </c>
      <c r="AC13" s="11">
        <v>0.25327930894140599</v>
      </c>
      <c r="AD13" s="11"/>
      <c r="AE13" s="11">
        <v>0.27186542248793999</v>
      </c>
      <c r="AF13" s="11">
        <v>0.213446626865576</v>
      </c>
      <c r="AG13" s="11">
        <v>0.197175281166386</v>
      </c>
      <c r="AH13" s="11">
        <v>0.169530390445262</v>
      </c>
      <c r="AI13" s="11">
        <v>0.17081737850692599</v>
      </c>
      <c r="AJ13" s="11"/>
      <c r="AK13" s="11">
        <v>0.20500974078958401</v>
      </c>
      <c r="AL13" s="11">
        <v>0.20974579611600599</v>
      </c>
      <c r="AM13" s="11">
        <v>0.235452865455579</v>
      </c>
      <c r="AN13" s="11">
        <v>0.27615173064401999</v>
      </c>
      <c r="AO13" s="11">
        <v>0.218022892519909</v>
      </c>
      <c r="AP13" s="11">
        <v>0.35710846525537099</v>
      </c>
      <c r="AQ13" s="11"/>
      <c r="AR13" s="11">
        <v>0.236457413945836</v>
      </c>
      <c r="AS13" s="11">
        <v>0.18235482657635799</v>
      </c>
      <c r="AT13" s="11">
        <v>0.27870396848574902</v>
      </c>
      <c r="AU13" s="11"/>
      <c r="AV13" s="11">
        <v>0.223775022658911</v>
      </c>
      <c r="AW13" s="11">
        <v>0.17535583469405</v>
      </c>
      <c r="AX13" s="11">
        <v>0.169340691798332</v>
      </c>
      <c r="AY13" s="11">
        <v>0.18298585688852101</v>
      </c>
      <c r="AZ13" s="11">
        <v>0.34396345534811901</v>
      </c>
      <c r="BA13" s="11"/>
      <c r="BB13" s="11">
        <v>0.20087488308595999</v>
      </c>
      <c r="BC13" s="11">
        <v>0.18533442521667601</v>
      </c>
      <c r="BD13" s="11">
        <v>0.17517042393214399</v>
      </c>
      <c r="BE13" s="11"/>
      <c r="BF13" s="11">
        <v>0.17265575633455699</v>
      </c>
      <c r="BG13" s="11">
        <v>0.26470869258357599</v>
      </c>
      <c r="BH13" s="11">
        <v>0.17878485880234801</v>
      </c>
      <c r="BI13" s="11">
        <v>0.247858231808576</v>
      </c>
      <c r="BJ13" s="11">
        <v>0.21972474682184001</v>
      </c>
      <c r="BK13" s="11">
        <v>0.28380618436884503</v>
      </c>
    </row>
    <row r="14" spans="2:63" x14ac:dyDescent="0.35">
      <c r="B14" s="14" t="s">
        <v>238</v>
      </c>
      <c r="C14" s="17">
        <v>0.52076045736895304</v>
      </c>
      <c r="D14" s="17">
        <v>0.52158227343309305</v>
      </c>
      <c r="E14" s="17">
        <v>0.51785196288808699</v>
      </c>
      <c r="F14" s="17"/>
      <c r="G14" s="17">
        <v>0.572057825644399</v>
      </c>
      <c r="H14" s="17">
        <v>0.62493111092836395</v>
      </c>
      <c r="I14" s="17">
        <v>0.5846389939826</v>
      </c>
      <c r="J14" s="17">
        <v>0.50479594611654299</v>
      </c>
      <c r="K14" s="17">
        <v>0.47030391837545699</v>
      </c>
      <c r="L14" s="17">
        <v>0.37388694557441898</v>
      </c>
      <c r="M14" s="17"/>
      <c r="N14" s="17">
        <v>0.62040181992382504</v>
      </c>
      <c r="O14" s="17">
        <v>0.53370226956491296</v>
      </c>
      <c r="P14" s="17">
        <v>0.52754307504766496</v>
      </c>
      <c r="Q14" s="17">
        <v>0.48892732213506201</v>
      </c>
      <c r="R14" s="17">
        <v>0.49751869656247599</v>
      </c>
      <c r="S14" s="17">
        <v>0.52095975417735596</v>
      </c>
      <c r="T14" s="17">
        <v>0.47863832923618999</v>
      </c>
      <c r="U14" s="17">
        <v>0.505878655932674</v>
      </c>
      <c r="V14" s="17">
        <v>0.49158935139651999</v>
      </c>
      <c r="W14" s="17">
        <v>0.48943769752233901</v>
      </c>
      <c r="X14" s="17">
        <v>0.45917778355522099</v>
      </c>
      <c r="Y14" s="17"/>
      <c r="Z14" s="17">
        <v>0.566051559560941</v>
      </c>
      <c r="AA14" s="17">
        <v>0.49487328912094097</v>
      </c>
      <c r="AB14" s="17">
        <v>0.57562816765146296</v>
      </c>
      <c r="AC14" s="17">
        <v>0.46007751801714297</v>
      </c>
      <c r="AD14" s="17"/>
      <c r="AE14" s="17">
        <v>0.458704227424579</v>
      </c>
      <c r="AF14" s="17">
        <v>0.51061429836933003</v>
      </c>
      <c r="AG14" s="17">
        <v>0.57994636503894303</v>
      </c>
      <c r="AH14" s="17">
        <v>0.61563642979088395</v>
      </c>
      <c r="AI14" s="17">
        <v>0.64508600358500701</v>
      </c>
      <c r="AJ14" s="17"/>
      <c r="AK14" s="17">
        <v>0.50058046730506101</v>
      </c>
      <c r="AL14" s="17">
        <v>0.575295349941499</v>
      </c>
      <c r="AM14" s="17">
        <v>0.54564631009612596</v>
      </c>
      <c r="AN14" s="17">
        <v>0.43382110437224197</v>
      </c>
      <c r="AO14" s="17">
        <v>0.55111945071791402</v>
      </c>
      <c r="AP14" s="17">
        <v>0.44193072986278098</v>
      </c>
      <c r="AQ14" s="17"/>
      <c r="AR14" s="17">
        <v>0.46556723049637799</v>
      </c>
      <c r="AS14" s="17">
        <v>0.60748656628672504</v>
      </c>
      <c r="AT14" s="17">
        <v>0.46934096471166298</v>
      </c>
      <c r="AU14" s="17"/>
      <c r="AV14" s="17">
        <v>0.49075379767779198</v>
      </c>
      <c r="AW14" s="17">
        <v>0.602985842747503</v>
      </c>
      <c r="AX14" s="17">
        <v>0.613045881827599</v>
      </c>
      <c r="AY14" s="17">
        <v>0.415145902060505</v>
      </c>
      <c r="AZ14" s="17">
        <v>0.39301215980382798</v>
      </c>
      <c r="BA14" s="17"/>
      <c r="BB14" s="17">
        <v>0.51359602489092304</v>
      </c>
      <c r="BC14" s="17">
        <v>0.59530877119974901</v>
      </c>
      <c r="BD14" s="17">
        <v>0.62859679701051396</v>
      </c>
      <c r="BE14" s="17"/>
      <c r="BF14" s="17">
        <v>0.612831165563132</v>
      </c>
      <c r="BG14" s="17">
        <v>0.47123719466731701</v>
      </c>
      <c r="BH14" s="17">
        <v>0.55891088961342905</v>
      </c>
      <c r="BI14" s="17">
        <v>0.49108688388822203</v>
      </c>
      <c r="BJ14" s="17">
        <v>0.50908891028048897</v>
      </c>
      <c r="BK14" s="17">
        <v>0.45340585641498998</v>
      </c>
    </row>
    <row r="15" spans="2:63" x14ac:dyDescent="0.35">
      <c r="B15" s="14" t="s">
        <v>239</v>
      </c>
      <c r="C15" s="17">
        <v>0.25364448657361499</v>
      </c>
      <c r="D15" s="17">
        <v>0.29099547260248398</v>
      </c>
      <c r="E15" s="17">
        <v>0.21935774818495399</v>
      </c>
      <c r="F15" s="17"/>
      <c r="G15" s="17">
        <v>0.222813040542157</v>
      </c>
      <c r="H15" s="17">
        <v>0.20767001842090799</v>
      </c>
      <c r="I15" s="17">
        <v>0.21413368270229499</v>
      </c>
      <c r="J15" s="17">
        <v>0.240680284189766</v>
      </c>
      <c r="K15" s="17">
        <v>0.28410848128824001</v>
      </c>
      <c r="L15" s="17">
        <v>0.34808734159212501</v>
      </c>
      <c r="M15" s="17"/>
      <c r="N15" s="17">
        <v>0.21590407887708901</v>
      </c>
      <c r="O15" s="17">
        <v>0.24805445922877301</v>
      </c>
      <c r="P15" s="17">
        <v>0.263341343285945</v>
      </c>
      <c r="Q15" s="17">
        <v>0.27548957255290102</v>
      </c>
      <c r="R15" s="17">
        <v>0.25301882136471399</v>
      </c>
      <c r="S15" s="17">
        <v>0.25721878471348197</v>
      </c>
      <c r="T15" s="17">
        <v>0.26912159645543698</v>
      </c>
      <c r="U15" s="17">
        <v>0.24650711531489</v>
      </c>
      <c r="V15" s="17">
        <v>0.27378259864591797</v>
      </c>
      <c r="W15" s="17">
        <v>0.21955444826173301</v>
      </c>
      <c r="X15" s="17">
        <v>0.31878500365819001</v>
      </c>
      <c r="Y15" s="17"/>
      <c r="Z15" s="17">
        <v>0.22732107622426301</v>
      </c>
      <c r="AA15" s="17">
        <v>0.25932135537030798</v>
      </c>
      <c r="AB15" s="17">
        <v>0.232056671595572</v>
      </c>
      <c r="AC15" s="17">
        <v>0.28664317304144998</v>
      </c>
      <c r="AD15" s="17"/>
      <c r="AE15" s="17">
        <v>0.26943035008748101</v>
      </c>
      <c r="AF15" s="17">
        <v>0.275939074765093</v>
      </c>
      <c r="AG15" s="17">
        <v>0.222878353794671</v>
      </c>
      <c r="AH15" s="17">
        <v>0.21483317976385399</v>
      </c>
      <c r="AI15" s="17">
        <v>0.184096617908067</v>
      </c>
      <c r="AJ15" s="17"/>
      <c r="AK15" s="17">
        <v>0.29440979190535599</v>
      </c>
      <c r="AL15" s="17">
        <v>0.214958853942496</v>
      </c>
      <c r="AM15" s="17">
        <v>0.21890082444829501</v>
      </c>
      <c r="AN15" s="17">
        <v>0.29002716498373798</v>
      </c>
      <c r="AO15" s="17">
        <v>0.23085765676217801</v>
      </c>
      <c r="AP15" s="17">
        <v>0.200960804881848</v>
      </c>
      <c r="AQ15" s="17"/>
      <c r="AR15" s="17">
        <v>0.29797535555778598</v>
      </c>
      <c r="AS15" s="17">
        <v>0.210158607136918</v>
      </c>
      <c r="AT15" s="17">
        <v>0.251955066802588</v>
      </c>
      <c r="AU15" s="17"/>
      <c r="AV15" s="17">
        <v>0.28547117966329699</v>
      </c>
      <c r="AW15" s="17">
        <v>0.221658322558448</v>
      </c>
      <c r="AX15" s="17">
        <v>0.217613426374069</v>
      </c>
      <c r="AY15" s="17">
        <v>0.40186824105097402</v>
      </c>
      <c r="AZ15" s="17">
        <v>0.26302438484805402</v>
      </c>
      <c r="BA15" s="17"/>
      <c r="BB15" s="17">
        <v>0.28552909202311799</v>
      </c>
      <c r="BC15" s="17">
        <v>0.21935680358357501</v>
      </c>
      <c r="BD15" s="17">
        <v>0.19623277905734199</v>
      </c>
      <c r="BE15" s="17"/>
      <c r="BF15" s="17">
        <v>0.21451307810231099</v>
      </c>
      <c r="BG15" s="17">
        <v>0.26405411274910701</v>
      </c>
      <c r="BH15" s="17">
        <v>0.26230425158422299</v>
      </c>
      <c r="BI15" s="17">
        <v>0.26105488430320201</v>
      </c>
      <c r="BJ15" s="17">
        <v>0.27118634289767102</v>
      </c>
      <c r="BK15" s="17">
        <v>0.26278795921616399</v>
      </c>
    </row>
    <row r="16" spans="2:63" x14ac:dyDescent="0.35">
      <c r="B16" s="14" t="s">
        <v>192</v>
      </c>
      <c r="C16" s="18">
        <v>0.267115970795337</v>
      </c>
      <c r="D16" s="18">
        <v>0.23058680083060901</v>
      </c>
      <c r="E16" s="18">
        <v>0.29849421470313198</v>
      </c>
      <c r="F16" s="18"/>
      <c r="G16" s="18">
        <v>0.34924478510224199</v>
      </c>
      <c r="H16" s="18">
        <v>0.41726109250745502</v>
      </c>
      <c r="I16" s="18">
        <v>0.37050531128030501</v>
      </c>
      <c r="J16" s="18">
        <v>0.26411566192677699</v>
      </c>
      <c r="K16" s="18">
        <v>0.186195437087217</v>
      </c>
      <c r="L16" s="18">
        <v>2.5799603982293601E-2</v>
      </c>
      <c r="M16" s="18"/>
      <c r="N16" s="18">
        <v>0.40449774104673702</v>
      </c>
      <c r="O16" s="18">
        <v>0.28564781033613901</v>
      </c>
      <c r="P16" s="18">
        <v>0.26420173176172101</v>
      </c>
      <c r="Q16" s="18">
        <v>0.213437749582161</v>
      </c>
      <c r="R16" s="18">
        <v>0.24449987519776201</v>
      </c>
      <c r="S16" s="18">
        <v>0.26374096946387399</v>
      </c>
      <c r="T16" s="18">
        <v>0.209516732780752</v>
      </c>
      <c r="U16" s="18">
        <v>0.259371540617784</v>
      </c>
      <c r="V16" s="18">
        <v>0.21780675275060199</v>
      </c>
      <c r="W16" s="18">
        <v>0.26988324926060597</v>
      </c>
      <c r="X16" s="18">
        <v>0.14039277989703</v>
      </c>
      <c r="Y16" s="18"/>
      <c r="Z16" s="18">
        <v>0.33873048333667799</v>
      </c>
      <c r="AA16" s="18">
        <v>0.23555193375063299</v>
      </c>
      <c r="AB16" s="18">
        <v>0.34357149605589199</v>
      </c>
      <c r="AC16" s="18">
        <v>0.17343434497569299</v>
      </c>
      <c r="AD16" s="18"/>
      <c r="AE16" s="18">
        <v>0.189273877337098</v>
      </c>
      <c r="AF16" s="18">
        <v>0.23467522360423701</v>
      </c>
      <c r="AG16" s="18">
        <v>0.35706801124427301</v>
      </c>
      <c r="AH16" s="18">
        <v>0.40080325002702999</v>
      </c>
      <c r="AI16" s="18">
        <v>0.46098938567693998</v>
      </c>
      <c r="AJ16" s="18"/>
      <c r="AK16" s="18">
        <v>0.20617067539970499</v>
      </c>
      <c r="AL16" s="18">
        <v>0.36033649599900303</v>
      </c>
      <c r="AM16" s="18">
        <v>0.32674548564783101</v>
      </c>
      <c r="AN16" s="18">
        <v>0.14379393938850399</v>
      </c>
      <c r="AO16" s="18">
        <v>0.32026179395573601</v>
      </c>
      <c r="AP16" s="18">
        <v>0.240969924980932</v>
      </c>
      <c r="AQ16" s="18"/>
      <c r="AR16" s="18">
        <v>0.16759187493859201</v>
      </c>
      <c r="AS16" s="18">
        <v>0.39732795914980701</v>
      </c>
      <c r="AT16" s="18">
        <v>0.21738589790907401</v>
      </c>
      <c r="AU16" s="18"/>
      <c r="AV16" s="18">
        <v>0.20528261801449499</v>
      </c>
      <c r="AW16" s="18">
        <v>0.38132752018905502</v>
      </c>
      <c r="AX16" s="18">
        <v>0.39543245545353001</v>
      </c>
      <c r="AY16" s="18">
        <v>1.3277661009530199E-2</v>
      </c>
      <c r="AZ16" s="18">
        <v>0.12998777495577399</v>
      </c>
      <c r="BA16" s="18"/>
      <c r="BB16" s="18">
        <v>0.22806693286780499</v>
      </c>
      <c r="BC16" s="18">
        <v>0.375951967616174</v>
      </c>
      <c r="BD16" s="18">
        <v>0.43236401795317198</v>
      </c>
      <c r="BE16" s="18"/>
      <c r="BF16" s="18">
        <v>0.39831808746082198</v>
      </c>
      <c r="BG16" s="18">
        <v>0.20718308191821</v>
      </c>
      <c r="BH16" s="18">
        <v>0.296606638029206</v>
      </c>
      <c r="BI16" s="18">
        <v>0.23003199958501999</v>
      </c>
      <c r="BJ16" s="18">
        <v>0.23790256738281901</v>
      </c>
      <c r="BK16" s="18">
        <v>0.19061789719882599</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287</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3649</v>
      </c>
      <c r="D7" s="6">
        <v>1691</v>
      </c>
      <c r="E7" s="6">
        <v>1935</v>
      </c>
      <c r="F7" s="6"/>
      <c r="G7" s="6">
        <v>411</v>
      </c>
      <c r="H7" s="6">
        <v>574</v>
      </c>
      <c r="I7" s="6">
        <v>662</v>
      </c>
      <c r="J7" s="6">
        <v>693</v>
      </c>
      <c r="K7" s="6">
        <v>605</v>
      </c>
      <c r="L7" s="6">
        <v>704</v>
      </c>
      <c r="M7" s="6"/>
      <c r="N7" s="6">
        <v>495</v>
      </c>
      <c r="O7" s="6">
        <v>503</v>
      </c>
      <c r="P7" s="6">
        <v>309</v>
      </c>
      <c r="Q7" s="6">
        <v>329</v>
      </c>
      <c r="R7" s="6">
        <v>278</v>
      </c>
      <c r="S7" s="6">
        <v>334</v>
      </c>
      <c r="T7" s="6">
        <v>314</v>
      </c>
      <c r="U7" s="6">
        <v>150</v>
      </c>
      <c r="V7" s="6">
        <v>419</v>
      </c>
      <c r="W7" s="6">
        <v>317</v>
      </c>
      <c r="X7" s="6">
        <v>201</v>
      </c>
      <c r="Y7" s="6"/>
      <c r="Z7" s="6">
        <v>1159</v>
      </c>
      <c r="AA7" s="6">
        <v>1076</v>
      </c>
      <c r="AB7" s="6">
        <v>543</v>
      </c>
      <c r="AC7" s="6">
        <v>850</v>
      </c>
      <c r="AD7" s="6"/>
      <c r="AE7" s="6">
        <v>835</v>
      </c>
      <c r="AF7" s="6">
        <v>1071</v>
      </c>
      <c r="AG7" s="6">
        <v>1054</v>
      </c>
      <c r="AH7" s="6">
        <v>466</v>
      </c>
      <c r="AI7" s="6">
        <v>89</v>
      </c>
      <c r="AJ7" s="6"/>
      <c r="AK7" s="6">
        <v>1351</v>
      </c>
      <c r="AL7" s="6">
        <v>963</v>
      </c>
      <c r="AM7" s="6">
        <v>287</v>
      </c>
      <c r="AN7" s="6">
        <v>281</v>
      </c>
      <c r="AO7" s="6">
        <v>577</v>
      </c>
      <c r="AP7" s="6">
        <v>122</v>
      </c>
      <c r="AQ7" s="6"/>
      <c r="AR7" s="6">
        <v>1421</v>
      </c>
      <c r="AS7" s="6">
        <v>1569</v>
      </c>
      <c r="AT7" s="6">
        <v>429</v>
      </c>
      <c r="AU7" s="6"/>
      <c r="AV7" s="6">
        <v>1368</v>
      </c>
      <c r="AW7" s="6">
        <v>1011</v>
      </c>
      <c r="AX7" s="6">
        <v>306</v>
      </c>
      <c r="AY7" s="6">
        <v>63</v>
      </c>
      <c r="AZ7" s="6">
        <v>410</v>
      </c>
      <c r="BA7" s="6"/>
      <c r="BB7" s="6">
        <v>1091</v>
      </c>
      <c r="BC7" s="6">
        <v>955</v>
      </c>
      <c r="BD7" s="6">
        <v>248</v>
      </c>
      <c r="BE7" s="6"/>
      <c r="BF7" s="6">
        <v>737</v>
      </c>
      <c r="BG7" s="6">
        <v>1002</v>
      </c>
      <c r="BH7" s="6">
        <v>455</v>
      </c>
      <c r="BI7" s="6">
        <v>763</v>
      </c>
      <c r="BJ7" s="6">
        <v>490</v>
      </c>
      <c r="BK7" s="6">
        <v>198</v>
      </c>
    </row>
    <row r="8" spans="2:63" ht="30" customHeight="1" x14ac:dyDescent="0.35">
      <c r="B8" s="7" t="s">
        <v>9</v>
      </c>
      <c r="C8" s="7">
        <v>3645</v>
      </c>
      <c r="D8" s="7">
        <v>1770</v>
      </c>
      <c r="E8" s="7">
        <v>1851</v>
      </c>
      <c r="F8" s="7"/>
      <c r="G8" s="7">
        <v>505</v>
      </c>
      <c r="H8" s="7">
        <v>579</v>
      </c>
      <c r="I8" s="7">
        <v>608</v>
      </c>
      <c r="J8" s="7">
        <v>627</v>
      </c>
      <c r="K8" s="7">
        <v>528</v>
      </c>
      <c r="L8" s="7">
        <v>797</v>
      </c>
      <c r="M8" s="7"/>
      <c r="N8" s="7">
        <v>497</v>
      </c>
      <c r="O8" s="7">
        <v>495</v>
      </c>
      <c r="P8" s="7">
        <v>300</v>
      </c>
      <c r="Q8" s="7">
        <v>324</v>
      </c>
      <c r="R8" s="7">
        <v>271</v>
      </c>
      <c r="S8" s="7">
        <v>333</v>
      </c>
      <c r="T8" s="7">
        <v>310</v>
      </c>
      <c r="U8" s="7">
        <v>145</v>
      </c>
      <c r="V8" s="7">
        <v>419</v>
      </c>
      <c r="W8" s="7">
        <v>352</v>
      </c>
      <c r="X8" s="7">
        <v>198</v>
      </c>
      <c r="Y8" s="7"/>
      <c r="Z8" s="7">
        <v>964</v>
      </c>
      <c r="AA8" s="7">
        <v>960</v>
      </c>
      <c r="AB8" s="7">
        <v>787</v>
      </c>
      <c r="AC8" s="7">
        <v>912</v>
      </c>
      <c r="AD8" s="7"/>
      <c r="AE8" s="7">
        <v>890</v>
      </c>
      <c r="AF8" s="7">
        <v>1120</v>
      </c>
      <c r="AG8" s="7">
        <v>982</v>
      </c>
      <c r="AH8" s="7">
        <v>427</v>
      </c>
      <c r="AI8" s="7">
        <v>79</v>
      </c>
      <c r="AJ8" s="7"/>
      <c r="AK8" s="7">
        <v>1359</v>
      </c>
      <c r="AL8" s="7">
        <v>904</v>
      </c>
      <c r="AM8" s="7">
        <v>312</v>
      </c>
      <c r="AN8" s="7">
        <v>293</v>
      </c>
      <c r="AO8" s="7">
        <v>575</v>
      </c>
      <c r="AP8" s="7">
        <v>128</v>
      </c>
      <c r="AQ8" s="7"/>
      <c r="AR8" s="7">
        <v>1442</v>
      </c>
      <c r="AS8" s="7">
        <v>1515</v>
      </c>
      <c r="AT8" s="7">
        <v>433</v>
      </c>
      <c r="AU8" s="7"/>
      <c r="AV8" s="7">
        <v>1371</v>
      </c>
      <c r="AW8" s="7">
        <v>1004</v>
      </c>
      <c r="AX8" s="7">
        <v>283</v>
      </c>
      <c r="AY8" s="7">
        <v>70</v>
      </c>
      <c r="AZ8" s="7">
        <v>422</v>
      </c>
      <c r="BA8" s="7"/>
      <c r="BB8" s="7">
        <v>1097</v>
      </c>
      <c r="BC8" s="7">
        <v>948</v>
      </c>
      <c r="BD8" s="7">
        <v>238</v>
      </c>
      <c r="BE8" s="7"/>
      <c r="BF8" s="7">
        <v>732</v>
      </c>
      <c r="BG8" s="7">
        <v>977</v>
      </c>
      <c r="BH8" s="7">
        <v>469</v>
      </c>
      <c r="BI8" s="7">
        <v>769</v>
      </c>
      <c r="BJ8" s="7">
        <v>491</v>
      </c>
      <c r="BK8" s="7">
        <v>202</v>
      </c>
    </row>
    <row r="9" spans="2:63" x14ac:dyDescent="0.35">
      <c r="B9" s="14" t="s">
        <v>234</v>
      </c>
      <c r="C9" s="11">
        <v>0.16022006339824599</v>
      </c>
      <c r="D9" s="11">
        <v>0.17324826829352499</v>
      </c>
      <c r="E9" s="11">
        <v>0.148666581213656</v>
      </c>
      <c r="F9" s="11"/>
      <c r="G9" s="11">
        <v>0.21756059325028901</v>
      </c>
      <c r="H9" s="11">
        <v>0.25187088608559899</v>
      </c>
      <c r="I9" s="11">
        <v>0.190309724820212</v>
      </c>
      <c r="J9" s="11">
        <v>0.121452411468876</v>
      </c>
      <c r="K9" s="11">
        <v>0.11071982964807101</v>
      </c>
      <c r="L9" s="11">
        <v>9.7633617613685303E-2</v>
      </c>
      <c r="M9" s="11"/>
      <c r="N9" s="11">
        <v>0.22727120139055601</v>
      </c>
      <c r="O9" s="11">
        <v>0.14270772493157999</v>
      </c>
      <c r="P9" s="11">
        <v>0.12829764591719001</v>
      </c>
      <c r="Q9" s="11">
        <v>0.12785363977758399</v>
      </c>
      <c r="R9" s="11">
        <v>0.18261098758670999</v>
      </c>
      <c r="S9" s="11">
        <v>0.165736199054832</v>
      </c>
      <c r="T9" s="11">
        <v>0.156260716466946</v>
      </c>
      <c r="U9" s="11">
        <v>0.161071357539741</v>
      </c>
      <c r="V9" s="11">
        <v>0.145268029270751</v>
      </c>
      <c r="W9" s="11">
        <v>0.16901573880269999</v>
      </c>
      <c r="X9" s="11">
        <v>0.11876024220673199</v>
      </c>
      <c r="Y9" s="11"/>
      <c r="Z9" s="11">
        <v>0.164420238912416</v>
      </c>
      <c r="AA9" s="11">
        <v>0.11255342359597501</v>
      </c>
      <c r="AB9" s="11">
        <v>0.201243959279298</v>
      </c>
      <c r="AC9" s="11">
        <v>0.168692178299158</v>
      </c>
      <c r="AD9" s="11"/>
      <c r="AE9" s="11">
        <v>0.15203716465391601</v>
      </c>
      <c r="AF9" s="11">
        <v>0.147896609100753</v>
      </c>
      <c r="AG9" s="11">
        <v>0.169065394769739</v>
      </c>
      <c r="AH9" s="11">
        <v>0.19416761355659401</v>
      </c>
      <c r="AI9" s="11">
        <v>0.23677495726813999</v>
      </c>
      <c r="AJ9" s="11"/>
      <c r="AK9" s="11">
        <v>0.132408206839917</v>
      </c>
      <c r="AL9" s="11">
        <v>0.170539240020703</v>
      </c>
      <c r="AM9" s="11">
        <v>0.215752747150526</v>
      </c>
      <c r="AN9" s="11">
        <v>0.15964222649614501</v>
      </c>
      <c r="AO9" s="11">
        <v>0.18619727509760001</v>
      </c>
      <c r="AP9" s="11">
        <v>0.132771194512709</v>
      </c>
      <c r="AQ9" s="11"/>
      <c r="AR9" s="11">
        <v>0.14544448487211201</v>
      </c>
      <c r="AS9" s="11">
        <v>0.18491202238084101</v>
      </c>
      <c r="AT9" s="11">
        <v>0.133280691284064</v>
      </c>
      <c r="AU9" s="11"/>
      <c r="AV9" s="11">
        <v>0.14700267281023799</v>
      </c>
      <c r="AW9" s="11">
        <v>0.18661263187452601</v>
      </c>
      <c r="AX9" s="11">
        <v>0.127785087820629</v>
      </c>
      <c r="AY9" s="11">
        <v>0.24507420928599399</v>
      </c>
      <c r="AZ9" s="11">
        <v>0.12637958041363001</v>
      </c>
      <c r="BA9" s="11"/>
      <c r="BB9" s="11">
        <v>0.146271319987134</v>
      </c>
      <c r="BC9" s="11">
        <v>0.184845344589807</v>
      </c>
      <c r="BD9" s="11">
        <v>0.15082165016259</v>
      </c>
      <c r="BE9" s="11"/>
      <c r="BF9" s="11">
        <v>0.23065010138353201</v>
      </c>
      <c r="BG9" s="11">
        <v>0.14113183263695001</v>
      </c>
      <c r="BH9" s="11">
        <v>0.192032521769781</v>
      </c>
      <c r="BI9" s="11">
        <v>0.12557102511780799</v>
      </c>
      <c r="BJ9" s="11">
        <v>0.13198370251643199</v>
      </c>
      <c r="BK9" s="11">
        <v>0.12830581607376401</v>
      </c>
    </row>
    <row r="10" spans="2:63" x14ac:dyDescent="0.35">
      <c r="B10" s="14" t="s">
        <v>235</v>
      </c>
      <c r="C10" s="11">
        <v>0.36311273288394003</v>
      </c>
      <c r="D10" s="11">
        <v>0.36274104519578099</v>
      </c>
      <c r="E10" s="11">
        <v>0.36371309228645599</v>
      </c>
      <c r="F10" s="11"/>
      <c r="G10" s="11">
        <v>0.424512504689394</v>
      </c>
      <c r="H10" s="11">
        <v>0.417851024157738</v>
      </c>
      <c r="I10" s="11">
        <v>0.37653249328919802</v>
      </c>
      <c r="J10" s="11">
        <v>0.35466294576047303</v>
      </c>
      <c r="K10" s="11">
        <v>0.326841680283733</v>
      </c>
      <c r="L10" s="11">
        <v>0.304874164376993</v>
      </c>
      <c r="M10" s="11"/>
      <c r="N10" s="11">
        <v>0.36985282224593802</v>
      </c>
      <c r="O10" s="11">
        <v>0.40576075467941902</v>
      </c>
      <c r="P10" s="11">
        <v>0.36842645870921997</v>
      </c>
      <c r="Q10" s="11">
        <v>0.33491116342209998</v>
      </c>
      <c r="R10" s="11">
        <v>0.38669908201653902</v>
      </c>
      <c r="S10" s="11">
        <v>0.35444246761068998</v>
      </c>
      <c r="T10" s="11">
        <v>0.332239326018123</v>
      </c>
      <c r="U10" s="11">
        <v>0.40686736521966999</v>
      </c>
      <c r="V10" s="11">
        <v>0.37513755219541101</v>
      </c>
      <c r="W10" s="11">
        <v>0.30612112647077899</v>
      </c>
      <c r="X10" s="11">
        <v>0.35219148427785302</v>
      </c>
      <c r="Y10" s="11"/>
      <c r="Z10" s="11">
        <v>0.36285932979850399</v>
      </c>
      <c r="AA10" s="11">
        <v>0.38368780656443502</v>
      </c>
      <c r="AB10" s="11">
        <v>0.37655763201708298</v>
      </c>
      <c r="AC10" s="11">
        <v>0.33404697868334998</v>
      </c>
      <c r="AD10" s="11"/>
      <c r="AE10" s="11">
        <v>0.33828507435018002</v>
      </c>
      <c r="AF10" s="11">
        <v>0.39391219512088799</v>
      </c>
      <c r="AG10" s="11">
        <v>0.35636660377200602</v>
      </c>
      <c r="AH10" s="11">
        <v>0.39953384576249101</v>
      </c>
      <c r="AI10" s="11">
        <v>0.28747801846938098</v>
      </c>
      <c r="AJ10" s="11"/>
      <c r="AK10" s="11">
        <v>0.32908431241449898</v>
      </c>
      <c r="AL10" s="11">
        <v>0.41941322451926599</v>
      </c>
      <c r="AM10" s="11">
        <v>0.33798646392645199</v>
      </c>
      <c r="AN10" s="11">
        <v>0.346681873626697</v>
      </c>
      <c r="AO10" s="11">
        <v>0.378285579718738</v>
      </c>
      <c r="AP10" s="11">
        <v>0.35160519786569699</v>
      </c>
      <c r="AQ10" s="11"/>
      <c r="AR10" s="11">
        <v>0.33948078499839901</v>
      </c>
      <c r="AS10" s="11">
        <v>0.37493101516038602</v>
      </c>
      <c r="AT10" s="11">
        <v>0.35098096908037302</v>
      </c>
      <c r="AU10" s="11"/>
      <c r="AV10" s="11">
        <v>0.35198546568091099</v>
      </c>
      <c r="AW10" s="11">
        <v>0.407132364179288</v>
      </c>
      <c r="AX10" s="11">
        <v>0.34714397404469299</v>
      </c>
      <c r="AY10" s="11">
        <v>0.241819806892864</v>
      </c>
      <c r="AZ10" s="11">
        <v>0.34479838910023902</v>
      </c>
      <c r="BA10" s="11"/>
      <c r="BB10" s="11">
        <v>0.36570050934790799</v>
      </c>
      <c r="BC10" s="11">
        <v>0.40526237713554297</v>
      </c>
      <c r="BD10" s="11">
        <v>0.407160177255391</v>
      </c>
      <c r="BE10" s="11"/>
      <c r="BF10" s="11">
        <v>0.38890948605701597</v>
      </c>
      <c r="BG10" s="11">
        <v>0.35395598420027902</v>
      </c>
      <c r="BH10" s="11">
        <v>0.36442416438246999</v>
      </c>
      <c r="BI10" s="11">
        <v>0.36785293022982102</v>
      </c>
      <c r="BJ10" s="11">
        <v>0.34150764931748601</v>
      </c>
      <c r="BK10" s="11">
        <v>0.35491142514155699</v>
      </c>
    </row>
    <row r="11" spans="2:63" x14ac:dyDescent="0.35">
      <c r="B11" s="14" t="s">
        <v>283</v>
      </c>
      <c r="C11" s="11">
        <v>0.17331985586833101</v>
      </c>
      <c r="D11" s="11">
        <v>0.187805419509533</v>
      </c>
      <c r="E11" s="11">
        <v>0.16075299532976001</v>
      </c>
      <c r="F11" s="11"/>
      <c r="G11" s="11">
        <v>0.15042397450905801</v>
      </c>
      <c r="H11" s="11">
        <v>0.12941512527931301</v>
      </c>
      <c r="I11" s="11">
        <v>0.149437960287573</v>
      </c>
      <c r="J11" s="11">
        <v>0.164249767714571</v>
      </c>
      <c r="K11" s="11">
        <v>0.216560646754759</v>
      </c>
      <c r="L11" s="11">
        <v>0.21642114721522601</v>
      </c>
      <c r="M11" s="11"/>
      <c r="N11" s="11">
        <v>0.15931535011414999</v>
      </c>
      <c r="O11" s="11">
        <v>0.16276262358865001</v>
      </c>
      <c r="P11" s="11">
        <v>0.14929354792057201</v>
      </c>
      <c r="Q11" s="11">
        <v>0.196259916583954</v>
      </c>
      <c r="R11" s="11">
        <v>0.14595546120163999</v>
      </c>
      <c r="S11" s="11">
        <v>0.19078765333185099</v>
      </c>
      <c r="T11" s="11">
        <v>0.16485703721422101</v>
      </c>
      <c r="U11" s="11">
        <v>0.17153019175367801</v>
      </c>
      <c r="V11" s="11">
        <v>0.18992314495983501</v>
      </c>
      <c r="W11" s="11">
        <v>0.200030931694437</v>
      </c>
      <c r="X11" s="11">
        <v>0.173731945988706</v>
      </c>
      <c r="Y11" s="11"/>
      <c r="Z11" s="11">
        <v>0.19515392767298501</v>
      </c>
      <c r="AA11" s="11">
        <v>0.17288071009879499</v>
      </c>
      <c r="AB11" s="11">
        <v>0.16981826134226199</v>
      </c>
      <c r="AC11" s="11">
        <v>0.15228873602287701</v>
      </c>
      <c r="AD11" s="11"/>
      <c r="AE11" s="11">
        <v>0.17426136768380401</v>
      </c>
      <c r="AF11" s="11">
        <v>0.16743226551023199</v>
      </c>
      <c r="AG11" s="11">
        <v>0.17711672433234699</v>
      </c>
      <c r="AH11" s="11">
        <v>0.166835976451955</v>
      </c>
      <c r="AI11" s="11">
        <v>0.23059302336346399</v>
      </c>
      <c r="AJ11" s="11"/>
      <c r="AK11" s="11">
        <v>0.21907274853137701</v>
      </c>
      <c r="AL11" s="11">
        <v>0.15544772969979601</v>
      </c>
      <c r="AM11" s="11">
        <v>0.115049034971679</v>
      </c>
      <c r="AN11" s="11">
        <v>0.16904008170015999</v>
      </c>
      <c r="AO11" s="11">
        <v>0.13795683525994201</v>
      </c>
      <c r="AP11" s="11">
        <v>0.16370063272763399</v>
      </c>
      <c r="AQ11" s="11"/>
      <c r="AR11" s="11">
        <v>0.18280099006051501</v>
      </c>
      <c r="AS11" s="11">
        <v>0.182759346186706</v>
      </c>
      <c r="AT11" s="11">
        <v>0.14319046662156101</v>
      </c>
      <c r="AU11" s="11"/>
      <c r="AV11" s="11">
        <v>0.19150946199278099</v>
      </c>
      <c r="AW11" s="11">
        <v>0.15797629558303</v>
      </c>
      <c r="AX11" s="11">
        <v>0.25943516156774998</v>
      </c>
      <c r="AY11" s="11">
        <v>0.231701991085075</v>
      </c>
      <c r="AZ11" s="11">
        <v>0.12883715434819501</v>
      </c>
      <c r="BA11" s="11"/>
      <c r="BB11" s="11">
        <v>0.19344807549287499</v>
      </c>
      <c r="BC11" s="11">
        <v>0.169078440385175</v>
      </c>
      <c r="BD11" s="11">
        <v>0.20510611721050501</v>
      </c>
      <c r="BE11" s="11"/>
      <c r="BF11" s="11">
        <v>0.13853754758504899</v>
      </c>
      <c r="BG11" s="11">
        <v>0.178901983742002</v>
      </c>
      <c r="BH11" s="11">
        <v>0.182634122673384</v>
      </c>
      <c r="BI11" s="11">
        <v>0.179428609675365</v>
      </c>
      <c r="BJ11" s="11">
        <v>0.182405725474312</v>
      </c>
      <c r="BK11" s="11">
        <v>0.19759669865436599</v>
      </c>
    </row>
    <row r="12" spans="2:63" x14ac:dyDescent="0.35">
      <c r="B12" s="14" t="s">
        <v>237</v>
      </c>
      <c r="C12" s="11">
        <v>8.9435654117993396E-2</v>
      </c>
      <c r="D12" s="11">
        <v>0.10384474935782</v>
      </c>
      <c r="E12" s="11">
        <v>7.6112140772127093E-2</v>
      </c>
      <c r="F12" s="11"/>
      <c r="G12" s="11">
        <v>3.8738661465795902E-2</v>
      </c>
      <c r="H12" s="11">
        <v>4.7281458902380703E-2</v>
      </c>
      <c r="I12" s="11">
        <v>6.5833638964161195E-2</v>
      </c>
      <c r="J12" s="11">
        <v>0.107609528249112</v>
      </c>
      <c r="K12" s="11">
        <v>0.10659361298575699</v>
      </c>
      <c r="L12" s="11">
        <v>0.144520928320653</v>
      </c>
      <c r="M12" s="11"/>
      <c r="N12" s="11">
        <v>6.2543808157729003E-2</v>
      </c>
      <c r="O12" s="11">
        <v>9.0209025951948504E-2</v>
      </c>
      <c r="P12" s="11">
        <v>0.13694089527528899</v>
      </c>
      <c r="Q12" s="11">
        <v>0.106156239022228</v>
      </c>
      <c r="R12" s="11">
        <v>6.3353763746877706E-2</v>
      </c>
      <c r="S12" s="11">
        <v>5.5781345333086797E-2</v>
      </c>
      <c r="T12" s="11">
        <v>8.3253382526349701E-2</v>
      </c>
      <c r="U12" s="11">
        <v>5.9114391241761301E-2</v>
      </c>
      <c r="V12" s="11">
        <v>9.7998571500374804E-2</v>
      </c>
      <c r="W12" s="11">
        <v>8.91297545208935E-2</v>
      </c>
      <c r="X12" s="11">
        <v>0.16213174276084599</v>
      </c>
      <c r="Y12" s="11"/>
      <c r="Z12" s="11">
        <v>7.3674798208928194E-2</v>
      </c>
      <c r="AA12" s="11">
        <v>9.3713989045881907E-2</v>
      </c>
      <c r="AB12" s="11">
        <v>8.2003930374973499E-2</v>
      </c>
      <c r="AC12" s="11">
        <v>0.10579690817531801</v>
      </c>
      <c r="AD12" s="11"/>
      <c r="AE12" s="11">
        <v>0.10141624919308501</v>
      </c>
      <c r="AF12" s="11">
        <v>8.9624805819229297E-2</v>
      </c>
      <c r="AG12" s="11">
        <v>8.1741044006587299E-2</v>
      </c>
      <c r="AH12" s="11">
        <v>6.6753585321692996E-2</v>
      </c>
      <c r="AI12" s="11">
        <v>8.19101674741501E-2</v>
      </c>
      <c r="AJ12" s="11"/>
      <c r="AK12" s="11">
        <v>0.118623850306005</v>
      </c>
      <c r="AL12" s="11">
        <v>6.73029587883852E-2</v>
      </c>
      <c r="AM12" s="11">
        <v>7.9062611781413106E-2</v>
      </c>
      <c r="AN12" s="11">
        <v>0.100411123328305</v>
      </c>
      <c r="AO12" s="11">
        <v>6.5423115966490697E-2</v>
      </c>
      <c r="AP12" s="11">
        <v>8.2777141284008093E-2</v>
      </c>
      <c r="AQ12" s="11"/>
      <c r="AR12" s="11">
        <v>0.12124801992444301</v>
      </c>
      <c r="AS12" s="11">
        <v>6.9215841505810505E-2</v>
      </c>
      <c r="AT12" s="11">
        <v>9.1427523001372898E-2</v>
      </c>
      <c r="AU12" s="11"/>
      <c r="AV12" s="11">
        <v>0.115241491165777</v>
      </c>
      <c r="AW12" s="11">
        <v>6.1831429097136598E-2</v>
      </c>
      <c r="AX12" s="11">
        <v>7.7422504257694397E-2</v>
      </c>
      <c r="AY12" s="11">
        <v>7.8839084653611696E-2</v>
      </c>
      <c r="AZ12" s="11">
        <v>9.3766102788574696E-2</v>
      </c>
      <c r="BA12" s="11"/>
      <c r="BB12" s="11">
        <v>0.10885602548535001</v>
      </c>
      <c r="BC12" s="11">
        <v>6.1809348532795898E-2</v>
      </c>
      <c r="BD12" s="11">
        <v>6.9298613358966907E-2</v>
      </c>
      <c r="BE12" s="11"/>
      <c r="BF12" s="11">
        <v>5.6567112176431199E-2</v>
      </c>
      <c r="BG12" s="11">
        <v>8.7919680045405402E-2</v>
      </c>
      <c r="BH12" s="11">
        <v>7.74440541280461E-2</v>
      </c>
      <c r="BI12" s="11">
        <v>0.108358780825171</v>
      </c>
      <c r="BJ12" s="11">
        <v>0.11499988162079899</v>
      </c>
      <c r="BK12" s="11">
        <v>9.7929537313657403E-2</v>
      </c>
    </row>
    <row r="13" spans="2:63" x14ac:dyDescent="0.35">
      <c r="B13" s="14" t="s">
        <v>84</v>
      </c>
      <c r="C13" s="11">
        <v>0.21391169373148899</v>
      </c>
      <c r="D13" s="11">
        <v>0.17236051764334101</v>
      </c>
      <c r="E13" s="11">
        <v>0.25075519039799998</v>
      </c>
      <c r="F13" s="11"/>
      <c r="G13" s="11">
        <v>0.16876426608546199</v>
      </c>
      <c r="H13" s="11">
        <v>0.15358150557497</v>
      </c>
      <c r="I13" s="11">
        <v>0.21788618263885601</v>
      </c>
      <c r="J13" s="11">
        <v>0.25202534680696798</v>
      </c>
      <c r="K13" s="11">
        <v>0.23928423032767901</v>
      </c>
      <c r="L13" s="11">
        <v>0.236550142473442</v>
      </c>
      <c r="M13" s="11"/>
      <c r="N13" s="11">
        <v>0.18101681809162601</v>
      </c>
      <c r="O13" s="11">
        <v>0.19855987084840199</v>
      </c>
      <c r="P13" s="11">
        <v>0.21704145217772899</v>
      </c>
      <c r="Q13" s="11">
        <v>0.23481904119413399</v>
      </c>
      <c r="R13" s="11">
        <v>0.22138070544823299</v>
      </c>
      <c r="S13" s="11">
        <v>0.23325233466954001</v>
      </c>
      <c r="T13" s="11">
        <v>0.26338953777436003</v>
      </c>
      <c r="U13" s="11">
        <v>0.20141669424514899</v>
      </c>
      <c r="V13" s="11">
        <v>0.19167270207362799</v>
      </c>
      <c r="W13" s="11">
        <v>0.23570244851119099</v>
      </c>
      <c r="X13" s="11">
        <v>0.193184584765863</v>
      </c>
      <c r="Y13" s="11"/>
      <c r="Z13" s="11">
        <v>0.203891705407167</v>
      </c>
      <c r="AA13" s="11">
        <v>0.23716407069491199</v>
      </c>
      <c r="AB13" s="11">
        <v>0.170376216986384</v>
      </c>
      <c r="AC13" s="11">
        <v>0.239175198819297</v>
      </c>
      <c r="AD13" s="11"/>
      <c r="AE13" s="11">
        <v>0.23400014411901601</v>
      </c>
      <c r="AF13" s="11">
        <v>0.201134124448898</v>
      </c>
      <c r="AG13" s="11">
        <v>0.215710233119321</v>
      </c>
      <c r="AH13" s="11">
        <v>0.172708978907268</v>
      </c>
      <c r="AI13" s="11">
        <v>0.16324383342486501</v>
      </c>
      <c r="AJ13" s="11"/>
      <c r="AK13" s="11">
        <v>0.20081088190820201</v>
      </c>
      <c r="AL13" s="11">
        <v>0.18729684697185001</v>
      </c>
      <c r="AM13" s="11">
        <v>0.25214914216993001</v>
      </c>
      <c r="AN13" s="11">
        <v>0.22422469484869301</v>
      </c>
      <c r="AO13" s="11">
        <v>0.23213719395722901</v>
      </c>
      <c r="AP13" s="11">
        <v>0.26914583360995198</v>
      </c>
      <c r="AQ13" s="11"/>
      <c r="AR13" s="11">
        <v>0.211025720144531</v>
      </c>
      <c r="AS13" s="11">
        <v>0.188181774766256</v>
      </c>
      <c r="AT13" s="11">
        <v>0.28112035001262897</v>
      </c>
      <c r="AU13" s="11"/>
      <c r="AV13" s="11">
        <v>0.194260908350293</v>
      </c>
      <c r="AW13" s="11">
        <v>0.18644727926601901</v>
      </c>
      <c r="AX13" s="11">
        <v>0.18821327230923399</v>
      </c>
      <c r="AY13" s="11">
        <v>0.202564908082456</v>
      </c>
      <c r="AZ13" s="11">
        <v>0.30621877334936098</v>
      </c>
      <c r="BA13" s="11"/>
      <c r="BB13" s="11">
        <v>0.185724069686733</v>
      </c>
      <c r="BC13" s="11">
        <v>0.17900448935668001</v>
      </c>
      <c r="BD13" s="11">
        <v>0.16761344201254799</v>
      </c>
      <c r="BE13" s="11"/>
      <c r="BF13" s="11">
        <v>0.18533575279797099</v>
      </c>
      <c r="BG13" s="11">
        <v>0.23809051937536299</v>
      </c>
      <c r="BH13" s="11">
        <v>0.18346513704632</v>
      </c>
      <c r="BI13" s="11">
        <v>0.21878865415183499</v>
      </c>
      <c r="BJ13" s="11">
        <v>0.22910304107097099</v>
      </c>
      <c r="BK13" s="11">
        <v>0.221256522816656</v>
      </c>
    </row>
    <row r="14" spans="2:63" x14ac:dyDescent="0.35">
      <c r="B14" s="14" t="s">
        <v>238</v>
      </c>
      <c r="C14" s="17">
        <v>0.52333279628218698</v>
      </c>
      <c r="D14" s="17">
        <v>0.53598931348930501</v>
      </c>
      <c r="E14" s="17">
        <v>0.51237967350011204</v>
      </c>
      <c r="F14" s="17"/>
      <c r="G14" s="17">
        <v>0.64207309793968304</v>
      </c>
      <c r="H14" s="17">
        <v>0.66972191024333605</v>
      </c>
      <c r="I14" s="17">
        <v>0.56684221810941005</v>
      </c>
      <c r="J14" s="17">
        <v>0.476115357229349</v>
      </c>
      <c r="K14" s="17">
        <v>0.43756150993180398</v>
      </c>
      <c r="L14" s="17">
        <v>0.40250778199067899</v>
      </c>
      <c r="M14" s="17"/>
      <c r="N14" s="17">
        <v>0.59712402363649497</v>
      </c>
      <c r="O14" s="17">
        <v>0.54846847961099998</v>
      </c>
      <c r="P14" s="17">
        <v>0.49672410462641098</v>
      </c>
      <c r="Q14" s="17">
        <v>0.46276480319968399</v>
      </c>
      <c r="R14" s="17">
        <v>0.56931006960324904</v>
      </c>
      <c r="S14" s="17">
        <v>0.52017866666552104</v>
      </c>
      <c r="T14" s="17">
        <v>0.48850004248506901</v>
      </c>
      <c r="U14" s="17">
        <v>0.56793872275941204</v>
      </c>
      <c r="V14" s="17">
        <v>0.520405581466161</v>
      </c>
      <c r="W14" s="17">
        <v>0.47513686527347898</v>
      </c>
      <c r="X14" s="17">
        <v>0.470951726484584</v>
      </c>
      <c r="Y14" s="17"/>
      <c r="Z14" s="17">
        <v>0.52727956871091997</v>
      </c>
      <c r="AA14" s="17">
        <v>0.496241230160411</v>
      </c>
      <c r="AB14" s="17">
        <v>0.57780159129637998</v>
      </c>
      <c r="AC14" s="17">
        <v>0.50273915698250804</v>
      </c>
      <c r="AD14" s="17"/>
      <c r="AE14" s="17">
        <v>0.490322239004095</v>
      </c>
      <c r="AF14" s="17">
        <v>0.54180880422164102</v>
      </c>
      <c r="AG14" s="17">
        <v>0.52543199854174505</v>
      </c>
      <c r="AH14" s="17">
        <v>0.59370145931908502</v>
      </c>
      <c r="AI14" s="17">
        <v>0.52425297573752105</v>
      </c>
      <c r="AJ14" s="17"/>
      <c r="AK14" s="17">
        <v>0.46149251925441598</v>
      </c>
      <c r="AL14" s="17">
        <v>0.58995246453996997</v>
      </c>
      <c r="AM14" s="17">
        <v>0.55373921107697699</v>
      </c>
      <c r="AN14" s="17">
        <v>0.50632410012284201</v>
      </c>
      <c r="AO14" s="17">
        <v>0.56448285481633897</v>
      </c>
      <c r="AP14" s="17">
        <v>0.48437639237840602</v>
      </c>
      <c r="AQ14" s="17"/>
      <c r="AR14" s="17">
        <v>0.48492526987051099</v>
      </c>
      <c r="AS14" s="17">
        <v>0.559843037541227</v>
      </c>
      <c r="AT14" s="17">
        <v>0.48426166036443702</v>
      </c>
      <c r="AU14" s="17"/>
      <c r="AV14" s="17">
        <v>0.49898813849114898</v>
      </c>
      <c r="AW14" s="17">
        <v>0.59374499605381403</v>
      </c>
      <c r="AX14" s="17">
        <v>0.47492906186532202</v>
      </c>
      <c r="AY14" s="17">
        <v>0.48689401617885802</v>
      </c>
      <c r="AZ14" s="17">
        <v>0.47117796951386898</v>
      </c>
      <c r="BA14" s="17"/>
      <c r="BB14" s="17">
        <v>0.51197182933504204</v>
      </c>
      <c r="BC14" s="17">
        <v>0.59010772172534998</v>
      </c>
      <c r="BD14" s="17">
        <v>0.55798182741798097</v>
      </c>
      <c r="BE14" s="17"/>
      <c r="BF14" s="17">
        <v>0.61955958744054795</v>
      </c>
      <c r="BG14" s="17">
        <v>0.49508781683723002</v>
      </c>
      <c r="BH14" s="17">
        <v>0.55645668615225097</v>
      </c>
      <c r="BI14" s="17">
        <v>0.49342395534762901</v>
      </c>
      <c r="BJ14" s="17">
        <v>0.47349135183391799</v>
      </c>
      <c r="BK14" s="17">
        <v>0.483217241215321</v>
      </c>
    </row>
    <row r="15" spans="2:63" x14ac:dyDescent="0.35">
      <c r="B15" s="14" t="s">
        <v>239</v>
      </c>
      <c r="C15" s="17">
        <v>0.26275550998632402</v>
      </c>
      <c r="D15" s="17">
        <v>0.29165016886735301</v>
      </c>
      <c r="E15" s="17">
        <v>0.236865136101887</v>
      </c>
      <c r="F15" s="17"/>
      <c r="G15" s="17">
        <v>0.189162635974854</v>
      </c>
      <c r="H15" s="17">
        <v>0.17669658418169301</v>
      </c>
      <c r="I15" s="17">
        <v>0.215271599251735</v>
      </c>
      <c r="J15" s="17">
        <v>0.27185929596368202</v>
      </c>
      <c r="K15" s="17">
        <v>0.32315425974051698</v>
      </c>
      <c r="L15" s="17">
        <v>0.36094207553587898</v>
      </c>
      <c r="M15" s="17"/>
      <c r="N15" s="17">
        <v>0.22185915827187899</v>
      </c>
      <c r="O15" s="17">
        <v>0.25297164954059798</v>
      </c>
      <c r="P15" s="17">
        <v>0.286234443195861</v>
      </c>
      <c r="Q15" s="17">
        <v>0.30241615560618201</v>
      </c>
      <c r="R15" s="17">
        <v>0.209309224948518</v>
      </c>
      <c r="S15" s="17">
        <v>0.246568998664938</v>
      </c>
      <c r="T15" s="17">
        <v>0.24811041974057099</v>
      </c>
      <c r="U15" s="17">
        <v>0.230644582995439</v>
      </c>
      <c r="V15" s="17">
        <v>0.28792171646020998</v>
      </c>
      <c r="W15" s="17">
        <v>0.28916068621532998</v>
      </c>
      <c r="X15" s="17">
        <v>0.33586368874955203</v>
      </c>
      <c r="Y15" s="17"/>
      <c r="Z15" s="17">
        <v>0.26882872588191398</v>
      </c>
      <c r="AA15" s="17">
        <v>0.26659469914467698</v>
      </c>
      <c r="AB15" s="17">
        <v>0.25182219171723602</v>
      </c>
      <c r="AC15" s="17">
        <v>0.25808564419819502</v>
      </c>
      <c r="AD15" s="17"/>
      <c r="AE15" s="17">
        <v>0.27567761687688902</v>
      </c>
      <c r="AF15" s="17">
        <v>0.25705707132946098</v>
      </c>
      <c r="AG15" s="17">
        <v>0.25885776833893398</v>
      </c>
      <c r="AH15" s="17">
        <v>0.23358956177364701</v>
      </c>
      <c r="AI15" s="17">
        <v>0.31250319083761402</v>
      </c>
      <c r="AJ15" s="17"/>
      <c r="AK15" s="17">
        <v>0.33769659883738201</v>
      </c>
      <c r="AL15" s="17">
        <v>0.222750688488181</v>
      </c>
      <c r="AM15" s="17">
        <v>0.194111646753093</v>
      </c>
      <c r="AN15" s="17">
        <v>0.26945120502846498</v>
      </c>
      <c r="AO15" s="17">
        <v>0.20337995122643299</v>
      </c>
      <c r="AP15" s="17">
        <v>0.246477774011642</v>
      </c>
      <c r="AQ15" s="17"/>
      <c r="AR15" s="17">
        <v>0.30404900998495799</v>
      </c>
      <c r="AS15" s="17">
        <v>0.25197518769251698</v>
      </c>
      <c r="AT15" s="17">
        <v>0.23461798962293401</v>
      </c>
      <c r="AU15" s="17"/>
      <c r="AV15" s="17">
        <v>0.30675095315855799</v>
      </c>
      <c r="AW15" s="17">
        <v>0.21980772468016699</v>
      </c>
      <c r="AX15" s="17">
        <v>0.33685766582544502</v>
      </c>
      <c r="AY15" s="17">
        <v>0.310541075738686</v>
      </c>
      <c r="AZ15" s="17">
        <v>0.22260325713676901</v>
      </c>
      <c r="BA15" s="17"/>
      <c r="BB15" s="17">
        <v>0.30230410097822602</v>
      </c>
      <c r="BC15" s="17">
        <v>0.23088778891796999</v>
      </c>
      <c r="BD15" s="17">
        <v>0.27440473056947201</v>
      </c>
      <c r="BE15" s="17"/>
      <c r="BF15" s="17">
        <v>0.195104659761481</v>
      </c>
      <c r="BG15" s="17">
        <v>0.26682166378740702</v>
      </c>
      <c r="BH15" s="17">
        <v>0.26007817680143003</v>
      </c>
      <c r="BI15" s="17">
        <v>0.28778739050053598</v>
      </c>
      <c r="BJ15" s="17">
        <v>0.29740560709511099</v>
      </c>
      <c r="BK15" s="17">
        <v>0.29552623596802402</v>
      </c>
    </row>
    <row r="16" spans="2:63" x14ac:dyDescent="0.35">
      <c r="B16" s="14" t="s">
        <v>192</v>
      </c>
      <c r="C16" s="18">
        <v>0.26057728629586302</v>
      </c>
      <c r="D16" s="18">
        <v>0.244339144621952</v>
      </c>
      <c r="E16" s="18">
        <v>0.27551453739822501</v>
      </c>
      <c r="F16" s="18"/>
      <c r="G16" s="18">
        <v>0.45291046196482898</v>
      </c>
      <c r="H16" s="18">
        <v>0.49302532606164301</v>
      </c>
      <c r="I16" s="18">
        <v>0.35157061885767499</v>
      </c>
      <c r="J16" s="18">
        <v>0.204256061265667</v>
      </c>
      <c r="K16" s="18">
        <v>0.114407250191287</v>
      </c>
      <c r="L16" s="18">
        <v>4.15657064547999E-2</v>
      </c>
      <c r="M16" s="18"/>
      <c r="N16" s="18">
        <v>0.37526486536461501</v>
      </c>
      <c r="O16" s="18">
        <v>0.29549683007040101</v>
      </c>
      <c r="P16" s="18">
        <v>0.21048966143055001</v>
      </c>
      <c r="Q16" s="18">
        <v>0.16034864759350301</v>
      </c>
      <c r="R16" s="18">
        <v>0.36000084465473098</v>
      </c>
      <c r="S16" s="18">
        <v>0.27360966800058301</v>
      </c>
      <c r="T16" s="18">
        <v>0.24038962274449799</v>
      </c>
      <c r="U16" s="18">
        <v>0.33729413976397199</v>
      </c>
      <c r="V16" s="18">
        <v>0.232483865005951</v>
      </c>
      <c r="W16" s="18">
        <v>0.185976179058149</v>
      </c>
      <c r="X16" s="18">
        <v>0.135088037735032</v>
      </c>
      <c r="Y16" s="18"/>
      <c r="Z16" s="18">
        <v>0.25845084282900599</v>
      </c>
      <c r="AA16" s="18">
        <v>0.22964653101573401</v>
      </c>
      <c r="AB16" s="18">
        <v>0.32597939957914501</v>
      </c>
      <c r="AC16" s="18">
        <v>0.24465351278431299</v>
      </c>
      <c r="AD16" s="18"/>
      <c r="AE16" s="18">
        <v>0.214644622127207</v>
      </c>
      <c r="AF16" s="18">
        <v>0.28475173289217998</v>
      </c>
      <c r="AG16" s="18">
        <v>0.26657423020281001</v>
      </c>
      <c r="AH16" s="18">
        <v>0.36011189754543699</v>
      </c>
      <c r="AI16" s="18">
        <v>0.21174978489990701</v>
      </c>
      <c r="AJ16" s="18"/>
      <c r="AK16" s="18">
        <v>0.12379592041703399</v>
      </c>
      <c r="AL16" s="18">
        <v>0.367201776051789</v>
      </c>
      <c r="AM16" s="18">
        <v>0.35962756432388499</v>
      </c>
      <c r="AN16" s="18">
        <v>0.23687289509437801</v>
      </c>
      <c r="AO16" s="18">
        <v>0.36110290358990599</v>
      </c>
      <c r="AP16" s="18">
        <v>0.23789861836676399</v>
      </c>
      <c r="AQ16" s="18"/>
      <c r="AR16" s="18">
        <v>0.180876259885553</v>
      </c>
      <c r="AS16" s="18">
        <v>0.30786784984871002</v>
      </c>
      <c r="AT16" s="18">
        <v>0.24964367074150301</v>
      </c>
      <c r="AU16" s="18"/>
      <c r="AV16" s="18">
        <v>0.19223718533259099</v>
      </c>
      <c r="AW16" s="18">
        <v>0.37393727137364702</v>
      </c>
      <c r="AX16" s="18">
        <v>0.138071396039877</v>
      </c>
      <c r="AY16" s="18">
        <v>0.176352940440171</v>
      </c>
      <c r="AZ16" s="18">
        <v>0.24857471237709999</v>
      </c>
      <c r="BA16" s="18"/>
      <c r="BB16" s="18">
        <v>0.20966772835681599</v>
      </c>
      <c r="BC16" s="18">
        <v>0.35921993280737902</v>
      </c>
      <c r="BD16" s="18">
        <v>0.28357709684850901</v>
      </c>
      <c r="BE16" s="18"/>
      <c r="BF16" s="18">
        <v>0.42445492767906701</v>
      </c>
      <c r="BG16" s="18">
        <v>0.22826615304982301</v>
      </c>
      <c r="BH16" s="18">
        <v>0.296378509350821</v>
      </c>
      <c r="BI16" s="18">
        <v>0.205636564847093</v>
      </c>
      <c r="BJ16" s="18">
        <v>0.176085744738807</v>
      </c>
      <c r="BK16" s="18">
        <v>0.18769100524729701</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288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3755</v>
      </c>
      <c r="D7" s="6">
        <v>1739</v>
      </c>
      <c r="E7" s="6">
        <v>1993</v>
      </c>
      <c r="F7" s="6"/>
      <c r="G7" s="6">
        <v>403</v>
      </c>
      <c r="H7" s="6">
        <v>598</v>
      </c>
      <c r="I7" s="6">
        <v>682</v>
      </c>
      <c r="J7" s="6">
        <v>725</v>
      </c>
      <c r="K7" s="6">
        <v>623</v>
      </c>
      <c r="L7" s="6">
        <v>724</v>
      </c>
      <c r="M7" s="6"/>
      <c r="N7" s="6">
        <v>516</v>
      </c>
      <c r="O7" s="6">
        <v>515</v>
      </c>
      <c r="P7" s="6">
        <v>323</v>
      </c>
      <c r="Q7" s="6">
        <v>358</v>
      </c>
      <c r="R7" s="6">
        <v>276</v>
      </c>
      <c r="S7" s="6">
        <v>342</v>
      </c>
      <c r="T7" s="6">
        <v>318</v>
      </c>
      <c r="U7" s="6">
        <v>159</v>
      </c>
      <c r="V7" s="6">
        <v>432</v>
      </c>
      <c r="W7" s="6">
        <v>317</v>
      </c>
      <c r="X7" s="6">
        <v>199</v>
      </c>
      <c r="Y7" s="6"/>
      <c r="Z7" s="6">
        <v>1200</v>
      </c>
      <c r="AA7" s="6">
        <v>1102</v>
      </c>
      <c r="AB7" s="6">
        <v>548</v>
      </c>
      <c r="AC7" s="6">
        <v>884</v>
      </c>
      <c r="AD7" s="6"/>
      <c r="AE7" s="6">
        <v>869</v>
      </c>
      <c r="AF7" s="6">
        <v>1094</v>
      </c>
      <c r="AG7" s="6">
        <v>1092</v>
      </c>
      <c r="AH7" s="6">
        <v>475</v>
      </c>
      <c r="AI7" s="6">
        <v>94</v>
      </c>
      <c r="AJ7" s="6"/>
      <c r="AK7" s="6">
        <v>1391</v>
      </c>
      <c r="AL7" s="6">
        <v>982</v>
      </c>
      <c r="AM7" s="6">
        <v>297</v>
      </c>
      <c r="AN7" s="6">
        <v>299</v>
      </c>
      <c r="AO7" s="6">
        <v>598</v>
      </c>
      <c r="AP7" s="6">
        <v>120</v>
      </c>
      <c r="AQ7" s="6"/>
      <c r="AR7" s="6">
        <v>1457</v>
      </c>
      <c r="AS7" s="6">
        <v>1610</v>
      </c>
      <c r="AT7" s="6">
        <v>448</v>
      </c>
      <c r="AU7" s="6"/>
      <c r="AV7" s="6">
        <v>1414</v>
      </c>
      <c r="AW7" s="6">
        <v>1018</v>
      </c>
      <c r="AX7" s="6">
        <v>324</v>
      </c>
      <c r="AY7" s="6">
        <v>60</v>
      </c>
      <c r="AZ7" s="6">
        <v>432</v>
      </c>
      <c r="BA7" s="6"/>
      <c r="BB7" s="6">
        <v>1129</v>
      </c>
      <c r="BC7" s="6">
        <v>971</v>
      </c>
      <c r="BD7" s="6">
        <v>253</v>
      </c>
      <c r="BE7" s="6"/>
      <c r="BF7" s="6">
        <v>756</v>
      </c>
      <c r="BG7" s="6">
        <v>1020</v>
      </c>
      <c r="BH7" s="6">
        <v>470</v>
      </c>
      <c r="BI7" s="6">
        <v>780</v>
      </c>
      <c r="BJ7" s="6">
        <v>512</v>
      </c>
      <c r="BK7" s="6">
        <v>214</v>
      </c>
    </row>
    <row r="8" spans="2:63" ht="30" customHeight="1" x14ac:dyDescent="0.35">
      <c r="B8" s="7" t="s">
        <v>9</v>
      </c>
      <c r="C8" s="7">
        <v>3736</v>
      </c>
      <c r="D8" s="7">
        <v>1805</v>
      </c>
      <c r="E8" s="7">
        <v>1909</v>
      </c>
      <c r="F8" s="7"/>
      <c r="G8" s="7">
        <v>490</v>
      </c>
      <c r="H8" s="7">
        <v>603</v>
      </c>
      <c r="I8" s="7">
        <v>626</v>
      </c>
      <c r="J8" s="7">
        <v>655</v>
      </c>
      <c r="K8" s="7">
        <v>545</v>
      </c>
      <c r="L8" s="7">
        <v>817</v>
      </c>
      <c r="M8" s="7"/>
      <c r="N8" s="7">
        <v>517</v>
      </c>
      <c r="O8" s="7">
        <v>502</v>
      </c>
      <c r="P8" s="7">
        <v>312</v>
      </c>
      <c r="Q8" s="7">
        <v>351</v>
      </c>
      <c r="R8" s="7">
        <v>269</v>
      </c>
      <c r="S8" s="7">
        <v>341</v>
      </c>
      <c r="T8" s="7">
        <v>315</v>
      </c>
      <c r="U8" s="7">
        <v>154</v>
      </c>
      <c r="V8" s="7">
        <v>431</v>
      </c>
      <c r="W8" s="7">
        <v>349</v>
      </c>
      <c r="X8" s="7">
        <v>195</v>
      </c>
      <c r="Y8" s="7"/>
      <c r="Z8" s="7">
        <v>996</v>
      </c>
      <c r="AA8" s="7">
        <v>984</v>
      </c>
      <c r="AB8" s="7">
        <v>791</v>
      </c>
      <c r="AC8" s="7">
        <v>943</v>
      </c>
      <c r="AD8" s="7"/>
      <c r="AE8" s="7">
        <v>924</v>
      </c>
      <c r="AF8" s="7">
        <v>1141</v>
      </c>
      <c r="AG8" s="7">
        <v>1019</v>
      </c>
      <c r="AH8" s="7">
        <v>429</v>
      </c>
      <c r="AI8" s="7">
        <v>82</v>
      </c>
      <c r="AJ8" s="7"/>
      <c r="AK8" s="7">
        <v>1395</v>
      </c>
      <c r="AL8" s="7">
        <v>919</v>
      </c>
      <c r="AM8" s="7">
        <v>319</v>
      </c>
      <c r="AN8" s="7">
        <v>310</v>
      </c>
      <c r="AO8" s="7">
        <v>594</v>
      </c>
      <c r="AP8" s="7">
        <v>128</v>
      </c>
      <c r="AQ8" s="7"/>
      <c r="AR8" s="7">
        <v>1477</v>
      </c>
      <c r="AS8" s="7">
        <v>1543</v>
      </c>
      <c r="AT8" s="7">
        <v>454</v>
      </c>
      <c r="AU8" s="7"/>
      <c r="AV8" s="7">
        <v>1410</v>
      </c>
      <c r="AW8" s="7">
        <v>1004</v>
      </c>
      <c r="AX8" s="7">
        <v>299</v>
      </c>
      <c r="AY8" s="7">
        <v>65</v>
      </c>
      <c r="AZ8" s="7">
        <v>445</v>
      </c>
      <c r="BA8" s="7"/>
      <c r="BB8" s="7">
        <v>1131</v>
      </c>
      <c r="BC8" s="7">
        <v>956</v>
      </c>
      <c r="BD8" s="7">
        <v>241</v>
      </c>
      <c r="BE8" s="7"/>
      <c r="BF8" s="7">
        <v>751</v>
      </c>
      <c r="BG8" s="7">
        <v>987</v>
      </c>
      <c r="BH8" s="7">
        <v>487</v>
      </c>
      <c r="BI8" s="7">
        <v>784</v>
      </c>
      <c r="BJ8" s="7">
        <v>505</v>
      </c>
      <c r="BK8" s="7">
        <v>217</v>
      </c>
    </row>
    <row r="9" spans="2:63" x14ac:dyDescent="0.35">
      <c r="B9" s="14" t="s">
        <v>234</v>
      </c>
      <c r="C9" s="11">
        <v>0.13412497845649701</v>
      </c>
      <c r="D9" s="11">
        <v>0.13871991721438701</v>
      </c>
      <c r="E9" s="11">
        <v>0.13016027035497801</v>
      </c>
      <c r="F9" s="11"/>
      <c r="G9" s="11">
        <v>0.21387377831847201</v>
      </c>
      <c r="H9" s="11">
        <v>0.230077037223585</v>
      </c>
      <c r="I9" s="11">
        <v>0.157105904565917</v>
      </c>
      <c r="J9" s="11">
        <v>0.106393523796353</v>
      </c>
      <c r="K9" s="11">
        <v>5.90055767742532E-2</v>
      </c>
      <c r="L9" s="11">
        <v>7.0200476524302294E-2</v>
      </c>
      <c r="M9" s="11"/>
      <c r="N9" s="11">
        <v>0.207332206321823</v>
      </c>
      <c r="O9" s="11">
        <v>0.124294954176391</v>
      </c>
      <c r="P9" s="11">
        <v>0.127787091811321</v>
      </c>
      <c r="Q9" s="11">
        <v>0.116039640887453</v>
      </c>
      <c r="R9" s="11">
        <v>0.12295769630426</v>
      </c>
      <c r="S9" s="11">
        <v>0.13207617116744799</v>
      </c>
      <c r="T9" s="11">
        <v>0.106330872270344</v>
      </c>
      <c r="U9" s="11">
        <v>0.16718387412849101</v>
      </c>
      <c r="V9" s="11">
        <v>0.129348921873918</v>
      </c>
      <c r="W9" s="11">
        <v>0.11424634746010801</v>
      </c>
      <c r="X9" s="11">
        <v>9.1909943249674997E-2</v>
      </c>
      <c r="Y9" s="11"/>
      <c r="Z9" s="11">
        <v>0.13011062100471199</v>
      </c>
      <c r="AA9" s="11">
        <v>9.5336770978445604E-2</v>
      </c>
      <c r="AB9" s="11">
        <v>0.16680333856117499</v>
      </c>
      <c r="AC9" s="11">
        <v>0.15229923455615199</v>
      </c>
      <c r="AD9" s="11"/>
      <c r="AE9" s="11">
        <v>0.132838229868669</v>
      </c>
      <c r="AF9" s="11">
        <v>0.119268546052261</v>
      </c>
      <c r="AG9" s="11">
        <v>0.14146589259711001</v>
      </c>
      <c r="AH9" s="11">
        <v>0.16565269051492501</v>
      </c>
      <c r="AI9" s="11">
        <v>0.23399887813617501</v>
      </c>
      <c r="AJ9" s="11"/>
      <c r="AK9" s="11">
        <v>0.10888239828146699</v>
      </c>
      <c r="AL9" s="11">
        <v>0.13783142403509499</v>
      </c>
      <c r="AM9" s="11">
        <v>0.194820911495871</v>
      </c>
      <c r="AN9" s="11">
        <v>0.12409429246909599</v>
      </c>
      <c r="AO9" s="11">
        <v>0.15341379312651399</v>
      </c>
      <c r="AP9" s="11">
        <v>0.16974604043698099</v>
      </c>
      <c r="AQ9" s="11"/>
      <c r="AR9" s="11">
        <v>0.12614311429017599</v>
      </c>
      <c r="AS9" s="11">
        <v>0.14892328152350601</v>
      </c>
      <c r="AT9" s="11">
        <v>0.106855954152741</v>
      </c>
      <c r="AU9" s="11"/>
      <c r="AV9" s="11">
        <v>0.120134545211418</v>
      </c>
      <c r="AW9" s="11">
        <v>0.16048519170010001</v>
      </c>
      <c r="AX9" s="11">
        <v>0.12573490658305</v>
      </c>
      <c r="AY9" s="11">
        <v>0.16134217565755599</v>
      </c>
      <c r="AZ9" s="11">
        <v>0.111334483598883</v>
      </c>
      <c r="BA9" s="11"/>
      <c r="BB9" s="11">
        <v>0.12931421709996199</v>
      </c>
      <c r="BC9" s="11">
        <v>0.16536123091572399</v>
      </c>
      <c r="BD9" s="11">
        <v>0.120086609437369</v>
      </c>
      <c r="BE9" s="11"/>
      <c r="BF9" s="11">
        <v>0.20381187200588699</v>
      </c>
      <c r="BG9" s="11">
        <v>0.114132633542273</v>
      </c>
      <c r="BH9" s="11">
        <v>0.152061238974778</v>
      </c>
      <c r="BI9" s="11">
        <v>0.100098000460009</v>
      </c>
      <c r="BJ9" s="11">
        <v>0.10357524580293299</v>
      </c>
      <c r="BK9" s="11">
        <v>0.13982096142796799</v>
      </c>
    </row>
    <row r="10" spans="2:63" x14ac:dyDescent="0.35">
      <c r="B10" s="14" t="s">
        <v>235</v>
      </c>
      <c r="C10" s="11">
        <v>0.334907677028565</v>
      </c>
      <c r="D10" s="11">
        <v>0.31815582840769302</v>
      </c>
      <c r="E10" s="11">
        <v>0.35080991496812902</v>
      </c>
      <c r="F10" s="11"/>
      <c r="G10" s="11">
        <v>0.41062399355163998</v>
      </c>
      <c r="H10" s="11">
        <v>0.40093094334353402</v>
      </c>
      <c r="I10" s="11">
        <v>0.398748243209535</v>
      </c>
      <c r="J10" s="11">
        <v>0.30218665430674801</v>
      </c>
      <c r="K10" s="11">
        <v>0.29102174761482602</v>
      </c>
      <c r="L10" s="11">
        <v>0.24739470592173399</v>
      </c>
      <c r="M10" s="11"/>
      <c r="N10" s="11">
        <v>0.35187221589912199</v>
      </c>
      <c r="O10" s="11">
        <v>0.35671087577163402</v>
      </c>
      <c r="P10" s="11">
        <v>0.31184092867687202</v>
      </c>
      <c r="Q10" s="11">
        <v>0.265468260025433</v>
      </c>
      <c r="R10" s="11">
        <v>0.31225103619012001</v>
      </c>
      <c r="S10" s="11">
        <v>0.34360018877506798</v>
      </c>
      <c r="T10" s="11">
        <v>0.35188574805707801</v>
      </c>
      <c r="U10" s="11">
        <v>0.38002265335914998</v>
      </c>
      <c r="V10" s="11">
        <v>0.35471155575240898</v>
      </c>
      <c r="W10" s="11">
        <v>0.31144643461294103</v>
      </c>
      <c r="X10" s="11">
        <v>0.34698458560546502</v>
      </c>
      <c r="Y10" s="11"/>
      <c r="Z10" s="11">
        <v>0.33595635657712902</v>
      </c>
      <c r="AA10" s="11">
        <v>0.36167092586678501</v>
      </c>
      <c r="AB10" s="11">
        <v>0.32806064701667698</v>
      </c>
      <c r="AC10" s="11">
        <v>0.31078488293876499</v>
      </c>
      <c r="AD10" s="11"/>
      <c r="AE10" s="11">
        <v>0.29982787460884402</v>
      </c>
      <c r="AF10" s="11">
        <v>0.383428475788677</v>
      </c>
      <c r="AG10" s="11">
        <v>0.32441932895583803</v>
      </c>
      <c r="AH10" s="11">
        <v>0.38073861208883603</v>
      </c>
      <c r="AI10" s="11">
        <v>0.23794018801737199</v>
      </c>
      <c r="AJ10" s="11"/>
      <c r="AK10" s="11">
        <v>0.28478305695842598</v>
      </c>
      <c r="AL10" s="11">
        <v>0.40165029365528399</v>
      </c>
      <c r="AM10" s="11">
        <v>0.341576517220048</v>
      </c>
      <c r="AN10" s="11">
        <v>0.30521552928934897</v>
      </c>
      <c r="AO10" s="11">
        <v>0.35619378474872898</v>
      </c>
      <c r="AP10" s="11">
        <v>0.34246353534392099</v>
      </c>
      <c r="AQ10" s="11"/>
      <c r="AR10" s="11">
        <v>0.29134986240525901</v>
      </c>
      <c r="AS10" s="11">
        <v>0.36775340499687098</v>
      </c>
      <c r="AT10" s="11">
        <v>0.31945664672874802</v>
      </c>
      <c r="AU10" s="11"/>
      <c r="AV10" s="11">
        <v>0.313059396616025</v>
      </c>
      <c r="AW10" s="11">
        <v>0.37154959015111599</v>
      </c>
      <c r="AX10" s="11">
        <v>0.32549252477363799</v>
      </c>
      <c r="AY10" s="11">
        <v>0.25064532984217303</v>
      </c>
      <c r="AZ10" s="11">
        <v>0.30483983566415501</v>
      </c>
      <c r="BA10" s="11"/>
      <c r="BB10" s="11">
        <v>0.31959232230781198</v>
      </c>
      <c r="BC10" s="11">
        <v>0.37220108532424301</v>
      </c>
      <c r="BD10" s="11">
        <v>0.38623736488867599</v>
      </c>
      <c r="BE10" s="11"/>
      <c r="BF10" s="11">
        <v>0.37637695292338103</v>
      </c>
      <c r="BG10" s="11">
        <v>0.31360631889877699</v>
      </c>
      <c r="BH10" s="11">
        <v>0.36249447121511302</v>
      </c>
      <c r="BI10" s="11">
        <v>0.32535023406226599</v>
      </c>
      <c r="BJ10" s="11">
        <v>0.33221261297670501</v>
      </c>
      <c r="BK10" s="11">
        <v>0.27253945970250798</v>
      </c>
    </row>
    <row r="11" spans="2:63" x14ac:dyDescent="0.35">
      <c r="B11" s="14" t="s">
        <v>283</v>
      </c>
      <c r="C11" s="11">
        <v>0.18927071201701301</v>
      </c>
      <c r="D11" s="11">
        <v>0.21128673897790401</v>
      </c>
      <c r="E11" s="11">
        <v>0.16844596396620001</v>
      </c>
      <c r="F11" s="11"/>
      <c r="G11" s="11">
        <v>0.158955807120708</v>
      </c>
      <c r="H11" s="11">
        <v>0.13871955236512301</v>
      </c>
      <c r="I11" s="11">
        <v>0.156799434998663</v>
      </c>
      <c r="J11" s="11">
        <v>0.191596341306496</v>
      </c>
      <c r="K11" s="11">
        <v>0.22322511157084901</v>
      </c>
      <c r="L11" s="11">
        <v>0.24512052679933999</v>
      </c>
      <c r="M11" s="11"/>
      <c r="N11" s="11">
        <v>0.17565139152091999</v>
      </c>
      <c r="O11" s="11">
        <v>0.190127133113208</v>
      </c>
      <c r="P11" s="11">
        <v>0.17504945367660499</v>
      </c>
      <c r="Q11" s="11">
        <v>0.230554792269551</v>
      </c>
      <c r="R11" s="11">
        <v>0.21837214642576899</v>
      </c>
      <c r="S11" s="11">
        <v>0.19576414093997699</v>
      </c>
      <c r="T11" s="11">
        <v>0.168660350784063</v>
      </c>
      <c r="U11" s="11">
        <v>0.14161218836845099</v>
      </c>
      <c r="V11" s="11">
        <v>0.185605810255281</v>
      </c>
      <c r="W11" s="11">
        <v>0.19970382453454899</v>
      </c>
      <c r="X11" s="11">
        <v>0.180510733036333</v>
      </c>
      <c r="Y11" s="11"/>
      <c r="Z11" s="11">
        <v>0.20579259353851601</v>
      </c>
      <c r="AA11" s="11">
        <v>0.168155385363814</v>
      </c>
      <c r="AB11" s="11">
        <v>0.21096171353715201</v>
      </c>
      <c r="AC11" s="11">
        <v>0.17537422044169801</v>
      </c>
      <c r="AD11" s="11"/>
      <c r="AE11" s="11">
        <v>0.184254187786765</v>
      </c>
      <c r="AF11" s="11">
        <v>0.18271775621146299</v>
      </c>
      <c r="AG11" s="11">
        <v>0.19887601046033199</v>
      </c>
      <c r="AH11" s="11">
        <v>0.185068434598055</v>
      </c>
      <c r="AI11" s="11">
        <v>0.23357373375728199</v>
      </c>
      <c r="AJ11" s="11"/>
      <c r="AK11" s="11">
        <v>0.22793592923283901</v>
      </c>
      <c r="AL11" s="11">
        <v>0.16209747425709201</v>
      </c>
      <c r="AM11" s="11">
        <v>0.13399639523961199</v>
      </c>
      <c r="AN11" s="11">
        <v>0.22819496529553299</v>
      </c>
      <c r="AO11" s="11">
        <v>0.164227814161095</v>
      </c>
      <c r="AP11" s="11">
        <v>0.147992235494675</v>
      </c>
      <c r="AQ11" s="11"/>
      <c r="AR11" s="11">
        <v>0.19421867946289401</v>
      </c>
      <c r="AS11" s="11">
        <v>0.19398233870672599</v>
      </c>
      <c r="AT11" s="11">
        <v>0.18697031045228099</v>
      </c>
      <c r="AU11" s="11"/>
      <c r="AV11" s="11">
        <v>0.19336705435444501</v>
      </c>
      <c r="AW11" s="11">
        <v>0.18557285248153699</v>
      </c>
      <c r="AX11" s="11">
        <v>0.25555852110260502</v>
      </c>
      <c r="AY11" s="11">
        <v>0.19750588389189899</v>
      </c>
      <c r="AZ11" s="11">
        <v>0.169550830773252</v>
      </c>
      <c r="BA11" s="11"/>
      <c r="BB11" s="11">
        <v>0.20167598360073299</v>
      </c>
      <c r="BC11" s="11">
        <v>0.18616160740016899</v>
      </c>
      <c r="BD11" s="11">
        <v>0.22181412696758199</v>
      </c>
      <c r="BE11" s="11"/>
      <c r="BF11" s="11">
        <v>0.159107695615466</v>
      </c>
      <c r="BG11" s="11">
        <v>0.196791390687901</v>
      </c>
      <c r="BH11" s="11">
        <v>0.17997215463969099</v>
      </c>
      <c r="BI11" s="11">
        <v>0.19605471228729701</v>
      </c>
      <c r="BJ11" s="11">
        <v>0.21059014446899099</v>
      </c>
      <c r="BK11" s="11">
        <v>0.209066022949669</v>
      </c>
    </row>
    <row r="12" spans="2:63" x14ac:dyDescent="0.35">
      <c r="B12" s="14" t="s">
        <v>237</v>
      </c>
      <c r="C12" s="11">
        <v>0.13608087041410399</v>
      </c>
      <c r="D12" s="11">
        <v>0.15983978015171399</v>
      </c>
      <c r="E12" s="11">
        <v>0.114810307414783</v>
      </c>
      <c r="F12" s="11"/>
      <c r="G12" s="11">
        <v>6.7363921762545007E-2</v>
      </c>
      <c r="H12" s="11">
        <v>5.8792179386005103E-2</v>
      </c>
      <c r="I12" s="11">
        <v>9.6151505884198699E-2</v>
      </c>
      <c r="J12" s="11">
        <v>0.158631715283785</v>
      </c>
      <c r="K12" s="11">
        <v>0.177174521257355</v>
      </c>
      <c r="L12" s="11">
        <v>0.21942076385664899</v>
      </c>
      <c r="M12" s="11"/>
      <c r="N12" s="11">
        <v>9.2371519273656999E-2</v>
      </c>
      <c r="O12" s="11">
        <v>0.12323101632893201</v>
      </c>
      <c r="P12" s="11">
        <v>0.19608339281075601</v>
      </c>
      <c r="Q12" s="11">
        <v>0.181377953315593</v>
      </c>
      <c r="R12" s="11">
        <v>0.13569219967837301</v>
      </c>
      <c r="S12" s="11">
        <v>9.1380496443036002E-2</v>
      </c>
      <c r="T12" s="11">
        <v>0.11779651510901901</v>
      </c>
      <c r="U12" s="11">
        <v>0.12892865025012101</v>
      </c>
      <c r="V12" s="11">
        <v>0.146518779324395</v>
      </c>
      <c r="W12" s="11">
        <v>0.153485775658325</v>
      </c>
      <c r="X12" s="11">
        <v>0.167042247519156</v>
      </c>
      <c r="Y12" s="11"/>
      <c r="Z12" s="11">
        <v>0.134430477106498</v>
      </c>
      <c r="AA12" s="11">
        <v>0.14329403342422101</v>
      </c>
      <c r="AB12" s="11">
        <v>0.12980686060264199</v>
      </c>
      <c r="AC12" s="11">
        <v>0.13447298692221399</v>
      </c>
      <c r="AD12" s="11"/>
      <c r="AE12" s="11">
        <v>0.149500384658491</v>
      </c>
      <c r="AF12" s="11">
        <v>0.127319386137868</v>
      </c>
      <c r="AG12" s="11">
        <v>0.134730132273367</v>
      </c>
      <c r="AH12" s="11">
        <v>0.10918177201712401</v>
      </c>
      <c r="AI12" s="11">
        <v>0.139096898321173</v>
      </c>
      <c r="AJ12" s="11"/>
      <c r="AK12" s="11">
        <v>0.18249436363861099</v>
      </c>
      <c r="AL12" s="11">
        <v>0.109344438353229</v>
      </c>
      <c r="AM12" s="11">
        <v>0.121479516576241</v>
      </c>
      <c r="AN12" s="11">
        <v>0.13660042359841601</v>
      </c>
      <c r="AO12" s="11">
        <v>0.103679404684885</v>
      </c>
      <c r="AP12" s="11">
        <v>6.5260619692726701E-2</v>
      </c>
      <c r="AQ12" s="11"/>
      <c r="AR12" s="11">
        <v>0.19242283599621901</v>
      </c>
      <c r="AS12" s="11">
        <v>9.5705685169045096E-2</v>
      </c>
      <c r="AT12" s="11">
        <v>0.124473812791993</v>
      </c>
      <c r="AU12" s="11"/>
      <c r="AV12" s="11">
        <v>0.18141311588836201</v>
      </c>
      <c r="AW12" s="11">
        <v>9.2458339703334905E-2</v>
      </c>
      <c r="AX12" s="11">
        <v>0.13353856962388599</v>
      </c>
      <c r="AY12" s="11">
        <v>0.15677365734141099</v>
      </c>
      <c r="AZ12" s="11">
        <v>0.137351427032948</v>
      </c>
      <c r="BA12" s="11"/>
      <c r="BB12" s="11">
        <v>0.16889581212638599</v>
      </c>
      <c r="BC12" s="11">
        <v>8.8621597100876706E-2</v>
      </c>
      <c r="BD12" s="11">
        <v>0.12675928888303301</v>
      </c>
      <c r="BE12" s="11"/>
      <c r="BF12" s="11">
        <v>9.56902842745979E-2</v>
      </c>
      <c r="BG12" s="11">
        <v>0.13651330076455701</v>
      </c>
      <c r="BH12" s="11">
        <v>0.117564661581664</v>
      </c>
      <c r="BI12" s="11">
        <v>0.15130882103295001</v>
      </c>
      <c r="BJ12" s="11">
        <v>0.15851174563585099</v>
      </c>
      <c r="BK12" s="11">
        <v>0.201778174139155</v>
      </c>
    </row>
    <row r="13" spans="2:63" x14ac:dyDescent="0.35">
      <c r="B13" s="14" t="s">
        <v>84</v>
      </c>
      <c r="C13" s="11">
        <v>0.20561576208382101</v>
      </c>
      <c r="D13" s="11">
        <v>0.171997735248301</v>
      </c>
      <c r="E13" s="11">
        <v>0.23577354329590899</v>
      </c>
      <c r="F13" s="11"/>
      <c r="G13" s="11">
        <v>0.14918249924663499</v>
      </c>
      <c r="H13" s="11">
        <v>0.171480287681753</v>
      </c>
      <c r="I13" s="11">
        <v>0.19119491134168701</v>
      </c>
      <c r="J13" s="11">
        <v>0.24119176530661801</v>
      </c>
      <c r="K13" s="11">
        <v>0.249573042782716</v>
      </c>
      <c r="L13" s="11">
        <v>0.217863526897975</v>
      </c>
      <c r="M13" s="11"/>
      <c r="N13" s="11">
        <v>0.17277266698447699</v>
      </c>
      <c r="O13" s="11">
        <v>0.20563602060983499</v>
      </c>
      <c r="P13" s="11">
        <v>0.189239133024446</v>
      </c>
      <c r="Q13" s="11">
        <v>0.20655935350196999</v>
      </c>
      <c r="R13" s="11">
        <v>0.210726921401478</v>
      </c>
      <c r="S13" s="11">
        <v>0.23717900267447101</v>
      </c>
      <c r="T13" s="11">
        <v>0.255326513779496</v>
      </c>
      <c r="U13" s="11">
        <v>0.18225263389378701</v>
      </c>
      <c r="V13" s="11">
        <v>0.18381493279399699</v>
      </c>
      <c r="W13" s="11">
        <v>0.22111761773407801</v>
      </c>
      <c r="X13" s="11">
        <v>0.21355249058937101</v>
      </c>
      <c r="Y13" s="11"/>
      <c r="Z13" s="11">
        <v>0.19370995177314501</v>
      </c>
      <c r="AA13" s="11">
        <v>0.23154288436673501</v>
      </c>
      <c r="AB13" s="11">
        <v>0.16436744028235201</v>
      </c>
      <c r="AC13" s="11">
        <v>0.22706867514117099</v>
      </c>
      <c r="AD13" s="11"/>
      <c r="AE13" s="11">
        <v>0.233579323077231</v>
      </c>
      <c r="AF13" s="11">
        <v>0.187265835809731</v>
      </c>
      <c r="AG13" s="11">
        <v>0.20050863571335401</v>
      </c>
      <c r="AH13" s="11">
        <v>0.15935849078106001</v>
      </c>
      <c r="AI13" s="11">
        <v>0.15539030176799801</v>
      </c>
      <c r="AJ13" s="11"/>
      <c r="AK13" s="11">
        <v>0.19590425188865701</v>
      </c>
      <c r="AL13" s="11">
        <v>0.1890763696993</v>
      </c>
      <c r="AM13" s="11">
        <v>0.208126659468229</v>
      </c>
      <c r="AN13" s="11">
        <v>0.20589478934760599</v>
      </c>
      <c r="AO13" s="11">
        <v>0.22248520327877699</v>
      </c>
      <c r="AP13" s="11">
        <v>0.27453756903169502</v>
      </c>
      <c r="AQ13" s="11"/>
      <c r="AR13" s="11">
        <v>0.19586550784545101</v>
      </c>
      <c r="AS13" s="11">
        <v>0.19363528960385201</v>
      </c>
      <c r="AT13" s="11">
        <v>0.26224327587423701</v>
      </c>
      <c r="AU13" s="11"/>
      <c r="AV13" s="11">
        <v>0.19202588792975001</v>
      </c>
      <c r="AW13" s="11">
        <v>0.18993402596391201</v>
      </c>
      <c r="AX13" s="11">
        <v>0.15967547791682099</v>
      </c>
      <c r="AY13" s="11">
        <v>0.23373295326696</v>
      </c>
      <c r="AZ13" s="11">
        <v>0.276923422930761</v>
      </c>
      <c r="BA13" s="11"/>
      <c r="BB13" s="11">
        <v>0.18052166486510701</v>
      </c>
      <c r="BC13" s="11">
        <v>0.18765447925898701</v>
      </c>
      <c r="BD13" s="11">
        <v>0.145102609823341</v>
      </c>
      <c r="BE13" s="11"/>
      <c r="BF13" s="11">
        <v>0.16501319518066801</v>
      </c>
      <c r="BG13" s="11">
        <v>0.23895635610649199</v>
      </c>
      <c r="BH13" s="11">
        <v>0.18790747358875401</v>
      </c>
      <c r="BI13" s="11">
        <v>0.22718823215747799</v>
      </c>
      <c r="BJ13" s="11">
        <v>0.195110251115519</v>
      </c>
      <c r="BK13" s="11">
        <v>0.17679538178069901</v>
      </c>
    </row>
    <row r="14" spans="2:63" x14ac:dyDescent="0.35">
      <c r="B14" s="14" t="s">
        <v>238</v>
      </c>
      <c r="C14" s="17">
        <v>0.46903265548506101</v>
      </c>
      <c r="D14" s="17">
        <v>0.45687574562208</v>
      </c>
      <c r="E14" s="17">
        <v>0.48097018532310698</v>
      </c>
      <c r="F14" s="17"/>
      <c r="G14" s="17">
        <v>0.62449777187011202</v>
      </c>
      <c r="H14" s="17">
        <v>0.63100798056711904</v>
      </c>
      <c r="I14" s="17">
        <v>0.55585414777545195</v>
      </c>
      <c r="J14" s="17">
        <v>0.40858017810310099</v>
      </c>
      <c r="K14" s="17">
        <v>0.35002732438907902</v>
      </c>
      <c r="L14" s="17">
        <v>0.31759518244603702</v>
      </c>
      <c r="M14" s="17"/>
      <c r="N14" s="17">
        <v>0.55920442222094502</v>
      </c>
      <c r="O14" s="17">
        <v>0.48100582994802499</v>
      </c>
      <c r="P14" s="17">
        <v>0.439628020488192</v>
      </c>
      <c r="Q14" s="17">
        <v>0.381507900912887</v>
      </c>
      <c r="R14" s="17">
        <v>0.43520873249438002</v>
      </c>
      <c r="S14" s="17">
        <v>0.475676359942516</v>
      </c>
      <c r="T14" s="17">
        <v>0.458216620327422</v>
      </c>
      <c r="U14" s="17">
        <v>0.54720652748764098</v>
      </c>
      <c r="V14" s="17">
        <v>0.48406047762632598</v>
      </c>
      <c r="W14" s="17">
        <v>0.425692782073049</v>
      </c>
      <c r="X14" s="17">
        <v>0.43889452885514002</v>
      </c>
      <c r="Y14" s="17"/>
      <c r="Z14" s="17">
        <v>0.46606697758184101</v>
      </c>
      <c r="AA14" s="17">
        <v>0.45700769684523102</v>
      </c>
      <c r="AB14" s="17">
        <v>0.49486398557785299</v>
      </c>
      <c r="AC14" s="17">
        <v>0.46308411749491801</v>
      </c>
      <c r="AD14" s="17"/>
      <c r="AE14" s="17">
        <v>0.43266610447751302</v>
      </c>
      <c r="AF14" s="17">
        <v>0.50269702184093801</v>
      </c>
      <c r="AG14" s="17">
        <v>0.46588522155294698</v>
      </c>
      <c r="AH14" s="17">
        <v>0.54639130260376101</v>
      </c>
      <c r="AI14" s="17">
        <v>0.47193906615354703</v>
      </c>
      <c r="AJ14" s="17"/>
      <c r="AK14" s="17">
        <v>0.39366545523989299</v>
      </c>
      <c r="AL14" s="17">
        <v>0.539481717690379</v>
      </c>
      <c r="AM14" s="17">
        <v>0.536397428715919</v>
      </c>
      <c r="AN14" s="17">
        <v>0.42930982175844501</v>
      </c>
      <c r="AO14" s="17">
        <v>0.50960757787524302</v>
      </c>
      <c r="AP14" s="17">
        <v>0.51220957578090198</v>
      </c>
      <c r="AQ14" s="17"/>
      <c r="AR14" s="17">
        <v>0.417492976695436</v>
      </c>
      <c r="AS14" s="17">
        <v>0.51667668652037702</v>
      </c>
      <c r="AT14" s="17">
        <v>0.42631260088148898</v>
      </c>
      <c r="AU14" s="17"/>
      <c r="AV14" s="17">
        <v>0.43319394182744297</v>
      </c>
      <c r="AW14" s="17">
        <v>0.532034781851216</v>
      </c>
      <c r="AX14" s="17">
        <v>0.45122743135668802</v>
      </c>
      <c r="AY14" s="17">
        <v>0.41198750549972901</v>
      </c>
      <c r="AZ14" s="17">
        <v>0.416174319263038</v>
      </c>
      <c r="BA14" s="17"/>
      <c r="BB14" s="17">
        <v>0.44890653940777397</v>
      </c>
      <c r="BC14" s="17">
        <v>0.53756231623996698</v>
      </c>
      <c r="BD14" s="17">
        <v>0.50632397432604503</v>
      </c>
      <c r="BE14" s="17"/>
      <c r="BF14" s="17">
        <v>0.58018882492926804</v>
      </c>
      <c r="BG14" s="17">
        <v>0.42773895244104998</v>
      </c>
      <c r="BH14" s="17">
        <v>0.51455571018989099</v>
      </c>
      <c r="BI14" s="17">
        <v>0.42544823452227498</v>
      </c>
      <c r="BJ14" s="17">
        <v>0.43578785877963799</v>
      </c>
      <c r="BK14" s="17">
        <v>0.412360421130476</v>
      </c>
    </row>
    <row r="15" spans="2:63" x14ac:dyDescent="0.35">
      <c r="B15" s="14" t="s">
        <v>239</v>
      </c>
      <c r="C15" s="17">
        <v>0.325351582431118</v>
      </c>
      <c r="D15" s="17">
        <v>0.37112651912961903</v>
      </c>
      <c r="E15" s="17">
        <v>0.28325627138098303</v>
      </c>
      <c r="F15" s="17"/>
      <c r="G15" s="17">
        <v>0.226319728883253</v>
      </c>
      <c r="H15" s="17">
        <v>0.19751173175112799</v>
      </c>
      <c r="I15" s="17">
        <v>0.25295094088286102</v>
      </c>
      <c r="J15" s="17">
        <v>0.350228056590281</v>
      </c>
      <c r="K15" s="17">
        <v>0.40039963282820401</v>
      </c>
      <c r="L15" s="17">
        <v>0.46454129065598898</v>
      </c>
      <c r="M15" s="17"/>
      <c r="N15" s="17">
        <v>0.26802291079457702</v>
      </c>
      <c r="O15" s="17">
        <v>0.31335814944214002</v>
      </c>
      <c r="P15" s="17">
        <v>0.371132846487361</v>
      </c>
      <c r="Q15" s="17">
        <v>0.41193274558514298</v>
      </c>
      <c r="R15" s="17">
        <v>0.354064346104142</v>
      </c>
      <c r="S15" s="17">
        <v>0.28714463738301299</v>
      </c>
      <c r="T15" s="17">
        <v>0.286456865893082</v>
      </c>
      <c r="U15" s="17">
        <v>0.27054083861857198</v>
      </c>
      <c r="V15" s="17">
        <v>0.332124589579676</v>
      </c>
      <c r="W15" s="17">
        <v>0.35318960019287399</v>
      </c>
      <c r="X15" s="17">
        <v>0.347552980555489</v>
      </c>
      <c r="Y15" s="17"/>
      <c r="Z15" s="17">
        <v>0.340223070645014</v>
      </c>
      <c r="AA15" s="17">
        <v>0.311449418788035</v>
      </c>
      <c r="AB15" s="17">
        <v>0.340768574139795</v>
      </c>
      <c r="AC15" s="17">
        <v>0.30984720736391203</v>
      </c>
      <c r="AD15" s="17"/>
      <c r="AE15" s="17">
        <v>0.33375457244525603</v>
      </c>
      <c r="AF15" s="17">
        <v>0.310037142349331</v>
      </c>
      <c r="AG15" s="17">
        <v>0.33360614273369898</v>
      </c>
      <c r="AH15" s="17">
        <v>0.29425020661517898</v>
      </c>
      <c r="AI15" s="17">
        <v>0.37267063207845502</v>
      </c>
      <c r="AJ15" s="17"/>
      <c r="AK15" s="17">
        <v>0.41043029287145</v>
      </c>
      <c r="AL15" s="17">
        <v>0.27144191261032102</v>
      </c>
      <c r="AM15" s="17">
        <v>0.255475911815853</v>
      </c>
      <c r="AN15" s="17">
        <v>0.36479538889394902</v>
      </c>
      <c r="AO15" s="17">
        <v>0.26790721884597901</v>
      </c>
      <c r="AP15" s="17">
        <v>0.213252855187402</v>
      </c>
      <c r="AQ15" s="17"/>
      <c r="AR15" s="17">
        <v>0.38664151545911302</v>
      </c>
      <c r="AS15" s="17">
        <v>0.28968802387577097</v>
      </c>
      <c r="AT15" s="17">
        <v>0.31144412324427401</v>
      </c>
      <c r="AU15" s="17"/>
      <c r="AV15" s="17">
        <v>0.37478017024280702</v>
      </c>
      <c r="AW15" s="17">
        <v>0.27803119218487199</v>
      </c>
      <c r="AX15" s="17">
        <v>0.38909709072649101</v>
      </c>
      <c r="AY15" s="17">
        <v>0.35427954123331101</v>
      </c>
      <c r="AZ15" s="17">
        <v>0.30690225780620001</v>
      </c>
      <c r="BA15" s="17"/>
      <c r="BB15" s="17">
        <v>0.37057179572712001</v>
      </c>
      <c r="BC15" s="17">
        <v>0.27478320450104599</v>
      </c>
      <c r="BD15" s="17">
        <v>0.34857341585061402</v>
      </c>
      <c r="BE15" s="17"/>
      <c r="BF15" s="17">
        <v>0.25479797989006298</v>
      </c>
      <c r="BG15" s="17">
        <v>0.333304691452458</v>
      </c>
      <c r="BH15" s="17">
        <v>0.29753681622135503</v>
      </c>
      <c r="BI15" s="17">
        <v>0.347363533320247</v>
      </c>
      <c r="BJ15" s="17">
        <v>0.36910189010484301</v>
      </c>
      <c r="BK15" s="17">
        <v>0.41084419708882403</v>
      </c>
    </row>
    <row r="16" spans="2:63" x14ac:dyDescent="0.35">
      <c r="B16" s="14" t="s">
        <v>192</v>
      </c>
      <c r="C16" s="18">
        <v>0.14368107305394401</v>
      </c>
      <c r="D16" s="18">
        <v>8.5749226492461694E-2</v>
      </c>
      <c r="E16" s="18">
        <v>0.19771391394212401</v>
      </c>
      <c r="F16" s="18"/>
      <c r="G16" s="18">
        <v>0.39817804298685899</v>
      </c>
      <c r="H16" s="18">
        <v>0.43349624881599103</v>
      </c>
      <c r="I16" s="18">
        <v>0.30290320689259098</v>
      </c>
      <c r="J16" s="18">
        <v>5.8352121512820598E-2</v>
      </c>
      <c r="K16" s="18">
        <v>-5.0372308439124602E-2</v>
      </c>
      <c r="L16" s="18">
        <v>-0.14694610820995199</v>
      </c>
      <c r="M16" s="18"/>
      <c r="N16" s="18">
        <v>0.291181511426368</v>
      </c>
      <c r="O16" s="18">
        <v>0.16764768050588499</v>
      </c>
      <c r="P16" s="18">
        <v>6.8495174000831299E-2</v>
      </c>
      <c r="Q16" s="18">
        <v>-3.0424844672256899E-2</v>
      </c>
      <c r="R16" s="18">
        <v>8.1144386390238493E-2</v>
      </c>
      <c r="S16" s="18">
        <v>0.18853172255950301</v>
      </c>
      <c r="T16" s="18">
        <v>0.17175975443434</v>
      </c>
      <c r="U16" s="18">
        <v>0.276665688869069</v>
      </c>
      <c r="V16" s="18">
        <v>0.15193588804665001</v>
      </c>
      <c r="W16" s="18">
        <v>7.2503181880174905E-2</v>
      </c>
      <c r="X16" s="18">
        <v>9.1341548299650396E-2</v>
      </c>
      <c r="Y16" s="18"/>
      <c r="Z16" s="18">
        <v>0.12584390693682701</v>
      </c>
      <c r="AA16" s="18">
        <v>0.14555827805719601</v>
      </c>
      <c r="AB16" s="18">
        <v>0.15409541143805799</v>
      </c>
      <c r="AC16" s="18">
        <v>0.15323691013100599</v>
      </c>
      <c r="AD16" s="18"/>
      <c r="AE16" s="18">
        <v>9.8911532032257402E-2</v>
      </c>
      <c r="AF16" s="18">
        <v>0.19265987949160701</v>
      </c>
      <c r="AG16" s="18">
        <v>0.132279078819249</v>
      </c>
      <c r="AH16" s="18">
        <v>0.25214109598858298</v>
      </c>
      <c r="AI16" s="18">
        <v>9.9268434075091894E-2</v>
      </c>
      <c r="AJ16" s="18"/>
      <c r="AK16" s="18">
        <v>-1.67648376315567E-2</v>
      </c>
      <c r="AL16" s="18">
        <v>0.26803980508005798</v>
      </c>
      <c r="AM16" s="18">
        <v>0.280921516900066</v>
      </c>
      <c r="AN16" s="18">
        <v>6.4514432864496804E-2</v>
      </c>
      <c r="AO16" s="18">
        <v>0.24170035902926401</v>
      </c>
      <c r="AP16" s="18">
        <v>0.29895672059349998</v>
      </c>
      <c r="AQ16" s="18"/>
      <c r="AR16" s="18">
        <v>3.0851461236323E-2</v>
      </c>
      <c r="AS16" s="18">
        <v>0.22698866264460599</v>
      </c>
      <c r="AT16" s="18">
        <v>0.114868477637215</v>
      </c>
      <c r="AU16" s="18"/>
      <c r="AV16" s="18">
        <v>5.8413771584637002E-2</v>
      </c>
      <c r="AW16" s="18">
        <v>0.25400358966634401</v>
      </c>
      <c r="AX16" s="18">
        <v>6.21303406301967E-2</v>
      </c>
      <c r="AY16" s="18">
        <v>5.7707964266418103E-2</v>
      </c>
      <c r="AZ16" s="18">
        <v>0.109272061456838</v>
      </c>
      <c r="BA16" s="18"/>
      <c r="BB16" s="18">
        <v>7.8334743680654406E-2</v>
      </c>
      <c r="BC16" s="18">
        <v>0.26277911173892099</v>
      </c>
      <c r="BD16" s="18">
        <v>0.15775055847543101</v>
      </c>
      <c r="BE16" s="18"/>
      <c r="BF16" s="18">
        <v>0.32539084503920501</v>
      </c>
      <c r="BG16" s="18">
        <v>9.44342609885927E-2</v>
      </c>
      <c r="BH16" s="18">
        <v>0.21701889396853599</v>
      </c>
      <c r="BI16" s="18">
        <v>7.8084701202027901E-2</v>
      </c>
      <c r="BJ16" s="18">
        <v>6.6685968674795107E-2</v>
      </c>
      <c r="BK16" s="18">
        <v>1.5162240416517999E-3</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289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3564</v>
      </c>
      <c r="D7" s="6">
        <v>1604</v>
      </c>
      <c r="E7" s="6">
        <v>1934</v>
      </c>
      <c r="F7" s="6"/>
      <c r="G7" s="6">
        <v>407</v>
      </c>
      <c r="H7" s="6">
        <v>610</v>
      </c>
      <c r="I7" s="6">
        <v>667</v>
      </c>
      <c r="J7" s="6">
        <v>689</v>
      </c>
      <c r="K7" s="6">
        <v>565</v>
      </c>
      <c r="L7" s="6">
        <v>626</v>
      </c>
      <c r="M7" s="6"/>
      <c r="N7" s="6">
        <v>519</v>
      </c>
      <c r="O7" s="6">
        <v>492</v>
      </c>
      <c r="P7" s="6">
        <v>310</v>
      </c>
      <c r="Q7" s="6">
        <v>334</v>
      </c>
      <c r="R7" s="6">
        <v>266</v>
      </c>
      <c r="S7" s="6">
        <v>333</v>
      </c>
      <c r="T7" s="6">
        <v>296</v>
      </c>
      <c r="U7" s="6">
        <v>151</v>
      </c>
      <c r="V7" s="6">
        <v>386</v>
      </c>
      <c r="W7" s="6">
        <v>295</v>
      </c>
      <c r="X7" s="6">
        <v>182</v>
      </c>
      <c r="Y7" s="6"/>
      <c r="Z7" s="6">
        <v>1094</v>
      </c>
      <c r="AA7" s="6">
        <v>1066</v>
      </c>
      <c r="AB7" s="6">
        <v>522</v>
      </c>
      <c r="AC7" s="6">
        <v>860</v>
      </c>
      <c r="AD7" s="6"/>
      <c r="AE7" s="6">
        <v>832</v>
      </c>
      <c r="AF7" s="6">
        <v>1055</v>
      </c>
      <c r="AG7" s="6">
        <v>1000</v>
      </c>
      <c r="AH7" s="6">
        <v>460</v>
      </c>
      <c r="AI7" s="6">
        <v>89</v>
      </c>
      <c r="AJ7" s="6"/>
      <c r="AK7" s="6">
        <v>1199</v>
      </c>
      <c r="AL7" s="6">
        <v>945</v>
      </c>
      <c r="AM7" s="6">
        <v>306</v>
      </c>
      <c r="AN7" s="6">
        <v>312</v>
      </c>
      <c r="AO7" s="6">
        <v>625</v>
      </c>
      <c r="AP7" s="6">
        <v>113</v>
      </c>
      <c r="AQ7" s="6"/>
      <c r="AR7" s="6">
        <v>1342</v>
      </c>
      <c r="AS7" s="6">
        <v>1531</v>
      </c>
      <c r="AT7" s="6">
        <v>456</v>
      </c>
      <c r="AU7" s="6"/>
      <c r="AV7" s="6">
        <v>1313</v>
      </c>
      <c r="AW7" s="6">
        <v>996</v>
      </c>
      <c r="AX7" s="6">
        <v>291</v>
      </c>
      <c r="AY7" s="6">
        <v>54</v>
      </c>
      <c r="AZ7" s="6">
        <v>417</v>
      </c>
      <c r="BA7" s="6"/>
      <c r="BB7" s="6">
        <v>1058</v>
      </c>
      <c r="BC7" s="6">
        <v>950</v>
      </c>
      <c r="BD7" s="6">
        <v>232</v>
      </c>
      <c r="BE7" s="6"/>
      <c r="BF7" s="6">
        <v>746</v>
      </c>
      <c r="BG7" s="6">
        <v>979</v>
      </c>
      <c r="BH7" s="6">
        <v>451</v>
      </c>
      <c r="BI7" s="6">
        <v>734</v>
      </c>
      <c r="BJ7" s="6">
        <v>461</v>
      </c>
      <c r="BK7" s="6">
        <v>189</v>
      </c>
    </row>
    <row r="8" spans="2:63" ht="30" customHeight="1" x14ac:dyDescent="0.35">
      <c r="B8" s="7" t="s">
        <v>9</v>
      </c>
      <c r="C8" s="7">
        <v>3550</v>
      </c>
      <c r="D8" s="7">
        <v>1672</v>
      </c>
      <c r="E8" s="7">
        <v>1851</v>
      </c>
      <c r="F8" s="7"/>
      <c r="G8" s="7">
        <v>498</v>
      </c>
      <c r="H8" s="7">
        <v>611</v>
      </c>
      <c r="I8" s="7">
        <v>614</v>
      </c>
      <c r="J8" s="7">
        <v>621</v>
      </c>
      <c r="K8" s="7">
        <v>495</v>
      </c>
      <c r="L8" s="7">
        <v>710</v>
      </c>
      <c r="M8" s="7"/>
      <c r="N8" s="7">
        <v>515</v>
      </c>
      <c r="O8" s="7">
        <v>486</v>
      </c>
      <c r="P8" s="7">
        <v>298</v>
      </c>
      <c r="Q8" s="7">
        <v>330</v>
      </c>
      <c r="R8" s="7">
        <v>258</v>
      </c>
      <c r="S8" s="7">
        <v>334</v>
      </c>
      <c r="T8" s="7">
        <v>290</v>
      </c>
      <c r="U8" s="7">
        <v>145</v>
      </c>
      <c r="V8" s="7">
        <v>390</v>
      </c>
      <c r="W8" s="7">
        <v>325</v>
      </c>
      <c r="X8" s="7">
        <v>178</v>
      </c>
      <c r="Y8" s="7"/>
      <c r="Z8" s="7">
        <v>904</v>
      </c>
      <c r="AA8" s="7">
        <v>950</v>
      </c>
      <c r="AB8" s="7">
        <v>751</v>
      </c>
      <c r="AC8" s="7">
        <v>923</v>
      </c>
      <c r="AD8" s="7"/>
      <c r="AE8" s="7">
        <v>886</v>
      </c>
      <c r="AF8" s="7">
        <v>1099</v>
      </c>
      <c r="AG8" s="7">
        <v>934</v>
      </c>
      <c r="AH8" s="7">
        <v>413</v>
      </c>
      <c r="AI8" s="7">
        <v>80</v>
      </c>
      <c r="AJ8" s="7"/>
      <c r="AK8" s="7">
        <v>1203</v>
      </c>
      <c r="AL8" s="7">
        <v>885</v>
      </c>
      <c r="AM8" s="7">
        <v>326</v>
      </c>
      <c r="AN8" s="7">
        <v>326</v>
      </c>
      <c r="AO8" s="7">
        <v>621</v>
      </c>
      <c r="AP8" s="7">
        <v>121</v>
      </c>
      <c r="AQ8" s="7"/>
      <c r="AR8" s="7">
        <v>1363</v>
      </c>
      <c r="AS8" s="7">
        <v>1467</v>
      </c>
      <c r="AT8" s="7">
        <v>461</v>
      </c>
      <c r="AU8" s="7"/>
      <c r="AV8" s="7">
        <v>1311</v>
      </c>
      <c r="AW8" s="7">
        <v>985</v>
      </c>
      <c r="AX8" s="7">
        <v>269</v>
      </c>
      <c r="AY8" s="7">
        <v>58</v>
      </c>
      <c r="AZ8" s="7">
        <v>431</v>
      </c>
      <c r="BA8" s="7"/>
      <c r="BB8" s="7">
        <v>1061</v>
      </c>
      <c r="BC8" s="7">
        <v>938</v>
      </c>
      <c r="BD8" s="7">
        <v>224</v>
      </c>
      <c r="BE8" s="7"/>
      <c r="BF8" s="7">
        <v>738</v>
      </c>
      <c r="BG8" s="7">
        <v>951</v>
      </c>
      <c r="BH8" s="7">
        <v>467</v>
      </c>
      <c r="BI8" s="7">
        <v>732</v>
      </c>
      <c r="BJ8" s="7">
        <v>463</v>
      </c>
      <c r="BK8" s="7">
        <v>195</v>
      </c>
    </row>
    <row r="9" spans="2:63" x14ac:dyDescent="0.35">
      <c r="B9" s="14" t="s">
        <v>234</v>
      </c>
      <c r="C9" s="11">
        <v>8.8715363231813602E-2</v>
      </c>
      <c r="D9" s="11">
        <v>0.109099813720479</v>
      </c>
      <c r="E9" s="11">
        <v>7.0269986694256797E-2</v>
      </c>
      <c r="F9" s="11"/>
      <c r="G9" s="11">
        <v>0.19322758027696099</v>
      </c>
      <c r="H9" s="11">
        <v>0.12999954434172101</v>
      </c>
      <c r="I9" s="11">
        <v>0.10714289778896501</v>
      </c>
      <c r="J9" s="11">
        <v>4.5097613923324197E-2</v>
      </c>
      <c r="K9" s="11">
        <v>2.8551957266978401E-2</v>
      </c>
      <c r="L9" s="11">
        <v>4.4134600654964003E-2</v>
      </c>
      <c r="M9" s="11"/>
      <c r="N9" s="11">
        <v>0.16063803571538701</v>
      </c>
      <c r="O9" s="11">
        <v>6.6315939121964804E-2</v>
      </c>
      <c r="P9" s="11">
        <v>5.4120854231316899E-2</v>
      </c>
      <c r="Q9" s="11">
        <v>6.7801922455279107E-2</v>
      </c>
      <c r="R9" s="11">
        <v>8.5213850938057098E-2</v>
      </c>
      <c r="S9" s="11">
        <v>0.104803205703624</v>
      </c>
      <c r="T9" s="11">
        <v>8.2648045572083606E-2</v>
      </c>
      <c r="U9" s="11">
        <v>7.5059174416390595E-2</v>
      </c>
      <c r="V9" s="11">
        <v>7.5073178541547006E-2</v>
      </c>
      <c r="W9" s="11">
        <v>7.7783809179429994E-2</v>
      </c>
      <c r="X9" s="11">
        <v>8.4314563940263695E-2</v>
      </c>
      <c r="Y9" s="11"/>
      <c r="Z9" s="11">
        <v>8.3783576870377699E-2</v>
      </c>
      <c r="AA9" s="11">
        <v>5.54586861536156E-2</v>
      </c>
      <c r="AB9" s="11">
        <v>0.112571541371003</v>
      </c>
      <c r="AC9" s="11">
        <v>0.109451286269537</v>
      </c>
      <c r="AD9" s="11"/>
      <c r="AE9" s="11">
        <v>8.1900312182289201E-2</v>
      </c>
      <c r="AF9" s="11">
        <v>7.4253467678064303E-2</v>
      </c>
      <c r="AG9" s="11">
        <v>8.7391352263976901E-2</v>
      </c>
      <c r="AH9" s="11">
        <v>0.143138300523449</v>
      </c>
      <c r="AI9" s="11">
        <v>0.19581811042049699</v>
      </c>
      <c r="AJ9" s="11"/>
      <c r="AK9" s="11">
        <v>8.4008067695092101E-2</v>
      </c>
      <c r="AL9" s="11">
        <v>9.1270479165106194E-2</v>
      </c>
      <c r="AM9" s="11">
        <v>0.13075905563916301</v>
      </c>
      <c r="AN9" s="11">
        <v>7.9160001435134505E-2</v>
      </c>
      <c r="AO9" s="11">
        <v>7.7510530906096706E-2</v>
      </c>
      <c r="AP9" s="11">
        <v>3.5088133309021302E-2</v>
      </c>
      <c r="AQ9" s="11"/>
      <c r="AR9" s="11">
        <v>7.6977887996480199E-2</v>
      </c>
      <c r="AS9" s="11">
        <v>0.10018799325278201</v>
      </c>
      <c r="AT9" s="11">
        <v>6.1515641819907103E-2</v>
      </c>
      <c r="AU9" s="11"/>
      <c r="AV9" s="11">
        <v>7.6504575824642193E-2</v>
      </c>
      <c r="AW9" s="11">
        <v>0.12360322882165101</v>
      </c>
      <c r="AX9" s="11">
        <v>6.3915616952779794E-2</v>
      </c>
      <c r="AY9" s="11">
        <v>0.17198470917720499</v>
      </c>
      <c r="AZ9" s="11">
        <v>5.4983409567789597E-2</v>
      </c>
      <c r="BA9" s="11"/>
      <c r="BB9" s="11">
        <v>8.0994196075748898E-2</v>
      </c>
      <c r="BC9" s="11">
        <v>0.11635031961852001</v>
      </c>
      <c r="BD9" s="11">
        <v>7.7737407090021304E-2</v>
      </c>
      <c r="BE9" s="11"/>
      <c r="BF9" s="11">
        <v>0.14143767357961501</v>
      </c>
      <c r="BG9" s="11">
        <v>6.2803395706009402E-2</v>
      </c>
      <c r="BH9" s="11">
        <v>0.13234054984430299</v>
      </c>
      <c r="BI9" s="11">
        <v>6.4010186670963504E-2</v>
      </c>
      <c r="BJ9" s="11">
        <v>5.9339330518160503E-2</v>
      </c>
      <c r="BK9" s="11">
        <v>7.5998726669685907E-2</v>
      </c>
    </row>
    <row r="10" spans="2:63" x14ac:dyDescent="0.35">
      <c r="B10" s="14" t="s">
        <v>235</v>
      </c>
      <c r="C10" s="11">
        <v>0.19630223709428901</v>
      </c>
      <c r="D10" s="11">
        <v>0.19763667628399201</v>
      </c>
      <c r="E10" s="11">
        <v>0.194380850058818</v>
      </c>
      <c r="F10" s="11"/>
      <c r="G10" s="11">
        <v>0.27629986846596499</v>
      </c>
      <c r="H10" s="11">
        <v>0.28615986515330399</v>
      </c>
      <c r="I10" s="11">
        <v>0.19531969579751501</v>
      </c>
      <c r="J10" s="11">
        <v>0.14747454332533</v>
      </c>
      <c r="K10" s="11">
        <v>0.168002321560629</v>
      </c>
      <c r="L10" s="11">
        <v>0.12624736024358801</v>
      </c>
      <c r="M10" s="11"/>
      <c r="N10" s="11">
        <v>0.216865037376472</v>
      </c>
      <c r="O10" s="11">
        <v>0.19638235974670301</v>
      </c>
      <c r="P10" s="11">
        <v>0.18459429871382199</v>
      </c>
      <c r="Q10" s="11">
        <v>0.17598794859191799</v>
      </c>
      <c r="R10" s="11">
        <v>0.20229628757292101</v>
      </c>
      <c r="S10" s="11">
        <v>0.20724397448944001</v>
      </c>
      <c r="T10" s="11">
        <v>0.179797205945674</v>
      </c>
      <c r="U10" s="11">
        <v>0.23105218696601701</v>
      </c>
      <c r="V10" s="11">
        <v>0.19274775949173301</v>
      </c>
      <c r="W10" s="11">
        <v>0.18273594579271299</v>
      </c>
      <c r="X10" s="11">
        <v>0.19591632513241999</v>
      </c>
      <c r="Y10" s="11"/>
      <c r="Z10" s="11">
        <v>0.208397755895737</v>
      </c>
      <c r="AA10" s="11">
        <v>0.19056771580481699</v>
      </c>
      <c r="AB10" s="11">
        <v>0.22700229998103</v>
      </c>
      <c r="AC10" s="11">
        <v>0.16776219096162101</v>
      </c>
      <c r="AD10" s="11"/>
      <c r="AE10" s="11">
        <v>0.15088714849696599</v>
      </c>
      <c r="AF10" s="11">
        <v>0.21729750445316001</v>
      </c>
      <c r="AG10" s="11">
        <v>0.19997920326004801</v>
      </c>
      <c r="AH10" s="11">
        <v>0.24504533884853499</v>
      </c>
      <c r="AI10" s="11">
        <v>0.27398732108875701</v>
      </c>
      <c r="AJ10" s="11"/>
      <c r="AK10" s="11">
        <v>0.179763737261669</v>
      </c>
      <c r="AL10" s="11">
        <v>0.24416271451847399</v>
      </c>
      <c r="AM10" s="11">
        <v>0.192168906165847</v>
      </c>
      <c r="AN10" s="11">
        <v>0.15384225223251</v>
      </c>
      <c r="AO10" s="11">
        <v>0.16674967401806401</v>
      </c>
      <c r="AP10" s="11">
        <v>0.280903556623321</v>
      </c>
      <c r="AQ10" s="11"/>
      <c r="AR10" s="11">
        <v>0.17738989107332501</v>
      </c>
      <c r="AS10" s="11">
        <v>0.212837317709173</v>
      </c>
      <c r="AT10" s="11">
        <v>0.17529204452932301</v>
      </c>
      <c r="AU10" s="11"/>
      <c r="AV10" s="11">
        <v>0.17887235019768499</v>
      </c>
      <c r="AW10" s="11">
        <v>0.231830319889791</v>
      </c>
      <c r="AX10" s="11">
        <v>0.22441922723978999</v>
      </c>
      <c r="AY10" s="11">
        <v>0.15914424269935601</v>
      </c>
      <c r="AZ10" s="11">
        <v>0.146380421384702</v>
      </c>
      <c r="BA10" s="11"/>
      <c r="BB10" s="11">
        <v>0.195117369839234</v>
      </c>
      <c r="BC10" s="11">
        <v>0.23432517065389499</v>
      </c>
      <c r="BD10" s="11">
        <v>0.24878781220066601</v>
      </c>
      <c r="BE10" s="11"/>
      <c r="BF10" s="11">
        <v>0.222487321898935</v>
      </c>
      <c r="BG10" s="11">
        <v>0.191931954614321</v>
      </c>
      <c r="BH10" s="11">
        <v>0.19400333764807501</v>
      </c>
      <c r="BI10" s="11">
        <v>0.18263442536750901</v>
      </c>
      <c r="BJ10" s="11">
        <v>0.183082594958974</v>
      </c>
      <c r="BK10" s="11">
        <v>0.202353166442586</v>
      </c>
    </row>
    <row r="11" spans="2:63" x14ac:dyDescent="0.35">
      <c r="B11" s="14" t="s">
        <v>283</v>
      </c>
      <c r="C11" s="11">
        <v>0.244435830365096</v>
      </c>
      <c r="D11" s="11">
        <v>0.25425789399586901</v>
      </c>
      <c r="E11" s="11">
        <v>0.23498992669600899</v>
      </c>
      <c r="F11" s="11"/>
      <c r="G11" s="11">
        <v>0.24374814519152099</v>
      </c>
      <c r="H11" s="11">
        <v>0.18511337320089</v>
      </c>
      <c r="I11" s="11">
        <v>0.23069038254400401</v>
      </c>
      <c r="J11" s="11">
        <v>0.24572627352425</v>
      </c>
      <c r="K11" s="11">
        <v>0.28654283183392198</v>
      </c>
      <c r="L11" s="11">
        <v>0.27732175757188399</v>
      </c>
      <c r="M11" s="11"/>
      <c r="N11" s="11">
        <v>0.20608304196816901</v>
      </c>
      <c r="O11" s="11">
        <v>0.24961884380058799</v>
      </c>
      <c r="P11" s="11">
        <v>0.25999511470984299</v>
      </c>
      <c r="Q11" s="11">
        <v>0.25422611935335598</v>
      </c>
      <c r="R11" s="11">
        <v>0.26842875368645902</v>
      </c>
      <c r="S11" s="11">
        <v>0.25739783119741699</v>
      </c>
      <c r="T11" s="11">
        <v>0.25679935304878398</v>
      </c>
      <c r="U11" s="11">
        <v>0.22964733728991399</v>
      </c>
      <c r="V11" s="11">
        <v>0.26321886431233399</v>
      </c>
      <c r="W11" s="11">
        <v>0.22601414019861599</v>
      </c>
      <c r="X11" s="11">
        <v>0.22234404672792801</v>
      </c>
      <c r="Y11" s="11"/>
      <c r="Z11" s="11">
        <v>0.27159779393753097</v>
      </c>
      <c r="AA11" s="11">
        <v>0.25707515919724799</v>
      </c>
      <c r="AB11" s="11">
        <v>0.242062538756976</v>
      </c>
      <c r="AC11" s="11">
        <v>0.20356597330739201</v>
      </c>
      <c r="AD11" s="11"/>
      <c r="AE11" s="11">
        <v>0.240735218302116</v>
      </c>
      <c r="AF11" s="11">
        <v>0.25495273904739701</v>
      </c>
      <c r="AG11" s="11">
        <v>0.24831762350522599</v>
      </c>
      <c r="AH11" s="11">
        <v>0.21386882506216301</v>
      </c>
      <c r="AI11" s="11">
        <v>0.220051790634467</v>
      </c>
      <c r="AJ11" s="11"/>
      <c r="AK11" s="11">
        <v>0.29801680860040097</v>
      </c>
      <c r="AL11" s="11">
        <v>0.25028588820856601</v>
      </c>
      <c r="AM11" s="11">
        <v>0.153585327560507</v>
      </c>
      <c r="AN11" s="11">
        <v>0.184757361542599</v>
      </c>
      <c r="AO11" s="11">
        <v>0.226864380664133</v>
      </c>
      <c r="AP11" s="11">
        <v>0.21459573310810301</v>
      </c>
      <c r="AQ11" s="11"/>
      <c r="AR11" s="11">
        <v>0.243475628737396</v>
      </c>
      <c r="AS11" s="11">
        <v>0.25229640455160601</v>
      </c>
      <c r="AT11" s="11">
        <v>0.21834294761824399</v>
      </c>
      <c r="AU11" s="11"/>
      <c r="AV11" s="11">
        <v>0.26716070095289102</v>
      </c>
      <c r="AW11" s="11">
        <v>0.228958492469129</v>
      </c>
      <c r="AX11" s="11">
        <v>0.31574739722769801</v>
      </c>
      <c r="AY11" s="11">
        <v>0.27596123413518098</v>
      </c>
      <c r="AZ11" s="11">
        <v>0.18797274937480499</v>
      </c>
      <c r="BA11" s="11"/>
      <c r="BB11" s="11">
        <v>0.25058812451687101</v>
      </c>
      <c r="BC11" s="11">
        <v>0.24669449209510899</v>
      </c>
      <c r="BD11" s="11">
        <v>0.31092117139300202</v>
      </c>
      <c r="BE11" s="11"/>
      <c r="BF11" s="11">
        <v>0.20658537694363499</v>
      </c>
      <c r="BG11" s="11">
        <v>0.25750446796968601</v>
      </c>
      <c r="BH11" s="11">
        <v>0.22783138064592801</v>
      </c>
      <c r="BI11" s="11">
        <v>0.26929227390525901</v>
      </c>
      <c r="BJ11" s="11">
        <v>0.26147533025997899</v>
      </c>
      <c r="BK11" s="11">
        <v>0.23650476492053099</v>
      </c>
    </row>
    <row r="12" spans="2:63" x14ac:dyDescent="0.35">
      <c r="B12" s="14" t="s">
        <v>237</v>
      </c>
      <c r="C12" s="11">
        <v>0.30553149945813701</v>
      </c>
      <c r="D12" s="11">
        <v>0.31031166720950498</v>
      </c>
      <c r="E12" s="11">
        <v>0.30358376653158098</v>
      </c>
      <c r="F12" s="11"/>
      <c r="G12" s="11">
        <v>0.144812544200144</v>
      </c>
      <c r="H12" s="11">
        <v>0.22260499902872699</v>
      </c>
      <c r="I12" s="11">
        <v>0.259301778407038</v>
      </c>
      <c r="J12" s="11">
        <v>0.339506289319701</v>
      </c>
      <c r="K12" s="11">
        <v>0.36354589014933197</v>
      </c>
      <c r="L12" s="11">
        <v>0.45926322510822098</v>
      </c>
      <c r="M12" s="11"/>
      <c r="N12" s="11">
        <v>0.271829596485828</v>
      </c>
      <c r="O12" s="11">
        <v>0.30697781080085501</v>
      </c>
      <c r="P12" s="11">
        <v>0.36452645403752998</v>
      </c>
      <c r="Q12" s="11">
        <v>0.314042307398194</v>
      </c>
      <c r="R12" s="11">
        <v>0.25500677691450802</v>
      </c>
      <c r="S12" s="11">
        <v>0.27669487819399402</v>
      </c>
      <c r="T12" s="11">
        <v>0.32075052383430203</v>
      </c>
      <c r="U12" s="11">
        <v>0.29402715946190999</v>
      </c>
      <c r="V12" s="11">
        <v>0.30394550460004999</v>
      </c>
      <c r="W12" s="11">
        <v>0.35010633615606601</v>
      </c>
      <c r="X12" s="11">
        <v>0.31823542059020599</v>
      </c>
      <c r="Y12" s="11"/>
      <c r="Z12" s="11">
        <v>0.30370394416694901</v>
      </c>
      <c r="AA12" s="11">
        <v>0.32879209414573501</v>
      </c>
      <c r="AB12" s="11">
        <v>0.25770325038571701</v>
      </c>
      <c r="AC12" s="11">
        <v>0.32218482339375598</v>
      </c>
      <c r="AD12" s="11"/>
      <c r="AE12" s="11">
        <v>0.336372091974728</v>
      </c>
      <c r="AF12" s="11">
        <v>0.29046970154489998</v>
      </c>
      <c r="AG12" s="11">
        <v>0.30505292076206703</v>
      </c>
      <c r="AH12" s="11">
        <v>0.26592809423488001</v>
      </c>
      <c r="AI12" s="11">
        <v>0.19882806132422201</v>
      </c>
      <c r="AJ12" s="11"/>
      <c r="AK12" s="11">
        <v>0.33027404619157202</v>
      </c>
      <c r="AL12" s="11">
        <v>0.26992552592400099</v>
      </c>
      <c r="AM12" s="11">
        <v>0.32189085895039499</v>
      </c>
      <c r="AN12" s="11">
        <v>0.344556275067882</v>
      </c>
      <c r="AO12" s="11">
        <v>0.31950827394994302</v>
      </c>
      <c r="AP12" s="11">
        <v>0.190136916743741</v>
      </c>
      <c r="AQ12" s="11"/>
      <c r="AR12" s="11">
        <v>0.36638465565685302</v>
      </c>
      <c r="AS12" s="11">
        <v>0.27971064099627801</v>
      </c>
      <c r="AT12" s="11">
        <v>0.29322283417128098</v>
      </c>
      <c r="AU12" s="11"/>
      <c r="AV12" s="11">
        <v>0.34519879940223602</v>
      </c>
      <c r="AW12" s="11">
        <v>0.24571591908822901</v>
      </c>
      <c r="AX12" s="11">
        <v>0.28253213056774801</v>
      </c>
      <c r="AY12" s="11">
        <v>0.27484808457375598</v>
      </c>
      <c r="AZ12" s="11">
        <v>0.34386467088999201</v>
      </c>
      <c r="BA12" s="11"/>
      <c r="BB12" s="11">
        <v>0.34895884354276802</v>
      </c>
      <c r="BC12" s="11">
        <v>0.23904186334489499</v>
      </c>
      <c r="BD12" s="11">
        <v>0.27976770909447901</v>
      </c>
      <c r="BE12" s="11"/>
      <c r="BF12" s="11">
        <v>0.272850748459259</v>
      </c>
      <c r="BG12" s="11">
        <v>0.31014691831431102</v>
      </c>
      <c r="BH12" s="11">
        <v>0.27808961237407198</v>
      </c>
      <c r="BI12" s="11">
        <v>0.32601037361920598</v>
      </c>
      <c r="BJ12" s="11">
        <v>0.33672442169828698</v>
      </c>
      <c r="BK12" s="11">
        <v>0.32038369457930399</v>
      </c>
    </row>
    <row r="13" spans="2:63" x14ac:dyDescent="0.35">
      <c r="B13" s="14" t="s">
        <v>84</v>
      </c>
      <c r="C13" s="11">
        <v>0.165015069850664</v>
      </c>
      <c r="D13" s="11">
        <v>0.128693948790156</v>
      </c>
      <c r="E13" s="11">
        <v>0.19677547001933501</v>
      </c>
      <c r="F13" s="11"/>
      <c r="G13" s="11">
        <v>0.141911861865408</v>
      </c>
      <c r="H13" s="11">
        <v>0.17612221827535801</v>
      </c>
      <c r="I13" s="11">
        <v>0.20754524546247699</v>
      </c>
      <c r="J13" s="11">
        <v>0.22219527990739399</v>
      </c>
      <c r="K13" s="11">
        <v>0.153356999189138</v>
      </c>
      <c r="L13" s="11">
        <v>9.3033056421343394E-2</v>
      </c>
      <c r="M13" s="11"/>
      <c r="N13" s="11">
        <v>0.14458428845414401</v>
      </c>
      <c r="O13" s="11">
        <v>0.18070504652989</v>
      </c>
      <c r="P13" s="11">
        <v>0.136763278307488</v>
      </c>
      <c r="Q13" s="11">
        <v>0.187941702201252</v>
      </c>
      <c r="R13" s="11">
        <v>0.18905433088805401</v>
      </c>
      <c r="S13" s="11">
        <v>0.153860110415526</v>
      </c>
      <c r="T13" s="11">
        <v>0.16000487159915699</v>
      </c>
      <c r="U13" s="11">
        <v>0.170214141865768</v>
      </c>
      <c r="V13" s="11">
        <v>0.165014693054336</v>
      </c>
      <c r="W13" s="11">
        <v>0.163359768673176</v>
      </c>
      <c r="X13" s="11">
        <v>0.17918964360918099</v>
      </c>
      <c r="Y13" s="11"/>
      <c r="Z13" s="11">
        <v>0.13251692912940599</v>
      </c>
      <c r="AA13" s="11">
        <v>0.16810634469858399</v>
      </c>
      <c r="AB13" s="11">
        <v>0.16066036950527399</v>
      </c>
      <c r="AC13" s="11">
        <v>0.19703572606769401</v>
      </c>
      <c r="AD13" s="11"/>
      <c r="AE13" s="11">
        <v>0.19010522904390001</v>
      </c>
      <c r="AF13" s="11">
        <v>0.16302658727647901</v>
      </c>
      <c r="AG13" s="11">
        <v>0.159258900208683</v>
      </c>
      <c r="AH13" s="11">
        <v>0.13201944133097299</v>
      </c>
      <c r="AI13" s="11">
        <v>0.111314716532057</v>
      </c>
      <c r="AJ13" s="11"/>
      <c r="AK13" s="11">
        <v>0.107937340251266</v>
      </c>
      <c r="AL13" s="11">
        <v>0.14435539218385299</v>
      </c>
      <c r="AM13" s="11">
        <v>0.201595851684088</v>
      </c>
      <c r="AN13" s="11">
        <v>0.23768410972187501</v>
      </c>
      <c r="AO13" s="11">
        <v>0.209367140461764</v>
      </c>
      <c r="AP13" s="11">
        <v>0.27927566021581302</v>
      </c>
      <c r="AQ13" s="11"/>
      <c r="AR13" s="11">
        <v>0.13577193653594599</v>
      </c>
      <c r="AS13" s="11">
        <v>0.15496764349016001</v>
      </c>
      <c r="AT13" s="11">
        <v>0.25162653186124501</v>
      </c>
      <c r="AU13" s="11"/>
      <c r="AV13" s="11">
        <v>0.13226357362254601</v>
      </c>
      <c r="AW13" s="11">
        <v>0.16989203973120001</v>
      </c>
      <c r="AX13" s="11">
        <v>0.113385628011984</v>
      </c>
      <c r="AY13" s="11">
        <v>0.11806172941450099</v>
      </c>
      <c r="AZ13" s="11">
        <v>0.26679874878271198</v>
      </c>
      <c r="BA13" s="11"/>
      <c r="BB13" s="11">
        <v>0.124341466025378</v>
      </c>
      <c r="BC13" s="11">
        <v>0.163588154287581</v>
      </c>
      <c r="BD13" s="11">
        <v>8.2785900221831105E-2</v>
      </c>
      <c r="BE13" s="11"/>
      <c r="BF13" s="11">
        <v>0.15663887911855601</v>
      </c>
      <c r="BG13" s="11">
        <v>0.17761326339567199</v>
      </c>
      <c r="BH13" s="11">
        <v>0.16773511948762199</v>
      </c>
      <c r="BI13" s="11">
        <v>0.15805274043706199</v>
      </c>
      <c r="BJ13" s="11">
        <v>0.159378322564599</v>
      </c>
      <c r="BK13" s="11">
        <v>0.164759647387893</v>
      </c>
    </row>
    <row r="14" spans="2:63" x14ac:dyDescent="0.35">
      <c r="B14" s="14" t="s">
        <v>238</v>
      </c>
      <c r="C14" s="17">
        <v>0.28501760032610202</v>
      </c>
      <c r="D14" s="17">
        <v>0.30673649000447101</v>
      </c>
      <c r="E14" s="17">
        <v>0.26465083675307499</v>
      </c>
      <c r="F14" s="17"/>
      <c r="G14" s="17">
        <v>0.46952744874292701</v>
      </c>
      <c r="H14" s="17">
        <v>0.416159409495025</v>
      </c>
      <c r="I14" s="17">
        <v>0.30246259358647998</v>
      </c>
      <c r="J14" s="17">
        <v>0.19257215724865401</v>
      </c>
      <c r="K14" s="17">
        <v>0.19655427882760701</v>
      </c>
      <c r="L14" s="17">
        <v>0.17038196089855201</v>
      </c>
      <c r="M14" s="17"/>
      <c r="N14" s="17">
        <v>0.37750307309185899</v>
      </c>
      <c r="O14" s="17">
        <v>0.26269829886866702</v>
      </c>
      <c r="P14" s="17">
        <v>0.23871515294513801</v>
      </c>
      <c r="Q14" s="17">
        <v>0.24378987104719799</v>
      </c>
      <c r="R14" s="17">
        <v>0.28751013851097801</v>
      </c>
      <c r="S14" s="17">
        <v>0.31204718019306299</v>
      </c>
      <c r="T14" s="17">
        <v>0.26244525151775799</v>
      </c>
      <c r="U14" s="17">
        <v>0.30611136138240802</v>
      </c>
      <c r="V14" s="17">
        <v>0.26782093803328</v>
      </c>
      <c r="W14" s="17">
        <v>0.26051975497214303</v>
      </c>
      <c r="X14" s="17">
        <v>0.28023088907268401</v>
      </c>
      <c r="Y14" s="17"/>
      <c r="Z14" s="17">
        <v>0.29218133276611402</v>
      </c>
      <c r="AA14" s="17">
        <v>0.24602640195843201</v>
      </c>
      <c r="AB14" s="17">
        <v>0.339573841352033</v>
      </c>
      <c r="AC14" s="17">
        <v>0.27721347723115802</v>
      </c>
      <c r="AD14" s="17"/>
      <c r="AE14" s="17">
        <v>0.23278746067925499</v>
      </c>
      <c r="AF14" s="17">
        <v>0.29155097213122499</v>
      </c>
      <c r="AG14" s="17">
        <v>0.28737055552402502</v>
      </c>
      <c r="AH14" s="17">
        <v>0.38818363937198402</v>
      </c>
      <c r="AI14" s="17">
        <v>0.46980543150925402</v>
      </c>
      <c r="AJ14" s="17"/>
      <c r="AK14" s="17">
        <v>0.263771804956761</v>
      </c>
      <c r="AL14" s="17">
        <v>0.33543319368357999</v>
      </c>
      <c r="AM14" s="17">
        <v>0.32292796180500999</v>
      </c>
      <c r="AN14" s="17">
        <v>0.23300225366764499</v>
      </c>
      <c r="AO14" s="17">
        <v>0.24426020492416101</v>
      </c>
      <c r="AP14" s="17">
        <v>0.315991689932342</v>
      </c>
      <c r="AQ14" s="17"/>
      <c r="AR14" s="17">
        <v>0.25436777906980501</v>
      </c>
      <c r="AS14" s="17">
        <v>0.31302531096195502</v>
      </c>
      <c r="AT14" s="17">
        <v>0.23680768634923</v>
      </c>
      <c r="AU14" s="17"/>
      <c r="AV14" s="17">
        <v>0.25537692602232698</v>
      </c>
      <c r="AW14" s="17">
        <v>0.355433548711442</v>
      </c>
      <c r="AX14" s="17">
        <v>0.28833484419256999</v>
      </c>
      <c r="AY14" s="17">
        <v>0.331128951876561</v>
      </c>
      <c r="AZ14" s="17">
        <v>0.201363830952491</v>
      </c>
      <c r="BA14" s="17"/>
      <c r="BB14" s="17">
        <v>0.27611156591498298</v>
      </c>
      <c r="BC14" s="17">
        <v>0.35067549027241501</v>
      </c>
      <c r="BD14" s="17">
        <v>0.32652521929068701</v>
      </c>
      <c r="BE14" s="17"/>
      <c r="BF14" s="17">
        <v>0.36392499547855001</v>
      </c>
      <c r="BG14" s="17">
        <v>0.25473535032033101</v>
      </c>
      <c r="BH14" s="17">
        <v>0.32634388749237803</v>
      </c>
      <c r="BI14" s="17">
        <v>0.24664461203847299</v>
      </c>
      <c r="BJ14" s="17">
        <v>0.24242192547713501</v>
      </c>
      <c r="BK14" s="17">
        <v>0.27835189311227199</v>
      </c>
    </row>
    <row r="15" spans="2:63" x14ac:dyDescent="0.35">
      <c r="B15" s="14" t="s">
        <v>239</v>
      </c>
      <c r="C15" s="17">
        <v>0.54996732982323404</v>
      </c>
      <c r="D15" s="17">
        <v>0.56456956120537405</v>
      </c>
      <c r="E15" s="17">
        <v>0.53857369322758997</v>
      </c>
      <c r="F15" s="17"/>
      <c r="G15" s="17">
        <v>0.38856068939166599</v>
      </c>
      <c r="H15" s="17">
        <v>0.40771837222961699</v>
      </c>
      <c r="I15" s="17">
        <v>0.48999216095104298</v>
      </c>
      <c r="J15" s="17">
        <v>0.58523256284395198</v>
      </c>
      <c r="K15" s="17">
        <v>0.65008872198325496</v>
      </c>
      <c r="L15" s="17">
        <v>0.73658498268010497</v>
      </c>
      <c r="M15" s="17"/>
      <c r="N15" s="17">
        <v>0.47791263845399701</v>
      </c>
      <c r="O15" s="17">
        <v>0.55659665460144303</v>
      </c>
      <c r="P15" s="17">
        <v>0.62452156874737297</v>
      </c>
      <c r="Q15" s="17">
        <v>0.56826842675154998</v>
      </c>
      <c r="R15" s="17">
        <v>0.52343553060096804</v>
      </c>
      <c r="S15" s="17">
        <v>0.53409270939141096</v>
      </c>
      <c r="T15" s="17">
        <v>0.57754987688308601</v>
      </c>
      <c r="U15" s="17">
        <v>0.52367449675182398</v>
      </c>
      <c r="V15" s="17">
        <v>0.56716436891238398</v>
      </c>
      <c r="W15" s="17">
        <v>0.576120476354681</v>
      </c>
      <c r="X15" s="17">
        <v>0.540579467318135</v>
      </c>
      <c r="Y15" s="17"/>
      <c r="Z15" s="17">
        <v>0.57530173810448004</v>
      </c>
      <c r="AA15" s="17">
        <v>0.58586725334298395</v>
      </c>
      <c r="AB15" s="17">
        <v>0.49976578914269398</v>
      </c>
      <c r="AC15" s="17">
        <v>0.52575079670114799</v>
      </c>
      <c r="AD15" s="17"/>
      <c r="AE15" s="17">
        <v>0.57710731027684403</v>
      </c>
      <c r="AF15" s="17">
        <v>0.54542244059229605</v>
      </c>
      <c r="AG15" s="17">
        <v>0.55337054426729204</v>
      </c>
      <c r="AH15" s="17">
        <v>0.47979691929704399</v>
      </c>
      <c r="AI15" s="17">
        <v>0.41887985195868799</v>
      </c>
      <c r="AJ15" s="17"/>
      <c r="AK15" s="17">
        <v>0.628290854791973</v>
      </c>
      <c r="AL15" s="17">
        <v>0.520211414132567</v>
      </c>
      <c r="AM15" s="17">
        <v>0.47547618651090201</v>
      </c>
      <c r="AN15" s="17">
        <v>0.52931363661048103</v>
      </c>
      <c r="AO15" s="17">
        <v>0.54637265461407503</v>
      </c>
      <c r="AP15" s="17">
        <v>0.40473264985184398</v>
      </c>
      <c r="AQ15" s="17"/>
      <c r="AR15" s="17">
        <v>0.609860284394249</v>
      </c>
      <c r="AS15" s="17">
        <v>0.53200704554788403</v>
      </c>
      <c r="AT15" s="17">
        <v>0.51156578178952505</v>
      </c>
      <c r="AU15" s="17"/>
      <c r="AV15" s="17">
        <v>0.61235950035512698</v>
      </c>
      <c r="AW15" s="17">
        <v>0.47467441155735801</v>
      </c>
      <c r="AX15" s="17">
        <v>0.59827952779544602</v>
      </c>
      <c r="AY15" s="17">
        <v>0.55080931870893801</v>
      </c>
      <c r="AZ15" s="17">
        <v>0.53183742026479697</v>
      </c>
      <c r="BA15" s="17"/>
      <c r="BB15" s="17">
        <v>0.59954696805964003</v>
      </c>
      <c r="BC15" s="17">
        <v>0.48573635544000399</v>
      </c>
      <c r="BD15" s="17">
        <v>0.59068888048748203</v>
      </c>
      <c r="BE15" s="17"/>
      <c r="BF15" s="17">
        <v>0.47943612540289399</v>
      </c>
      <c r="BG15" s="17">
        <v>0.56765138628399703</v>
      </c>
      <c r="BH15" s="17">
        <v>0.50592099302000004</v>
      </c>
      <c r="BI15" s="17">
        <v>0.59530264752446505</v>
      </c>
      <c r="BJ15" s="17">
        <v>0.59819975195826602</v>
      </c>
      <c r="BK15" s="17">
        <v>0.55688845949983501</v>
      </c>
    </row>
    <row r="16" spans="2:63" x14ac:dyDescent="0.35">
      <c r="B16" s="14" t="s">
        <v>192</v>
      </c>
      <c r="C16" s="18">
        <v>-0.26494972949713103</v>
      </c>
      <c r="D16" s="18">
        <v>-0.25783307120090299</v>
      </c>
      <c r="E16" s="18">
        <v>-0.27392285647451498</v>
      </c>
      <c r="F16" s="18"/>
      <c r="G16" s="18">
        <v>8.09667593512612E-2</v>
      </c>
      <c r="H16" s="18">
        <v>8.4410372654081193E-3</v>
      </c>
      <c r="I16" s="18">
        <v>-0.187529567364563</v>
      </c>
      <c r="J16" s="18">
        <v>-0.39266040559529702</v>
      </c>
      <c r="K16" s="18">
        <v>-0.453534443155647</v>
      </c>
      <c r="L16" s="18">
        <v>-0.56620302178155302</v>
      </c>
      <c r="M16" s="18"/>
      <c r="N16" s="18">
        <v>-0.10040956536213801</v>
      </c>
      <c r="O16" s="18">
        <v>-0.29389835573277601</v>
      </c>
      <c r="P16" s="18">
        <v>-0.38580641580223501</v>
      </c>
      <c r="Q16" s="18">
        <v>-0.32447855570435202</v>
      </c>
      <c r="R16" s="18">
        <v>-0.23592539208999</v>
      </c>
      <c r="S16" s="18">
        <v>-0.222045529198347</v>
      </c>
      <c r="T16" s="18">
        <v>-0.31510462536532802</v>
      </c>
      <c r="U16" s="18">
        <v>-0.21756313536941599</v>
      </c>
      <c r="V16" s="18">
        <v>-0.29934343087910398</v>
      </c>
      <c r="W16" s="18">
        <v>-0.31560072138253797</v>
      </c>
      <c r="X16" s="18">
        <v>-0.26034857824545099</v>
      </c>
      <c r="Y16" s="18"/>
      <c r="Z16" s="18">
        <v>-0.28312040533836502</v>
      </c>
      <c r="AA16" s="18">
        <v>-0.339840851384552</v>
      </c>
      <c r="AB16" s="18">
        <v>-0.16019194779066101</v>
      </c>
      <c r="AC16" s="18">
        <v>-0.24853731946999</v>
      </c>
      <c r="AD16" s="18"/>
      <c r="AE16" s="18">
        <v>-0.34431984959758899</v>
      </c>
      <c r="AF16" s="18">
        <v>-0.253871468461072</v>
      </c>
      <c r="AG16" s="18">
        <v>-0.26599998874326702</v>
      </c>
      <c r="AH16" s="18">
        <v>-9.1613279925060298E-2</v>
      </c>
      <c r="AI16" s="18">
        <v>5.0925579550566001E-2</v>
      </c>
      <c r="AJ16" s="18"/>
      <c r="AK16" s="18">
        <v>-0.36451904983521199</v>
      </c>
      <c r="AL16" s="18">
        <v>-0.18477822044898701</v>
      </c>
      <c r="AM16" s="18">
        <v>-0.15254822470589299</v>
      </c>
      <c r="AN16" s="18">
        <v>-0.29631138294283599</v>
      </c>
      <c r="AO16" s="18">
        <v>-0.30211244968991502</v>
      </c>
      <c r="AP16" s="18">
        <v>-8.8740959919502302E-2</v>
      </c>
      <c r="AQ16" s="18"/>
      <c r="AR16" s="18">
        <v>-0.35549250532444399</v>
      </c>
      <c r="AS16" s="18">
        <v>-0.21898173458592901</v>
      </c>
      <c r="AT16" s="18">
        <v>-0.274758095440294</v>
      </c>
      <c r="AU16" s="18"/>
      <c r="AV16" s="18">
        <v>-0.35698257433280001</v>
      </c>
      <c r="AW16" s="18">
        <v>-0.11924086284591701</v>
      </c>
      <c r="AX16" s="18">
        <v>-0.30994468360287702</v>
      </c>
      <c r="AY16" s="18">
        <v>-0.21968036683237699</v>
      </c>
      <c r="AZ16" s="18">
        <v>-0.33047358931230603</v>
      </c>
      <c r="BA16" s="18"/>
      <c r="BB16" s="18">
        <v>-0.32343540214465699</v>
      </c>
      <c r="BC16" s="18">
        <v>-0.135060865167589</v>
      </c>
      <c r="BD16" s="18">
        <v>-0.26416366119679502</v>
      </c>
      <c r="BE16" s="18"/>
      <c r="BF16" s="18">
        <v>-0.115511129924343</v>
      </c>
      <c r="BG16" s="18">
        <v>-0.31291603596366702</v>
      </c>
      <c r="BH16" s="18">
        <v>-0.17957710552762199</v>
      </c>
      <c r="BI16" s="18">
        <v>-0.348658035485993</v>
      </c>
      <c r="BJ16" s="18">
        <v>-0.35577782648113099</v>
      </c>
      <c r="BK16" s="18">
        <v>-0.27853656638756302</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290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3680</v>
      </c>
      <c r="D7" s="6">
        <v>1692</v>
      </c>
      <c r="E7" s="6">
        <v>1964</v>
      </c>
      <c r="F7" s="6"/>
      <c r="G7" s="6">
        <v>405</v>
      </c>
      <c r="H7" s="6">
        <v>607</v>
      </c>
      <c r="I7" s="6">
        <v>678</v>
      </c>
      <c r="J7" s="6">
        <v>716</v>
      </c>
      <c r="K7" s="6">
        <v>602</v>
      </c>
      <c r="L7" s="6">
        <v>672</v>
      </c>
      <c r="M7" s="6"/>
      <c r="N7" s="6">
        <v>534</v>
      </c>
      <c r="O7" s="6">
        <v>513</v>
      </c>
      <c r="P7" s="6">
        <v>325</v>
      </c>
      <c r="Q7" s="6">
        <v>342</v>
      </c>
      <c r="R7" s="6">
        <v>276</v>
      </c>
      <c r="S7" s="6">
        <v>335</v>
      </c>
      <c r="T7" s="6">
        <v>301</v>
      </c>
      <c r="U7" s="6">
        <v>159</v>
      </c>
      <c r="V7" s="6">
        <v>399</v>
      </c>
      <c r="W7" s="6">
        <v>304</v>
      </c>
      <c r="X7" s="6">
        <v>192</v>
      </c>
      <c r="Y7" s="6"/>
      <c r="Z7" s="6">
        <v>1168</v>
      </c>
      <c r="AA7" s="6">
        <v>1093</v>
      </c>
      <c r="AB7" s="6">
        <v>534</v>
      </c>
      <c r="AC7" s="6">
        <v>864</v>
      </c>
      <c r="AD7" s="6"/>
      <c r="AE7" s="6">
        <v>838</v>
      </c>
      <c r="AF7" s="6">
        <v>1102</v>
      </c>
      <c r="AG7" s="6">
        <v>1044</v>
      </c>
      <c r="AH7" s="6">
        <v>474</v>
      </c>
      <c r="AI7" s="6">
        <v>97</v>
      </c>
      <c r="AJ7" s="6"/>
      <c r="AK7" s="6">
        <v>1279</v>
      </c>
      <c r="AL7" s="6">
        <v>984</v>
      </c>
      <c r="AM7" s="6">
        <v>301</v>
      </c>
      <c r="AN7" s="6">
        <v>308</v>
      </c>
      <c r="AO7" s="6">
        <v>634</v>
      </c>
      <c r="AP7" s="6">
        <v>113</v>
      </c>
      <c r="AQ7" s="6"/>
      <c r="AR7" s="6">
        <v>1415</v>
      </c>
      <c r="AS7" s="6">
        <v>1569</v>
      </c>
      <c r="AT7" s="6">
        <v>462</v>
      </c>
      <c r="AU7" s="6"/>
      <c r="AV7" s="6">
        <v>1368</v>
      </c>
      <c r="AW7" s="6">
        <v>1026</v>
      </c>
      <c r="AX7" s="6">
        <v>301</v>
      </c>
      <c r="AY7" s="6">
        <v>61</v>
      </c>
      <c r="AZ7" s="6">
        <v>426</v>
      </c>
      <c r="BA7" s="6"/>
      <c r="BB7" s="6">
        <v>1092</v>
      </c>
      <c r="BC7" s="6">
        <v>976</v>
      </c>
      <c r="BD7" s="6">
        <v>246</v>
      </c>
      <c r="BE7" s="6"/>
      <c r="BF7" s="6">
        <v>755</v>
      </c>
      <c r="BG7" s="6">
        <v>1007</v>
      </c>
      <c r="BH7" s="6">
        <v>471</v>
      </c>
      <c r="BI7" s="6">
        <v>757</v>
      </c>
      <c r="BJ7" s="6">
        <v>479</v>
      </c>
      <c r="BK7" s="6">
        <v>207</v>
      </c>
    </row>
    <row r="8" spans="2:63" ht="30" customHeight="1" x14ac:dyDescent="0.35">
      <c r="B8" s="7" t="s">
        <v>9</v>
      </c>
      <c r="C8" s="7">
        <v>3654</v>
      </c>
      <c r="D8" s="7">
        <v>1753</v>
      </c>
      <c r="E8" s="7">
        <v>1877</v>
      </c>
      <c r="F8" s="7"/>
      <c r="G8" s="7">
        <v>494</v>
      </c>
      <c r="H8" s="7">
        <v>608</v>
      </c>
      <c r="I8" s="7">
        <v>621</v>
      </c>
      <c r="J8" s="7">
        <v>648</v>
      </c>
      <c r="K8" s="7">
        <v>528</v>
      </c>
      <c r="L8" s="7">
        <v>756</v>
      </c>
      <c r="M8" s="7"/>
      <c r="N8" s="7">
        <v>528</v>
      </c>
      <c r="O8" s="7">
        <v>504</v>
      </c>
      <c r="P8" s="7">
        <v>315</v>
      </c>
      <c r="Q8" s="7">
        <v>337</v>
      </c>
      <c r="R8" s="7">
        <v>266</v>
      </c>
      <c r="S8" s="7">
        <v>335</v>
      </c>
      <c r="T8" s="7">
        <v>294</v>
      </c>
      <c r="U8" s="7">
        <v>153</v>
      </c>
      <c r="V8" s="7">
        <v>400</v>
      </c>
      <c r="W8" s="7">
        <v>335</v>
      </c>
      <c r="X8" s="7">
        <v>188</v>
      </c>
      <c r="Y8" s="7"/>
      <c r="Z8" s="7">
        <v>969</v>
      </c>
      <c r="AA8" s="7">
        <v>975</v>
      </c>
      <c r="AB8" s="7">
        <v>765</v>
      </c>
      <c r="AC8" s="7">
        <v>924</v>
      </c>
      <c r="AD8" s="7"/>
      <c r="AE8" s="7">
        <v>894</v>
      </c>
      <c r="AF8" s="7">
        <v>1143</v>
      </c>
      <c r="AG8" s="7">
        <v>976</v>
      </c>
      <c r="AH8" s="7">
        <v>423</v>
      </c>
      <c r="AI8" s="7">
        <v>87</v>
      </c>
      <c r="AJ8" s="7"/>
      <c r="AK8" s="7">
        <v>1287</v>
      </c>
      <c r="AL8" s="7">
        <v>917</v>
      </c>
      <c r="AM8" s="7">
        <v>321</v>
      </c>
      <c r="AN8" s="7">
        <v>321</v>
      </c>
      <c r="AO8" s="7">
        <v>626</v>
      </c>
      <c r="AP8" s="7">
        <v>119</v>
      </c>
      <c r="AQ8" s="7"/>
      <c r="AR8" s="7">
        <v>1435</v>
      </c>
      <c r="AS8" s="7">
        <v>1495</v>
      </c>
      <c r="AT8" s="7">
        <v>467</v>
      </c>
      <c r="AU8" s="7"/>
      <c r="AV8" s="7">
        <v>1369</v>
      </c>
      <c r="AW8" s="7">
        <v>1004</v>
      </c>
      <c r="AX8" s="7">
        <v>275</v>
      </c>
      <c r="AY8" s="7">
        <v>66</v>
      </c>
      <c r="AZ8" s="7">
        <v>436</v>
      </c>
      <c r="BA8" s="7"/>
      <c r="BB8" s="7">
        <v>1094</v>
      </c>
      <c r="BC8" s="7">
        <v>955</v>
      </c>
      <c r="BD8" s="7">
        <v>237</v>
      </c>
      <c r="BE8" s="7"/>
      <c r="BF8" s="7">
        <v>743</v>
      </c>
      <c r="BG8" s="7">
        <v>972</v>
      </c>
      <c r="BH8" s="7">
        <v>484</v>
      </c>
      <c r="BI8" s="7">
        <v>758</v>
      </c>
      <c r="BJ8" s="7">
        <v>479</v>
      </c>
      <c r="BK8" s="7">
        <v>213</v>
      </c>
    </row>
    <row r="9" spans="2:63" x14ac:dyDescent="0.35">
      <c r="B9" s="14" t="s">
        <v>234</v>
      </c>
      <c r="C9" s="11">
        <v>8.0917636998146802E-2</v>
      </c>
      <c r="D9" s="11">
        <v>0.103960682855692</v>
      </c>
      <c r="E9" s="11">
        <v>5.9788141860970201E-2</v>
      </c>
      <c r="F9" s="11"/>
      <c r="G9" s="11">
        <v>0.163219570570145</v>
      </c>
      <c r="H9" s="11">
        <v>0.15252516952064599</v>
      </c>
      <c r="I9" s="11">
        <v>0.101061659748119</v>
      </c>
      <c r="J9" s="11">
        <v>3.5880453102834102E-2</v>
      </c>
      <c r="K9" s="11">
        <v>1.43642785884207E-2</v>
      </c>
      <c r="L9" s="11">
        <v>3.8102735697651199E-2</v>
      </c>
      <c r="M9" s="11"/>
      <c r="N9" s="11">
        <v>0.15141520389830099</v>
      </c>
      <c r="O9" s="11">
        <v>8.0701268304429294E-2</v>
      </c>
      <c r="P9" s="11">
        <v>4.4925159354630997E-2</v>
      </c>
      <c r="Q9" s="11">
        <v>5.3561405598475803E-2</v>
      </c>
      <c r="R9" s="11">
        <v>8.1674143119374404E-2</v>
      </c>
      <c r="S9" s="11">
        <v>9.1363771236820407E-2</v>
      </c>
      <c r="T9" s="11">
        <v>5.9988027161901297E-2</v>
      </c>
      <c r="U9" s="11">
        <v>7.6134457121861995E-2</v>
      </c>
      <c r="V9" s="11">
        <v>6.5022529541266402E-2</v>
      </c>
      <c r="W9" s="11">
        <v>7.5829269511012404E-2</v>
      </c>
      <c r="X9" s="11">
        <v>5.2555071667416201E-2</v>
      </c>
      <c r="Y9" s="11"/>
      <c r="Z9" s="11">
        <v>8.3146741608188204E-2</v>
      </c>
      <c r="AA9" s="11">
        <v>4.6887391542036402E-2</v>
      </c>
      <c r="AB9" s="11">
        <v>0.11349250098227399</v>
      </c>
      <c r="AC9" s="11">
        <v>8.9344743181696495E-2</v>
      </c>
      <c r="AD9" s="11"/>
      <c r="AE9" s="11">
        <v>6.3572521958721998E-2</v>
      </c>
      <c r="AF9" s="11">
        <v>8.06118742375799E-2</v>
      </c>
      <c r="AG9" s="11">
        <v>8.4346934382593705E-2</v>
      </c>
      <c r="AH9" s="11">
        <v>0.111431717539895</v>
      </c>
      <c r="AI9" s="11">
        <v>0.17383190088221101</v>
      </c>
      <c r="AJ9" s="11"/>
      <c r="AK9" s="11">
        <v>7.6236540794688099E-2</v>
      </c>
      <c r="AL9" s="11">
        <v>9.4304274190002604E-2</v>
      </c>
      <c r="AM9" s="11">
        <v>8.91322494886954E-2</v>
      </c>
      <c r="AN9" s="11">
        <v>8.2510296883148496E-2</v>
      </c>
      <c r="AO9" s="11">
        <v>6.21986957830288E-2</v>
      </c>
      <c r="AP9" s="11">
        <v>6.2884139139056702E-2</v>
      </c>
      <c r="AQ9" s="11"/>
      <c r="AR9" s="11">
        <v>7.5131239538587594E-2</v>
      </c>
      <c r="AS9" s="11">
        <v>9.3484089115401597E-2</v>
      </c>
      <c r="AT9" s="11">
        <v>5.4338564767847E-2</v>
      </c>
      <c r="AU9" s="11"/>
      <c r="AV9" s="11">
        <v>7.3156351493205901E-2</v>
      </c>
      <c r="AW9" s="11">
        <v>0.103207454936332</v>
      </c>
      <c r="AX9" s="11">
        <v>7.2800266224574903E-2</v>
      </c>
      <c r="AY9" s="11">
        <v>0.17987539400592301</v>
      </c>
      <c r="AZ9" s="11">
        <v>5.0006005244660402E-2</v>
      </c>
      <c r="BA9" s="11"/>
      <c r="BB9" s="11">
        <v>8.1711190938348402E-2</v>
      </c>
      <c r="BC9" s="11">
        <v>9.0554864344275302E-2</v>
      </c>
      <c r="BD9" s="11">
        <v>6.6401258956286097E-2</v>
      </c>
      <c r="BE9" s="11"/>
      <c r="BF9" s="11">
        <v>0.147855606311042</v>
      </c>
      <c r="BG9" s="11">
        <v>6.5997024457418896E-2</v>
      </c>
      <c r="BH9" s="11">
        <v>0.10506316205240999</v>
      </c>
      <c r="BI9" s="11">
        <v>5.2698217570133501E-2</v>
      </c>
      <c r="BJ9" s="11">
        <v>4.4075395578144501E-2</v>
      </c>
      <c r="BK9" s="11">
        <v>4.5930951419378599E-2</v>
      </c>
    </row>
    <row r="10" spans="2:63" x14ac:dyDescent="0.35">
      <c r="B10" s="14" t="s">
        <v>235</v>
      </c>
      <c r="C10" s="11">
        <v>0.16012179963387199</v>
      </c>
      <c r="D10" s="11">
        <v>0.16883675243285901</v>
      </c>
      <c r="E10" s="11">
        <v>0.150515777694022</v>
      </c>
      <c r="F10" s="11"/>
      <c r="G10" s="11">
        <v>0.28798723040340601</v>
      </c>
      <c r="H10" s="11">
        <v>0.231156149973508</v>
      </c>
      <c r="I10" s="11">
        <v>0.15409338615398899</v>
      </c>
      <c r="J10" s="11">
        <v>0.135106462327758</v>
      </c>
      <c r="K10" s="11">
        <v>0.121875213607612</v>
      </c>
      <c r="L10" s="11">
        <v>7.2578344797415706E-2</v>
      </c>
      <c r="M10" s="11"/>
      <c r="N10" s="11">
        <v>0.202252997848927</v>
      </c>
      <c r="O10" s="11">
        <v>0.147845298113438</v>
      </c>
      <c r="P10" s="11">
        <v>0.133788881650654</v>
      </c>
      <c r="Q10" s="11">
        <v>0.13869187967834501</v>
      </c>
      <c r="R10" s="11">
        <v>0.12298161900714701</v>
      </c>
      <c r="S10" s="11">
        <v>0.18124819245547599</v>
      </c>
      <c r="T10" s="11">
        <v>0.179032269262206</v>
      </c>
      <c r="U10" s="11">
        <v>0.20443000119902799</v>
      </c>
      <c r="V10" s="11">
        <v>0.136314589164615</v>
      </c>
      <c r="W10" s="11">
        <v>0.14891761691351901</v>
      </c>
      <c r="X10" s="11">
        <v>0.17698609329788001</v>
      </c>
      <c r="Y10" s="11"/>
      <c r="Z10" s="11">
        <v>0.162541159506914</v>
      </c>
      <c r="AA10" s="11">
        <v>0.15070889519085101</v>
      </c>
      <c r="AB10" s="11">
        <v>0.18212223887985701</v>
      </c>
      <c r="AC10" s="11">
        <v>0.15104912022418199</v>
      </c>
      <c r="AD10" s="11"/>
      <c r="AE10" s="11">
        <v>0.122175367030137</v>
      </c>
      <c r="AF10" s="11">
        <v>0.17907857125748899</v>
      </c>
      <c r="AG10" s="11">
        <v>0.16318630764360301</v>
      </c>
      <c r="AH10" s="11">
        <v>0.207503429657587</v>
      </c>
      <c r="AI10" s="11">
        <v>0.17220459468135699</v>
      </c>
      <c r="AJ10" s="11"/>
      <c r="AK10" s="11">
        <v>0.13442975954758901</v>
      </c>
      <c r="AL10" s="11">
        <v>0.19300328495100999</v>
      </c>
      <c r="AM10" s="11">
        <v>0.19213332742001099</v>
      </c>
      <c r="AN10" s="11">
        <v>0.13048573133418101</v>
      </c>
      <c r="AO10" s="11">
        <v>0.15948720980098</v>
      </c>
      <c r="AP10" s="11">
        <v>0.18698008129542301</v>
      </c>
      <c r="AQ10" s="11"/>
      <c r="AR10" s="11">
        <v>0.131951936328114</v>
      </c>
      <c r="AS10" s="11">
        <v>0.16761839402895901</v>
      </c>
      <c r="AT10" s="11">
        <v>0.16733248669751699</v>
      </c>
      <c r="AU10" s="11"/>
      <c r="AV10" s="11">
        <v>0.142190403547787</v>
      </c>
      <c r="AW10" s="11">
        <v>0.19208053466365499</v>
      </c>
      <c r="AX10" s="11">
        <v>0.15930498821887101</v>
      </c>
      <c r="AY10" s="11">
        <v>5.2617651315005301E-2</v>
      </c>
      <c r="AZ10" s="11">
        <v>0.13538724453300199</v>
      </c>
      <c r="BA10" s="11"/>
      <c r="BB10" s="11">
        <v>0.14935900216814699</v>
      </c>
      <c r="BC10" s="11">
        <v>0.201189916373473</v>
      </c>
      <c r="BD10" s="11">
        <v>0.218490321107918</v>
      </c>
      <c r="BE10" s="11"/>
      <c r="BF10" s="11">
        <v>0.18927412979709499</v>
      </c>
      <c r="BG10" s="11">
        <v>0.15589130385226299</v>
      </c>
      <c r="BH10" s="11">
        <v>0.19142934300457301</v>
      </c>
      <c r="BI10" s="11">
        <v>0.134191614165736</v>
      </c>
      <c r="BJ10" s="11">
        <v>0.120907749729516</v>
      </c>
      <c r="BK10" s="11">
        <v>0.191146122316985</v>
      </c>
    </row>
    <row r="11" spans="2:63" x14ac:dyDescent="0.35">
      <c r="B11" s="14" t="s">
        <v>283</v>
      </c>
      <c r="C11" s="11">
        <v>0.24669424864794401</v>
      </c>
      <c r="D11" s="11">
        <v>0.25380920392015699</v>
      </c>
      <c r="E11" s="11">
        <v>0.24097975855525899</v>
      </c>
      <c r="F11" s="11"/>
      <c r="G11" s="11">
        <v>0.244448766699604</v>
      </c>
      <c r="H11" s="11">
        <v>0.21637106577435899</v>
      </c>
      <c r="I11" s="11">
        <v>0.228545979031298</v>
      </c>
      <c r="J11" s="11">
        <v>0.243005137152846</v>
      </c>
      <c r="K11" s="11">
        <v>0.27676831141360603</v>
      </c>
      <c r="L11" s="11">
        <v>0.26960281540601899</v>
      </c>
      <c r="M11" s="11"/>
      <c r="N11" s="11">
        <v>0.22744351465061899</v>
      </c>
      <c r="O11" s="11">
        <v>0.23535652566183299</v>
      </c>
      <c r="P11" s="11">
        <v>0.231551522829093</v>
      </c>
      <c r="Q11" s="11">
        <v>0.25670428634907699</v>
      </c>
      <c r="R11" s="11">
        <v>0.28118248090808101</v>
      </c>
      <c r="S11" s="11">
        <v>0.255374658584895</v>
      </c>
      <c r="T11" s="11">
        <v>0.247336829219581</v>
      </c>
      <c r="U11" s="11">
        <v>0.26313568200850801</v>
      </c>
      <c r="V11" s="11">
        <v>0.27676733236128898</v>
      </c>
      <c r="W11" s="11">
        <v>0.22600604023451201</v>
      </c>
      <c r="X11" s="11">
        <v>0.232783820449662</v>
      </c>
      <c r="Y11" s="11"/>
      <c r="Z11" s="11">
        <v>0.26900350764593001</v>
      </c>
      <c r="AA11" s="11">
        <v>0.26006559827430198</v>
      </c>
      <c r="AB11" s="11">
        <v>0.239702163262248</v>
      </c>
      <c r="AC11" s="11">
        <v>0.21356594360233999</v>
      </c>
      <c r="AD11" s="11"/>
      <c r="AE11" s="11">
        <v>0.232765171781674</v>
      </c>
      <c r="AF11" s="11">
        <v>0.25339258476486698</v>
      </c>
      <c r="AG11" s="11">
        <v>0.26093528254006598</v>
      </c>
      <c r="AH11" s="11">
        <v>0.238483435566542</v>
      </c>
      <c r="AI11" s="11">
        <v>0.23257318526305401</v>
      </c>
      <c r="AJ11" s="11"/>
      <c r="AK11" s="11">
        <v>0.28803838005827798</v>
      </c>
      <c r="AL11" s="11">
        <v>0.25604554057717799</v>
      </c>
      <c r="AM11" s="11">
        <v>0.16276611562518301</v>
      </c>
      <c r="AN11" s="11">
        <v>0.16606065640669701</v>
      </c>
      <c r="AO11" s="11">
        <v>0.22663816035943901</v>
      </c>
      <c r="AP11" s="11">
        <v>0.27163291443222798</v>
      </c>
      <c r="AQ11" s="11"/>
      <c r="AR11" s="11">
        <v>0.23192736786353299</v>
      </c>
      <c r="AS11" s="11">
        <v>0.26333936220384702</v>
      </c>
      <c r="AT11" s="11">
        <v>0.23124735186172801</v>
      </c>
      <c r="AU11" s="11"/>
      <c r="AV11" s="11">
        <v>0.249068665133578</v>
      </c>
      <c r="AW11" s="11">
        <v>0.25737947342401302</v>
      </c>
      <c r="AX11" s="11">
        <v>0.30936316746811299</v>
      </c>
      <c r="AY11" s="11">
        <v>0.285633438971235</v>
      </c>
      <c r="AZ11" s="11">
        <v>0.201437985845801</v>
      </c>
      <c r="BA11" s="11"/>
      <c r="BB11" s="11">
        <v>0.25122115102476</v>
      </c>
      <c r="BC11" s="11">
        <v>0.25958952093861598</v>
      </c>
      <c r="BD11" s="11">
        <v>0.27477434185918997</v>
      </c>
      <c r="BE11" s="11"/>
      <c r="BF11" s="11">
        <v>0.206092294809577</v>
      </c>
      <c r="BG11" s="11">
        <v>0.245971131003445</v>
      </c>
      <c r="BH11" s="11">
        <v>0.217028932421897</v>
      </c>
      <c r="BI11" s="11">
        <v>0.28733576987600501</v>
      </c>
      <c r="BJ11" s="11">
        <v>0.28746878107828799</v>
      </c>
      <c r="BK11" s="11">
        <v>0.22871134423207101</v>
      </c>
    </row>
    <row r="12" spans="2:63" x14ac:dyDescent="0.35">
      <c r="B12" s="14" t="s">
        <v>237</v>
      </c>
      <c r="C12" s="11">
        <v>0.35625575967289502</v>
      </c>
      <c r="D12" s="11">
        <v>0.35562779210801199</v>
      </c>
      <c r="E12" s="11">
        <v>0.35874859397012099</v>
      </c>
      <c r="F12" s="11"/>
      <c r="G12" s="11">
        <v>0.170583359628839</v>
      </c>
      <c r="H12" s="11">
        <v>0.24029745873494401</v>
      </c>
      <c r="I12" s="11">
        <v>0.30666235647887202</v>
      </c>
      <c r="J12" s="11">
        <v>0.37720015464238399</v>
      </c>
      <c r="K12" s="11">
        <v>0.42541255709877901</v>
      </c>
      <c r="L12" s="11">
        <v>0.54524704305965899</v>
      </c>
      <c r="M12" s="11"/>
      <c r="N12" s="11">
        <v>0.27625583040075202</v>
      </c>
      <c r="O12" s="11">
        <v>0.37246619277521198</v>
      </c>
      <c r="P12" s="11">
        <v>0.45568706455757502</v>
      </c>
      <c r="Q12" s="11">
        <v>0.381614618733432</v>
      </c>
      <c r="R12" s="11">
        <v>0.32586188194972698</v>
      </c>
      <c r="S12" s="11">
        <v>0.32382245153237699</v>
      </c>
      <c r="T12" s="11">
        <v>0.37089842423142</v>
      </c>
      <c r="U12" s="11">
        <v>0.29186764173726498</v>
      </c>
      <c r="V12" s="11">
        <v>0.37006329995086901</v>
      </c>
      <c r="W12" s="11">
        <v>0.38474756654375197</v>
      </c>
      <c r="X12" s="11">
        <v>0.37574752577651699</v>
      </c>
      <c r="Y12" s="11"/>
      <c r="Z12" s="11">
        <v>0.36501864523998001</v>
      </c>
      <c r="AA12" s="11">
        <v>0.38023290616078897</v>
      </c>
      <c r="AB12" s="11">
        <v>0.32456670129842302</v>
      </c>
      <c r="AC12" s="11">
        <v>0.34859101965100098</v>
      </c>
      <c r="AD12" s="11"/>
      <c r="AE12" s="11">
        <v>0.40238693399005299</v>
      </c>
      <c r="AF12" s="11">
        <v>0.34048233717134602</v>
      </c>
      <c r="AG12" s="11">
        <v>0.34504030048635498</v>
      </c>
      <c r="AH12" s="11">
        <v>0.31212066748059802</v>
      </c>
      <c r="AI12" s="11">
        <v>0.29172085509218998</v>
      </c>
      <c r="AJ12" s="11"/>
      <c r="AK12" s="11">
        <v>0.40517152396234901</v>
      </c>
      <c r="AL12" s="11">
        <v>0.32184129128643602</v>
      </c>
      <c r="AM12" s="11">
        <v>0.34804550509987398</v>
      </c>
      <c r="AN12" s="11">
        <v>0.387468088205287</v>
      </c>
      <c r="AO12" s="11">
        <v>0.35249538230174399</v>
      </c>
      <c r="AP12" s="11">
        <v>0.18381546015505501</v>
      </c>
      <c r="AQ12" s="11"/>
      <c r="AR12" s="11">
        <v>0.437802090407234</v>
      </c>
      <c r="AS12" s="11">
        <v>0.32159365174323601</v>
      </c>
      <c r="AT12" s="11">
        <v>0.31532971731758602</v>
      </c>
      <c r="AU12" s="11"/>
      <c r="AV12" s="11">
        <v>0.41362172399125602</v>
      </c>
      <c r="AW12" s="11">
        <v>0.28817982844338802</v>
      </c>
      <c r="AX12" s="11">
        <v>0.346504635642092</v>
      </c>
      <c r="AY12" s="11">
        <v>0.336668831679934</v>
      </c>
      <c r="AZ12" s="11">
        <v>0.362293167092062</v>
      </c>
      <c r="BA12" s="11"/>
      <c r="BB12" s="11">
        <v>0.39997036105793299</v>
      </c>
      <c r="BC12" s="11">
        <v>0.298387595255867</v>
      </c>
      <c r="BD12" s="11">
        <v>0.32744632931760198</v>
      </c>
      <c r="BE12" s="11"/>
      <c r="BF12" s="11">
        <v>0.30489970303137998</v>
      </c>
      <c r="BG12" s="11">
        <v>0.36884089953898003</v>
      </c>
      <c r="BH12" s="11">
        <v>0.31968714117656</v>
      </c>
      <c r="BI12" s="11">
        <v>0.382599555052753</v>
      </c>
      <c r="BJ12" s="11">
        <v>0.40268634578421802</v>
      </c>
      <c r="BK12" s="11">
        <v>0.35419203659933901</v>
      </c>
    </row>
    <row r="13" spans="2:63" x14ac:dyDescent="0.35">
      <c r="B13" s="14" t="s">
        <v>84</v>
      </c>
      <c r="C13" s="11">
        <v>0.15601055504714201</v>
      </c>
      <c r="D13" s="11">
        <v>0.117765568683279</v>
      </c>
      <c r="E13" s="11">
        <v>0.18996772791962699</v>
      </c>
      <c r="F13" s="11"/>
      <c r="G13" s="11">
        <v>0.13376107269800699</v>
      </c>
      <c r="H13" s="11">
        <v>0.159650155996543</v>
      </c>
      <c r="I13" s="11">
        <v>0.20963661858772301</v>
      </c>
      <c r="J13" s="11">
        <v>0.20880779277417799</v>
      </c>
      <c r="K13" s="11">
        <v>0.16157963929158201</v>
      </c>
      <c r="L13" s="11">
        <v>7.4469061039255005E-2</v>
      </c>
      <c r="M13" s="11"/>
      <c r="N13" s="11">
        <v>0.142632453201402</v>
      </c>
      <c r="O13" s="11">
        <v>0.16363071514508701</v>
      </c>
      <c r="P13" s="11">
        <v>0.134047371608048</v>
      </c>
      <c r="Q13" s="11">
        <v>0.169427809640671</v>
      </c>
      <c r="R13" s="11">
        <v>0.188299875015671</v>
      </c>
      <c r="S13" s="11">
        <v>0.148190926190432</v>
      </c>
      <c r="T13" s="11">
        <v>0.14274445012489101</v>
      </c>
      <c r="U13" s="11">
        <v>0.16443221793333601</v>
      </c>
      <c r="V13" s="11">
        <v>0.15183224898196099</v>
      </c>
      <c r="W13" s="11">
        <v>0.16449950679720499</v>
      </c>
      <c r="X13" s="11">
        <v>0.161927488808526</v>
      </c>
      <c r="Y13" s="11"/>
      <c r="Z13" s="11">
        <v>0.120289945998987</v>
      </c>
      <c r="AA13" s="11">
        <v>0.16210520883202101</v>
      </c>
      <c r="AB13" s="11">
        <v>0.14011639557719799</v>
      </c>
      <c r="AC13" s="11">
        <v>0.19744917334077999</v>
      </c>
      <c r="AD13" s="11"/>
      <c r="AE13" s="11">
        <v>0.179100005239414</v>
      </c>
      <c r="AF13" s="11">
        <v>0.146434632568718</v>
      </c>
      <c r="AG13" s="11">
        <v>0.14649117494738301</v>
      </c>
      <c r="AH13" s="11">
        <v>0.130460749755378</v>
      </c>
      <c r="AI13" s="11">
        <v>0.12966946408118901</v>
      </c>
      <c r="AJ13" s="11"/>
      <c r="AK13" s="11">
        <v>9.6123795637096901E-2</v>
      </c>
      <c r="AL13" s="11">
        <v>0.134805608995373</v>
      </c>
      <c r="AM13" s="11">
        <v>0.207922802366237</v>
      </c>
      <c r="AN13" s="11">
        <v>0.233475227170687</v>
      </c>
      <c r="AO13" s="11">
        <v>0.199180551754809</v>
      </c>
      <c r="AP13" s="11">
        <v>0.29468740497823798</v>
      </c>
      <c r="AQ13" s="11"/>
      <c r="AR13" s="11">
        <v>0.123187365862531</v>
      </c>
      <c r="AS13" s="11">
        <v>0.15396450290855601</v>
      </c>
      <c r="AT13" s="11">
        <v>0.23175187935532199</v>
      </c>
      <c r="AU13" s="11"/>
      <c r="AV13" s="11">
        <v>0.121962855834173</v>
      </c>
      <c r="AW13" s="11">
        <v>0.15915270853261301</v>
      </c>
      <c r="AX13" s="11">
        <v>0.112026942446349</v>
      </c>
      <c r="AY13" s="11">
        <v>0.14520468402790199</v>
      </c>
      <c r="AZ13" s="11">
        <v>0.250875597284475</v>
      </c>
      <c r="BA13" s="11"/>
      <c r="BB13" s="11">
        <v>0.117738294810811</v>
      </c>
      <c r="BC13" s="11">
        <v>0.15027810308776901</v>
      </c>
      <c r="BD13" s="11">
        <v>0.11288774875900399</v>
      </c>
      <c r="BE13" s="11"/>
      <c r="BF13" s="11">
        <v>0.15187826605090601</v>
      </c>
      <c r="BG13" s="11">
        <v>0.163299641147893</v>
      </c>
      <c r="BH13" s="11">
        <v>0.16679142134456101</v>
      </c>
      <c r="BI13" s="11">
        <v>0.143174843335373</v>
      </c>
      <c r="BJ13" s="11">
        <v>0.144861727829833</v>
      </c>
      <c r="BK13" s="11">
        <v>0.18001954543222601</v>
      </c>
    </row>
    <row r="14" spans="2:63" x14ac:dyDescent="0.35">
      <c r="B14" s="14" t="s">
        <v>238</v>
      </c>
      <c r="C14" s="17">
        <v>0.24103943663201899</v>
      </c>
      <c r="D14" s="17">
        <v>0.27279743528855099</v>
      </c>
      <c r="E14" s="17">
        <v>0.210303919554992</v>
      </c>
      <c r="F14" s="17"/>
      <c r="G14" s="17">
        <v>0.45120680097355098</v>
      </c>
      <c r="H14" s="17">
        <v>0.38368131949415402</v>
      </c>
      <c r="I14" s="17">
        <v>0.25515504590210702</v>
      </c>
      <c r="J14" s="17">
        <v>0.170986915430592</v>
      </c>
      <c r="K14" s="17">
        <v>0.13623949219603301</v>
      </c>
      <c r="L14" s="17">
        <v>0.110681080495067</v>
      </c>
      <c r="M14" s="17"/>
      <c r="N14" s="17">
        <v>0.35366820174722802</v>
      </c>
      <c r="O14" s="17">
        <v>0.228546566417867</v>
      </c>
      <c r="P14" s="17">
        <v>0.17871404100528501</v>
      </c>
      <c r="Q14" s="17">
        <v>0.19225328527682001</v>
      </c>
      <c r="R14" s="17">
        <v>0.20465576212652101</v>
      </c>
      <c r="S14" s="17">
        <v>0.27261196369229601</v>
      </c>
      <c r="T14" s="17">
        <v>0.23902029642410799</v>
      </c>
      <c r="U14" s="17">
        <v>0.28056445832089</v>
      </c>
      <c r="V14" s="17">
        <v>0.201337118705881</v>
      </c>
      <c r="W14" s="17">
        <v>0.224746886424531</v>
      </c>
      <c r="X14" s="17">
        <v>0.229541164965296</v>
      </c>
      <c r="Y14" s="17"/>
      <c r="Z14" s="17">
        <v>0.245687901115102</v>
      </c>
      <c r="AA14" s="17">
        <v>0.19759628673288701</v>
      </c>
      <c r="AB14" s="17">
        <v>0.29561473986213099</v>
      </c>
      <c r="AC14" s="17">
        <v>0.24039386340587901</v>
      </c>
      <c r="AD14" s="17"/>
      <c r="AE14" s="17">
        <v>0.18574788898885899</v>
      </c>
      <c r="AF14" s="17">
        <v>0.25969044549506898</v>
      </c>
      <c r="AG14" s="17">
        <v>0.247533242026196</v>
      </c>
      <c r="AH14" s="17">
        <v>0.31893514719748201</v>
      </c>
      <c r="AI14" s="17">
        <v>0.34603649556356803</v>
      </c>
      <c r="AJ14" s="17"/>
      <c r="AK14" s="17">
        <v>0.21066630034227701</v>
      </c>
      <c r="AL14" s="17">
        <v>0.28730755914101203</v>
      </c>
      <c r="AM14" s="17">
        <v>0.28126557690870602</v>
      </c>
      <c r="AN14" s="17">
        <v>0.21299602821732899</v>
      </c>
      <c r="AO14" s="17">
        <v>0.221685905584009</v>
      </c>
      <c r="AP14" s="17">
        <v>0.24986422043448001</v>
      </c>
      <c r="AQ14" s="17"/>
      <c r="AR14" s="17">
        <v>0.207083175866702</v>
      </c>
      <c r="AS14" s="17">
        <v>0.26110248314436002</v>
      </c>
      <c r="AT14" s="17">
        <v>0.22167105146536401</v>
      </c>
      <c r="AU14" s="17"/>
      <c r="AV14" s="17">
        <v>0.21534675504099299</v>
      </c>
      <c r="AW14" s="17">
        <v>0.29528798959998698</v>
      </c>
      <c r="AX14" s="17">
        <v>0.23210525444344601</v>
      </c>
      <c r="AY14" s="17">
        <v>0.23249304532092799</v>
      </c>
      <c r="AZ14" s="17">
        <v>0.185393249777662</v>
      </c>
      <c r="BA14" s="17"/>
      <c r="BB14" s="17">
        <v>0.23107019310649601</v>
      </c>
      <c r="BC14" s="17">
        <v>0.29174478071774801</v>
      </c>
      <c r="BD14" s="17">
        <v>0.28489158006420401</v>
      </c>
      <c r="BE14" s="17"/>
      <c r="BF14" s="17">
        <v>0.33712973610813701</v>
      </c>
      <c r="BG14" s="17">
        <v>0.221888328309682</v>
      </c>
      <c r="BH14" s="17">
        <v>0.29649250505698299</v>
      </c>
      <c r="BI14" s="17">
        <v>0.18688983173586901</v>
      </c>
      <c r="BJ14" s="17">
        <v>0.16498314530766101</v>
      </c>
      <c r="BK14" s="17">
        <v>0.237077073736364</v>
      </c>
    </row>
    <row r="15" spans="2:63" x14ac:dyDescent="0.35">
      <c r="B15" s="14" t="s">
        <v>239</v>
      </c>
      <c r="C15" s="17">
        <v>0.602950008320839</v>
      </c>
      <c r="D15" s="17">
        <v>0.60943699602816903</v>
      </c>
      <c r="E15" s="17">
        <v>0.59972835252538104</v>
      </c>
      <c r="F15" s="17"/>
      <c r="G15" s="17">
        <v>0.415032126328442</v>
      </c>
      <c r="H15" s="17">
        <v>0.45666852450930301</v>
      </c>
      <c r="I15" s="17">
        <v>0.53520833551017</v>
      </c>
      <c r="J15" s="17">
        <v>0.62020529179522998</v>
      </c>
      <c r="K15" s="17">
        <v>0.70218086851238504</v>
      </c>
      <c r="L15" s="17">
        <v>0.81484985846567803</v>
      </c>
      <c r="M15" s="17"/>
      <c r="N15" s="17">
        <v>0.50369934505137004</v>
      </c>
      <c r="O15" s="17">
        <v>0.60782271843704605</v>
      </c>
      <c r="P15" s="17">
        <v>0.68723858738666799</v>
      </c>
      <c r="Q15" s="17">
        <v>0.63831890508250899</v>
      </c>
      <c r="R15" s="17">
        <v>0.60704436285780805</v>
      </c>
      <c r="S15" s="17">
        <v>0.57919711011727204</v>
      </c>
      <c r="T15" s="17">
        <v>0.61823525345100105</v>
      </c>
      <c r="U15" s="17">
        <v>0.55500332374577299</v>
      </c>
      <c r="V15" s="17">
        <v>0.64683063231215798</v>
      </c>
      <c r="W15" s="17">
        <v>0.61075360677826396</v>
      </c>
      <c r="X15" s="17">
        <v>0.60853134622617799</v>
      </c>
      <c r="Y15" s="17"/>
      <c r="Z15" s="17">
        <v>0.63402215288591002</v>
      </c>
      <c r="AA15" s="17">
        <v>0.64029850443509195</v>
      </c>
      <c r="AB15" s="17">
        <v>0.56426886456067205</v>
      </c>
      <c r="AC15" s="17">
        <v>0.56215696325334097</v>
      </c>
      <c r="AD15" s="17"/>
      <c r="AE15" s="17">
        <v>0.63515210577172598</v>
      </c>
      <c r="AF15" s="17">
        <v>0.59387492193621305</v>
      </c>
      <c r="AG15" s="17">
        <v>0.60597558302642096</v>
      </c>
      <c r="AH15" s="17">
        <v>0.55060410304714102</v>
      </c>
      <c r="AI15" s="17">
        <v>0.52429404035524296</v>
      </c>
      <c r="AJ15" s="17"/>
      <c r="AK15" s="17">
        <v>0.69320990402062599</v>
      </c>
      <c r="AL15" s="17">
        <v>0.577886831863614</v>
      </c>
      <c r="AM15" s="17">
        <v>0.51081162072505704</v>
      </c>
      <c r="AN15" s="17">
        <v>0.55352874461198398</v>
      </c>
      <c r="AO15" s="17">
        <v>0.579133542661183</v>
      </c>
      <c r="AP15" s="17">
        <v>0.45544837458728199</v>
      </c>
      <c r="AQ15" s="17"/>
      <c r="AR15" s="17">
        <v>0.66972945827076702</v>
      </c>
      <c r="AS15" s="17">
        <v>0.58493301394708397</v>
      </c>
      <c r="AT15" s="17">
        <v>0.54657706917931403</v>
      </c>
      <c r="AU15" s="17"/>
      <c r="AV15" s="17">
        <v>0.66269038912483402</v>
      </c>
      <c r="AW15" s="17">
        <v>0.54555930186739998</v>
      </c>
      <c r="AX15" s="17">
        <v>0.65586780311020598</v>
      </c>
      <c r="AY15" s="17">
        <v>0.62230227065117005</v>
      </c>
      <c r="AZ15" s="17">
        <v>0.56373115293786202</v>
      </c>
      <c r="BA15" s="17"/>
      <c r="BB15" s="17">
        <v>0.65119151208269299</v>
      </c>
      <c r="BC15" s="17">
        <v>0.55797711619448298</v>
      </c>
      <c r="BD15" s="17">
        <v>0.60222067117679201</v>
      </c>
      <c r="BE15" s="17"/>
      <c r="BF15" s="17">
        <v>0.51099199784095695</v>
      </c>
      <c r="BG15" s="17">
        <v>0.61481203054242495</v>
      </c>
      <c r="BH15" s="17">
        <v>0.53671607359845597</v>
      </c>
      <c r="BI15" s="17">
        <v>0.66993532492875796</v>
      </c>
      <c r="BJ15" s="17">
        <v>0.69015512686250702</v>
      </c>
      <c r="BK15" s="17">
        <v>0.58290338083141002</v>
      </c>
    </row>
    <row r="16" spans="2:63" x14ac:dyDescent="0.35">
      <c r="B16" s="14" t="s">
        <v>192</v>
      </c>
      <c r="C16" s="18">
        <v>-0.36191057168882002</v>
      </c>
      <c r="D16" s="18">
        <v>-0.33663956073961798</v>
      </c>
      <c r="E16" s="18">
        <v>-0.38942443297038798</v>
      </c>
      <c r="F16" s="18"/>
      <c r="G16" s="18">
        <v>3.6174674645108498E-2</v>
      </c>
      <c r="H16" s="18">
        <v>-7.2987205015148396E-2</v>
      </c>
      <c r="I16" s="18">
        <v>-0.28005328960806197</v>
      </c>
      <c r="J16" s="18">
        <v>-0.44921837636463802</v>
      </c>
      <c r="K16" s="18">
        <v>-0.565941376316353</v>
      </c>
      <c r="L16" s="18">
        <v>-0.70416877797061095</v>
      </c>
      <c r="M16" s="18"/>
      <c r="N16" s="18">
        <v>-0.15003114330414299</v>
      </c>
      <c r="O16" s="18">
        <v>-0.37927615201917803</v>
      </c>
      <c r="P16" s="18">
        <v>-0.508524546381383</v>
      </c>
      <c r="Q16" s="18">
        <v>-0.44606561980568799</v>
      </c>
      <c r="R16" s="18">
        <v>-0.40238860073128702</v>
      </c>
      <c r="S16" s="18">
        <v>-0.30658514642497497</v>
      </c>
      <c r="T16" s="18">
        <v>-0.37921495702689301</v>
      </c>
      <c r="U16" s="18">
        <v>-0.27443886542488299</v>
      </c>
      <c r="V16" s="18">
        <v>-0.44549351360627698</v>
      </c>
      <c r="W16" s="18">
        <v>-0.38600672035373301</v>
      </c>
      <c r="X16" s="18">
        <v>-0.37899018126088202</v>
      </c>
      <c r="Y16" s="18"/>
      <c r="Z16" s="18">
        <v>-0.38833425177080799</v>
      </c>
      <c r="AA16" s="18">
        <v>-0.44270221770220403</v>
      </c>
      <c r="AB16" s="18">
        <v>-0.268654124698541</v>
      </c>
      <c r="AC16" s="18">
        <v>-0.32176309984746199</v>
      </c>
      <c r="AD16" s="18"/>
      <c r="AE16" s="18">
        <v>-0.44940421678286702</v>
      </c>
      <c r="AF16" s="18">
        <v>-0.33418447644114502</v>
      </c>
      <c r="AG16" s="18">
        <v>-0.35844234100022399</v>
      </c>
      <c r="AH16" s="18">
        <v>-0.23166895584965899</v>
      </c>
      <c r="AI16" s="18">
        <v>-0.17825754479167499</v>
      </c>
      <c r="AJ16" s="18"/>
      <c r="AK16" s="18">
        <v>-0.48254360367834997</v>
      </c>
      <c r="AL16" s="18">
        <v>-0.29057927272260198</v>
      </c>
      <c r="AM16" s="18">
        <v>-0.22954604381635099</v>
      </c>
      <c r="AN16" s="18">
        <v>-0.34053271639465399</v>
      </c>
      <c r="AO16" s="18">
        <v>-0.35744763707717397</v>
      </c>
      <c r="AP16" s="18">
        <v>-0.20558415415280201</v>
      </c>
      <c r="AQ16" s="18"/>
      <c r="AR16" s="18">
        <v>-0.46264628240406502</v>
      </c>
      <c r="AS16" s="18">
        <v>-0.323830530802723</v>
      </c>
      <c r="AT16" s="18">
        <v>-0.32490601771395</v>
      </c>
      <c r="AU16" s="18"/>
      <c r="AV16" s="18">
        <v>-0.44734363408383998</v>
      </c>
      <c r="AW16" s="18">
        <v>-0.250271312267413</v>
      </c>
      <c r="AX16" s="18">
        <v>-0.42376254866676</v>
      </c>
      <c r="AY16" s="18">
        <v>-0.38980922533024098</v>
      </c>
      <c r="AZ16" s="18">
        <v>-0.3783379031602</v>
      </c>
      <c r="BA16" s="18"/>
      <c r="BB16" s="18">
        <v>-0.42012131897619698</v>
      </c>
      <c r="BC16" s="18">
        <v>-0.26623233547673503</v>
      </c>
      <c r="BD16" s="18">
        <v>-0.317329091112588</v>
      </c>
      <c r="BE16" s="18"/>
      <c r="BF16" s="18">
        <v>-0.17386226173281999</v>
      </c>
      <c r="BG16" s="18">
        <v>-0.39292370223274298</v>
      </c>
      <c r="BH16" s="18">
        <v>-0.240223568541473</v>
      </c>
      <c r="BI16" s="18">
        <v>-0.48304549319288898</v>
      </c>
      <c r="BJ16" s="18">
        <v>-0.52517198155484601</v>
      </c>
      <c r="BK16" s="18">
        <v>-0.34582630709504603</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291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2520</v>
      </c>
      <c r="D7" s="6">
        <v>1185</v>
      </c>
      <c r="E7" s="6">
        <v>1318</v>
      </c>
      <c r="F7" s="6"/>
      <c r="G7" s="6">
        <v>276</v>
      </c>
      <c r="H7" s="6">
        <v>436</v>
      </c>
      <c r="I7" s="6">
        <v>506</v>
      </c>
      <c r="J7" s="6">
        <v>492</v>
      </c>
      <c r="K7" s="6">
        <v>358</v>
      </c>
      <c r="L7" s="6">
        <v>452</v>
      </c>
      <c r="M7" s="6"/>
      <c r="N7" s="6">
        <v>353</v>
      </c>
      <c r="O7" s="6">
        <v>337</v>
      </c>
      <c r="P7" s="6">
        <v>202</v>
      </c>
      <c r="Q7" s="6">
        <v>252</v>
      </c>
      <c r="R7" s="6">
        <v>185</v>
      </c>
      <c r="S7" s="6">
        <v>253</v>
      </c>
      <c r="T7" s="6">
        <v>209</v>
      </c>
      <c r="U7" s="6">
        <v>106</v>
      </c>
      <c r="V7" s="6">
        <v>290</v>
      </c>
      <c r="W7" s="6">
        <v>200</v>
      </c>
      <c r="X7" s="6">
        <v>133</v>
      </c>
      <c r="Y7" s="6"/>
      <c r="Z7" s="6">
        <v>743</v>
      </c>
      <c r="AA7" s="6">
        <v>729</v>
      </c>
      <c r="AB7" s="6">
        <v>374</v>
      </c>
      <c r="AC7" s="6">
        <v>662</v>
      </c>
      <c r="AD7" s="6"/>
      <c r="AE7" s="6">
        <v>629</v>
      </c>
      <c r="AF7" s="6">
        <v>754</v>
      </c>
      <c r="AG7" s="6">
        <v>667</v>
      </c>
      <c r="AH7" s="6">
        <v>292</v>
      </c>
      <c r="AI7" s="6">
        <v>68</v>
      </c>
      <c r="AJ7" s="6"/>
      <c r="AK7" s="6">
        <v>859</v>
      </c>
      <c r="AL7" s="6">
        <v>691</v>
      </c>
      <c r="AM7" s="6">
        <v>213</v>
      </c>
      <c r="AN7" s="6">
        <v>241</v>
      </c>
      <c r="AO7" s="6">
        <v>383</v>
      </c>
      <c r="AP7" s="6">
        <v>88</v>
      </c>
      <c r="AQ7" s="6"/>
      <c r="AR7" s="6">
        <v>1032</v>
      </c>
      <c r="AS7" s="6">
        <v>999</v>
      </c>
      <c r="AT7" s="6">
        <v>345</v>
      </c>
      <c r="AU7" s="6"/>
      <c r="AV7" s="6">
        <v>1001</v>
      </c>
      <c r="AW7" s="6">
        <v>659</v>
      </c>
      <c r="AX7" s="6">
        <v>190</v>
      </c>
      <c r="AY7" s="6">
        <v>48</v>
      </c>
      <c r="AZ7" s="6">
        <v>325</v>
      </c>
      <c r="BA7" s="6"/>
      <c r="BB7" s="6">
        <v>789</v>
      </c>
      <c r="BC7" s="6">
        <v>640</v>
      </c>
      <c r="BD7" s="6">
        <v>154</v>
      </c>
      <c r="BE7" s="6"/>
      <c r="BF7" s="6">
        <v>536</v>
      </c>
      <c r="BG7" s="6">
        <v>683</v>
      </c>
      <c r="BH7" s="6">
        <v>303</v>
      </c>
      <c r="BI7" s="6">
        <v>502</v>
      </c>
      <c r="BJ7" s="6">
        <v>347</v>
      </c>
      <c r="BK7" s="6">
        <v>145</v>
      </c>
    </row>
    <row r="8" spans="2:63" ht="30" customHeight="1" x14ac:dyDescent="0.35">
      <c r="B8" s="7" t="s">
        <v>9</v>
      </c>
      <c r="C8" s="7">
        <v>2534</v>
      </c>
      <c r="D8" s="7">
        <v>1250</v>
      </c>
      <c r="E8" s="7">
        <v>1267</v>
      </c>
      <c r="F8" s="7"/>
      <c r="G8" s="7">
        <v>339</v>
      </c>
      <c r="H8" s="7">
        <v>442</v>
      </c>
      <c r="I8" s="7">
        <v>465</v>
      </c>
      <c r="J8" s="7">
        <v>448</v>
      </c>
      <c r="K8" s="7">
        <v>316</v>
      </c>
      <c r="L8" s="7">
        <v>524</v>
      </c>
      <c r="M8" s="7"/>
      <c r="N8" s="7">
        <v>368</v>
      </c>
      <c r="O8" s="7">
        <v>335</v>
      </c>
      <c r="P8" s="7">
        <v>195</v>
      </c>
      <c r="Q8" s="7">
        <v>249</v>
      </c>
      <c r="R8" s="7">
        <v>180</v>
      </c>
      <c r="S8" s="7">
        <v>252</v>
      </c>
      <c r="T8" s="7">
        <v>207</v>
      </c>
      <c r="U8" s="7">
        <v>103</v>
      </c>
      <c r="V8" s="7">
        <v>295</v>
      </c>
      <c r="W8" s="7">
        <v>219</v>
      </c>
      <c r="X8" s="7">
        <v>132</v>
      </c>
      <c r="Y8" s="7"/>
      <c r="Z8" s="7">
        <v>617</v>
      </c>
      <c r="AA8" s="7">
        <v>648</v>
      </c>
      <c r="AB8" s="7">
        <v>545</v>
      </c>
      <c r="AC8" s="7">
        <v>711</v>
      </c>
      <c r="AD8" s="7"/>
      <c r="AE8" s="7">
        <v>673</v>
      </c>
      <c r="AF8" s="7">
        <v>789</v>
      </c>
      <c r="AG8" s="7">
        <v>629</v>
      </c>
      <c r="AH8" s="7">
        <v>266</v>
      </c>
      <c r="AI8" s="7">
        <v>60</v>
      </c>
      <c r="AJ8" s="7"/>
      <c r="AK8" s="7">
        <v>882</v>
      </c>
      <c r="AL8" s="7">
        <v>653</v>
      </c>
      <c r="AM8" s="7">
        <v>227</v>
      </c>
      <c r="AN8" s="7">
        <v>249</v>
      </c>
      <c r="AO8" s="7">
        <v>384</v>
      </c>
      <c r="AP8" s="7">
        <v>93</v>
      </c>
      <c r="AQ8" s="7"/>
      <c r="AR8" s="7">
        <v>1059</v>
      </c>
      <c r="AS8" s="7">
        <v>967</v>
      </c>
      <c r="AT8" s="7">
        <v>350</v>
      </c>
      <c r="AU8" s="7"/>
      <c r="AV8" s="7">
        <v>1011</v>
      </c>
      <c r="AW8" s="7">
        <v>654</v>
      </c>
      <c r="AX8" s="7">
        <v>179</v>
      </c>
      <c r="AY8" s="7">
        <v>55</v>
      </c>
      <c r="AZ8" s="7">
        <v>338</v>
      </c>
      <c r="BA8" s="7"/>
      <c r="BB8" s="7">
        <v>794</v>
      </c>
      <c r="BC8" s="7">
        <v>634</v>
      </c>
      <c r="BD8" s="7">
        <v>146</v>
      </c>
      <c r="BE8" s="7"/>
      <c r="BF8" s="7">
        <v>536</v>
      </c>
      <c r="BG8" s="7">
        <v>677</v>
      </c>
      <c r="BH8" s="7">
        <v>314</v>
      </c>
      <c r="BI8" s="7">
        <v>506</v>
      </c>
      <c r="BJ8" s="7">
        <v>350</v>
      </c>
      <c r="BK8" s="7">
        <v>145</v>
      </c>
    </row>
    <row r="9" spans="2:63" x14ac:dyDescent="0.35">
      <c r="B9" s="14" t="s">
        <v>234</v>
      </c>
      <c r="C9" s="11">
        <v>0.158484112690949</v>
      </c>
      <c r="D9" s="11">
        <v>0.18635547031164801</v>
      </c>
      <c r="E9" s="11">
        <v>0.131153399922248</v>
      </c>
      <c r="F9" s="11"/>
      <c r="G9" s="11">
        <v>0.26079615714837001</v>
      </c>
      <c r="H9" s="11">
        <v>0.26508793811447601</v>
      </c>
      <c r="I9" s="11">
        <v>0.16913723368075601</v>
      </c>
      <c r="J9" s="11">
        <v>0.122077443741596</v>
      </c>
      <c r="K9" s="11">
        <v>7.1866995658958405E-2</v>
      </c>
      <c r="L9" s="11">
        <v>7.6390571950378502E-2</v>
      </c>
      <c r="M9" s="11"/>
      <c r="N9" s="11">
        <v>0.26279254522583601</v>
      </c>
      <c r="O9" s="11">
        <v>0.145449690026872</v>
      </c>
      <c r="P9" s="11">
        <v>0.10941334191646999</v>
      </c>
      <c r="Q9" s="11">
        <v>0.10819143043903701</v>
      </c>
      <c r="R9" s="11">
        <v>0.17665713533310901</v>
      </c>
      <c r="S9" s="11">
        <v>0.132826321992223</v>
      </c>
      <c r="T9" s="11">
        <v>0.147138284477276</v>
      </c>
      <c r="U9" s="11">
        <v>0.14685794791173401</v>
      </c>
      <c r="V9" s="11">
        <v>0.15537761463247399</v>
      </c>
      <c r="W9" s="11">
        <v>0.16952411830968001</v>
      </c>
      <c r="X9" s="11">
        <v>0.10796997792737301</v>
      </c>
      <c r="Y9" s="11"/>
      <c r="Z9" s="11">
        <v>0.15163247427551901</v>
      </c>
      <c r="AA9" s="11">
        <v>0.114859855883563</v>
      </c>
      <c r="AB9" s="11">
        <v>0.15100301813922901</v>
      </c>
      <c r="AC9" s="11">
        <v>0.209757182478884</v>
      </c>
      <c r="AD9" s="11"/>
      <c r="AE9" s="11">
        <v>0.14356024760594699</v>
      </c>
      <c r="AF9" s="11">
        <v>0.129293245411395</v>
      </c>
      <c r="AG9" s="11">
        <v>0.170767341288101</v>
      </c>
      <c r="AH9" s="11">
        <v>0.22146200313858999</v>
      </c>
      <c r="AI9" s="11">
        <v>0.33711138882730601</v>
      </c>
      <c r="AJ9" s="11"/>
      <c r="AK9" s="11">
        <v>0.12944283127676001</v>
      </c>
      <c r="AL9" s="11">
        <v>0.13123373774868999</v>
      </c>
      <c r="AM9" s="11">
        <v>0.22750188938707</v>
      </c>
      <c r="AN9" s="11">
        <v>0.232608822671412</v>
      </c>
      <c r="AO9" s="11">
        <v>0.178151239699848</v>
      </c>
      <c r="AP9" s="11">
        <v>0.16394830717061401</v>
      </c>
      <c r="AQ9" s="11"/>
      <c r="AR9" s="11">
        <v>0.12036497958557001</v>
      </c>
      <c r="AS9" s="11">
        <v>0.18909966378255499</v>
      </c>
      <c r="AT9" s="11">
        <v>0.16316016474689801</v>
      </c>
      <c r="AU9" s="11"/>
      <c r="AV9" s="11">
        <v>0.119341746271308</v>
      </c>
      <c r="AW9" s="11">
        <v>0.21418328512894499</v>
      </c>
      <c r="AX9" s="11">
        <v>0.14817659054926</v>
      </c>
      <c r="AY9" s="11">
        <v>0.28125069039852502</v>
      </c>
      <c r="AZ9" s="11">
        <v>0.13333069872523301</v>
      </c>
      <c r="BA9" s="11"/>
      <c r="BB9" s="11">
        <v>0.119099713029178</v>
      </c>
      <c r="BC9" s="11">
        <v>0.22214308273228001</v>
      </c>
      <c r="BD9" s="11">
        <v>0.22105865222094601</v>
      </c>
      <c r="BE9" s="11"/>
      <c r="BF9" s="11">
        <v>0.28657702905057802</v>
      </c>
      <c r="BG9" s="11">
        <v>0.129686049874982</v>
      </c>
      <c r="BH9" s="11">
        <v>0.189714024019975</v>
      </c>
      <c r="BI9" s="11">
        <v>0.111145949983932</v>
      </c>
      <c r="BJ9" s="11">
        <v>8.2182037606770397E-2</v>
      </c>
      <c r="BK9" s="11">
        <v>0.106576295742803</v>
      </c>
    </row>
    <row r="10" spans="2:63" x14ac:dyDescent="0.35">
      <c r="B10" s="14" t="s">
        <v>235</v>
      </c>
      <c r="C10" s="11">
        <v>0.25781345928227201</v>
      </c>
      <c r="D10" s="11">
        <v>0.23153182632977701</v>
      </c>
      <c r="E10" s="11">
        <v>0.28348612867485701</v>
      </c>
      <c r="F10" s="11"/>
      <c r="G10" s="11">
        <v>0.33587595997004899</v>
      </c>
      <c r="H10" s="11">
        <v>0.31235528561796699</v>
      </c>
      <c r="I10" s="11">
        <v>0.310226360801165</v>
      </c>
      <c r="J10" s="11">
        <v>0.202430381103373</v>
      </c>
      <c r="K10" s="11">
        <v>0.23205866513451401</v>
      </c>
      <c r="L10" s="11">
        <v>0.17779895989466499</v>
      </c>
      <c r="M10" s="11"/>
      <c r="N10" s="11">
        <v>0.31279012778229698</v>
      </c>
      <c r="O10" s="11">
        <v>0.26505876927842598</v>
      </c>
      <c r="P10" s="11">
        <v>0.226886189464895</v>
      </c>
      <c r="Q10" s="11">
        <v>0.25508616890965602</v>
      </c>
      <c r="R10" s="11">
        <v>0.23893239088610199</v>
      </c>
      <c r="S10" s="11">
        <v>0.269744602918154</v>
      </c>
      <c r="T10" s="11">
        <v>0.22232094910977099</v>
      </c>
      <c r="U10" s="11">
        <v>0.288925980703165</v>
      </c>
      <c r="V10" s="11">
        <v>0.26732401562562902</v>
      </c>
      <c r="W10" s="11">
        <v>0.20298913141466501</v>
      </c>
      <c r="X10" s="11">
        <v>0.24128058694274701</v>
      </c>
      <c r="Y10" s="11"/>
      <c r="Z10" s="11">
        <v>0.270050096660849</v>
      </c>
      <c r="AA10" s="11">
        <v>0.27741994795145303</v>
      </c>
      <c r="AB10" s="11">
        <v>0.269770191618602</v>
      </c>
      <c r="AC10" s="11">
        <v>0.223323974167356</v>
      </c>
      <c r="AD10" s="11"/>
      <c r="AE10" s="11">
        <v>0.22961186506172299</v>
      </c>
      <c r="AF10" s="11">
        <v>0.27706707009847797</v>
      </c>
      <c r="AG10" s="11">
        <v>0.27781523805559299</v>
      </c>
      <c r="AH10" s="11">
        <v>0.30031530125898698</v>
      </c>
      <c r="AI10" s="11">
        <v>0.20133184373722399</v>
      </c>
      <c r="AJ10" s="11"/>
      <c r="AK10" s="11">
        <v>0.25157208757945398</v>
      </c>
      <c r="AL10" s="11">
        <v>0.28314823728982702</v>
      </c>
      <c r="AM10" s="11">
        <v>0.24944554959075399</v>
      </c>
      <c r="AN10" s="11">
        <v>0.18597774096796699</v>
      </c>
      <c r="AO10" s="11">
        <v>0.29956514894894698</v>
      </c>
      <c r="AP10" s="11">
        <v>0.17935806498276299</v>
      </c>
      <c r="AQ10" s="11"/>
      <c r="AR10" s="11">
        <v>0.23705962420812701</v>
      </c>
      <c r="AS10" s="11">
        <v>0.29442010032641702</v>
      </c>
      <c r="AT10" s="11">
        <v>0.20480223138633999</v>
      </c>
      <c r="AU10" s="11"/>
      <c r="AV10" s="11">
        <v>0.25511176593725099</v>
      </c>
      <c r="AW10" s="11">
        <v>0.31189826156601802</v>
      </c>
      <c r="AX10" s="11">
        <v>0.26359632195253202</v>
      </c>
      <c r="AY10" s="11">
        <v>9.5286309620559506E-2</v>
      </c>
      <c r="AZ10" s="11">
        <v>0.181447473971972</v>
      </c>
      <c r="BA10" s="11"/>
      <c r="BB10" s="11">
        <v>0.25101118674194201</v>
      </c>
      <c r="BC10" s="11">
        <v>0.29723782153371803</v>
      </c>
      <c r="BD10" s="11">
        <v>0.30234550591183601</v>
      </c>
      <c r="BE10" s="11"/>
      <c r="BF10" s="11">
        <v>0.29694356108324799</v>
      </c>
      <c r="BG10" s="11">
        <v>0.26831034862652198</v>
      </c>
      <c r="BH10" s="11">
        <v>0.257553544845044</v>
      </c>
      <c r="BI10" s="11">
        <v>0.24789978246677299</v>
      </c>
      <c r="BJ10" s="11">
        <v>0.223743165831428</v>
      </c>
      <c r="BK10" s="11">
        <v>0.177975970978166</v>
      </c>
    </row>
    <row r="11" spans="2:63" x14ac:dyDescent="0.35">
      <c r="B11" s="14" t="s">
        <v>283</v>
      </c>
      <c r="C11" s="11">
        <v>0.22755146190237899</v>
      </c>
      <c r="D11" s="11">
        <v>0.23519715435166999</v>
      </c>
      <c r="E11" s="11">
        <v>0.22167470205312501</v>
      </c>
      <c r="F11" s="11"/>
      <c r="G11" s="11">
        <v>0.186117453874487</v>
      </c>
      <c r="H11" s="11">
        <v>0.16745587712608101</v>
      </c>
      <c r="I11" s="11">
        <v>0.191541998845248</v>
      </c>
      <c r="J11" s="11">
        <v>0.23303282464129901</v>
      </c>
      <c r="K11" s="11">
        <v>0.25695159082457902</v>
      </c>
      <c r="L11" s="11">
        <v>0.31448453850589497</v>
      </c>
      <c r="M11" s="11"/>
      <c r="N11" s="11">
        <v>0.14945858118262401</v>
      </c>
      <c r="O11" s="11">
        <v>0.26057150326154299</v>
      </c>
      <c r="P11" s="11">
        <v>0.23145945993858499</v>
      </c>
      <c r="Q11" s="11">
        <v>0.31744523440549899</v>
      </c>
      <c r="R11" s="11">
        <v>0.21495716837488299</v>
      </c>
      <c r="S11" s="11">
        <v>0.25918416237179798</v>
      </c>
      <c r="T11" s="11">
        <v>0.22541240995329401</v>
      </c>
      <c r="U11" s="11">
        <v>0.203495669380895</v>
      </c>
      <c r="V11" s="11">
        <v>0.21887588345557901</v>
      </c>
      <c r="W11" s="11">
        <v>0.203530956315401</v>
      </c>
      <c r="X11" s="11">
        <v>0.22376389198716001</v>
      </c>
      <c r="Y11" s="11"/>
      <c r="Z11" s="11">
        <v>0.25472398369593902</v>
      </c>
      <c r="AA11" s="11">
        <v>0.23653518836617299</v>
      </c>
      <c r="AB11" s="11">
        <v>0.24673582669861299</v>
      </c>
      <c r="AC11" s="11">
        <v>0.177304199875359</v>
      </c>
      <c r="AD11" s="11"/>
      <c r="AE11" s="11">
        <v>0.22460322256571999</v>
      </c>
      <c r="AF11" s="11">
        <v>0.25281103294064999</v>
      </c>
      <c r="AG11" s="11">
        <v>0.20559294812758</v>
      </c>
      <c r="AH11" s="11">
        <v>0.215277676354417</v>
      </c>
      <c r="AI11" s="11">
        <v>0.17755419070971701</v>
      </c>
      <c r="AJ11" s="11"/>
      <c r="AK11" s="11">
        <v>0.26402673335381199</v>
      </c>
      <c r="AL11" s="11">
        <v>0.25752062418649402</v>
      </c>
      <c r="AM11" s="11">
        <v>9.2416765765058501E-2</v>
      </c>
      <c r="AN11" s="11">
        <v>0.18279706795859901</v>
      </c>
      <c r="AO11" s="11">
        <v>0.206617926859541</v>
      </c>
      <c r="AP11" s="11">
        <v>0.24611548924017901</v>
      </c>
      <c r="AQ11" s="11"/>
      <c r="AR11" s="11">
        <v>0.25111578008961799</v>
      </c>
      <c r="AS11" s="11">
        <v>0.21604503881253201</v>
      </c>
      <c r="AT11" s="11">
        <v>0.207545365143467</v>
      </c>
      <c r="AU11" s="11"/>
      <c r="AV11" s="11">
        <v>0.261705805727588</v>
      </c>
      <c r="AW11" s="11">
        <v>0.176336249745628</v>
      </c>
      <c r="AX11" s="11">
        <v>0.30345381298847202</v>
      </c>
      <c r="AY11" s="11">
        <v>0.29995593174975299</v>
      </c>
      <c r="AZ11" s="11">
        <v>0.182994395509541</v>
      </c>
      <c r="BA11" s="11"/>
      <c r="BB11" s="11">
        <v>0.28672917900976003</v>
      </c>
      <c r="BC11" s="11">
        <v>0.186956183302639</v>
      </c>
      <c r="BD11" s="11">
        <v>0.219602960221433</v>
      </c>
      <c r="BE11" s="11"/>
      <c r="BF11" s="11">
        <v>0.13839132765138901</v>
      </c>
      <c r="BG11" s="11">
        <v>0.219134799779856</v>
      </c>
      <c r="BH11" s="11">
        <v>0.232178125925014</v>
      </c>
      <c r="BI11" s="11">
        <v>0.25498443324022202</v>
      </c>
      <c r="BJ11" s="11">
        <v>0.318610238762985</v>
      </c>
      <c r="BK11" s="11">
        <v>0.27312867191790002</v>
      </c>
    </row>
    <row r="12" spans="2:63" x14ac:dyDescent="0.35">
      <c r="B12" s="14" t="s">
        <v>237</v>
      </c>
      <c r="C12" s="11">
        <v>0.21123129846785699</v>
      </c>
      <c r="D12" s="11">
        <v>0.21854926278233799</v>
      </c>
      <c r="E12" s="11">
        <v>0.203319023391514</v>
      </c>
      <c r="F12" s="11"/>
      <c r="G12" s="11">
        <v>8.7620293491252804E-2</v>
      </c>
      <c r="H12" s="11">
        <v>0.11051611498075101</v>
      </c>
      <c r="I12" s="11">
        <v>0.15989236849959201</v>
      </c>
      <c r="J12" s="11">
        <v>0.255819648049531</v>
      </c>
      <c r="K12" s="11">
        <v>0.29392177432714001</v>
      </c>
      <c r="L12" s="11">
        <v>0.33357355371397901</v>
      </c>
      <c r="M12" s="11"/>
      <c r="N12" s="11">
        <v>0.13319468365224901</v>
      </c>
      <c r="O12" s="11">
        <v>0.20309158599042801</v>
      </c>
      <c r="P12" s="11">
        <v>0.32695515011486398</v>
      </c>
      <c r="Q12" s="11">
        <v>0.17688352127990201</v>
      </c>
      <c r="R12" s="11">
        <v>0.199763971813958</v>
      </c>
      <c r="S12" s="11">
        <v>0.19690412088443299</v>
      </c>
      <c r="T12" s="11">
        <v>0.22580719672230301</v>
      </c>
      <c r="U12" s="11">
        <v>0.192419265399247</v>
      </c>
      <c r="V12" s="11">
        <v>0.233250224645138</v>
      </c>
      <c r="W12" s="11">
        <v>0.25807398132736797</v>
      </c>
      <c r="X12" s="11">
        <v>0.251184100694128</v>
      </c>
      <c r="Y12" s="11"/>
      <c r="Z12" s="11">
        <v>0.22543033511180199</v>
      </c>
      <c r="AA12" s="11">
        <v>0.20679667505783</v>
      </c>
      <c r="AB12" s="11">
        <v>0.19692511941767599</v>
      </c>
      <c r="AC12" s="11">
        <v>0.21341855665026799</v>
      </c>
      <c r="AD12" s="11"/>
      <c r="AE12" s="11">
        <v>0.22387728993317099</v>
      </c>
      <c r="AF12" s="11">
        <v>0.21931519286287299</v>
      </c>
      <c r="AG12" s="11">
        <v>0.20638698229060501</v>
      </c>
      <c r="AH12" s="11">
        <v>0.147039143143982</v>
      </c>
      <c r="AI12" s="11">
        <v>0.170585557626768</v>
      </c>
      <c r="AJ12" s="11"/>
      <c r="AK12" s="11">
        <v>0.249098294222349</v>
      </c>
      <c r="AL12" s="11">
        <v>0.19360406257694701</v>
      </c>
      <c r="AM12" s="11">
        <v>0.24494060741903401</v>
      </c>
      <c r="AN12" s="11">
        <v>0.20273488423528499</v>
      </c>
      <c r="AO12" s="11">
        <v>0.178154605282313</v>
      </c>
      <c r="AP12" s="11">
        <v>0.13486530819657</v>
      </c>
      <c r="AQ12" s="11"/>
      <c r="AR12" s="11">
        <v>0.26854290342440101</v>
      </c>
      <c r="AS12" s="11">
        <v>0.16895866516209901</v>
      </c>
      <c r="AT12" s="11">
        <v>0.19734635468869799</v>
      </c>
      <c r="AU12" s="11"/>
      <c r="AV12" s="11">
        <v>0.26787141186271202</v>
      </c>
      <c r="AW12" s="11">
        <v>0.14216307871373701</v>
      </c>
      <c r="AX12" s="11">
        <v>0.17058346506810501</v>
      </c>
      <c r="AY12" s="11">
        <v>0.22827349444494799</v>
      </c>
      <c r="AZ12" s="11">
        <v>0.23627376622896201</v>
      </c>
      <c r="BA12" s="11"/>
      <c r="BB12" s="11">
        <v>0.25468159192074102</v>
      </c>
      <c r="BC12" s="11">
        <v>0.157497021521666</v>
      </c>
      <c r="BD12" s="11">
        <v>0.14669108031077099</v>
      </c>
      <c r="BE12" s="11"/>
      <c r="BF12" s="11">
        <v>0.142418642836736</v>
      </c>
      <c r="BG12" s="11">
        <v>0.23350260881551799</v>
      </c>
      <c r="BH12" s="11">
        <v>0.16168354165392401</v>
      </c>
      <c r="BI12" s="11">
        <v>0.23686245051904101</v>
      </c>
      <c r="BJ12" s="11">
        <v>0.25325611734852199</v>
      </c>
      <c r="BK12" s="11">
        <v>0.279510707293044</v>
      </c>
    </row>
    <row r="13" spans="2:63" x14ac:dyDescent="0.35">
      <c r="B13" s="14" t="s">
        <v>84</v>
      </c>
      <c r="C13" s="11">
        <v>0.14491966765654299</v>
      </c>
      <c r="D13" s="11">
        <v>0.128366286224566</v>
      </c>
      <c r="E13" s="11">
        <v>0.16036674595825601</v>
      </c>
      <c r="F13" s="11"/>
      <c r="G13" s="11">
        <v>0.129590135515841</v>
      </c>
      <c r="H13" s="11">
        <v>0.14458478416072501</v>
      </c>
      <c r="I13" s="11">
        <v>0.16920203817323901</v>
      </c>
      <c r="J13" s="11">
        <v>0.186639702464201</v>
      </c>
      <c r="K13" s="11">
        <v>0.145200974054808</v>
      </c>
      <c r="L13" s="11">
        <v>9.7752375935082098E-2</v>
      </c>
      <c r="M13" s="11"/>
      <c r="N13" s="11">
        <v>0.141764062156994</v>
      </c>
      <c r="O13" s="11">
        <v>0.125828451442731</v>
      </c>
      <c r="P13" s="11">
        <v>0.10528585856518501</v>
      </c>
      <c r="Q13" s="11">
        <v>0.14239364496590701</v>
      </c>
      <c r="R13" s="11">
        <v>0.16968933359194699</v>
      </c>
      <c r="S13" s="11">
        <v>0.14134079183339299</v>
      </c>
      <c r="T13" s="11">
        <v>0.17932115973735599</v>
      </c>
      <c r="U13" s="11">
        <v>0.16830113660495799</v>
      </c>
      <c r="V13" s="11">
        <v>0.125172261641181</v>
      </c>
      <c r="W13" s="11">
        <v>0.16588181263288601</v>
      </c>
      <c r="X13" s="11">
        <v>0.175801442448593</v>
      </c>
      <c r="Y13" s="11"/>
      <c r="Z13" s="11">
        <v>9.8163110255891306E-2</v>
      </c>
      <c r="AA13" s="11">
        <v>0.164388332740981</v>
      </c>
      <c r="AB13" s="11">
        <v>0.13556584412587899</v>
      </c>
      <c r="AC13" s="11">
        <v>0.17619608682813301</v>
      </c>
      <c r="AD13" s="11"/>
      <c r="AE13" s="11">
        <v>0.17834737483343899</v>
      </c>
      <c r="AF13" s="11">
        <v>0.121513458686604</v>
      </c>
      <c r="AG13" s="11">
        <v>0.13943749023812099</v>
      </c>
      <c r="AH13" s="11">
        <v>0.115905876104025</v>
      </c>
      <c r="AI13" s="11">
        <v>0.113417019098984</v>
      </c>
      <c r="AJ13" s="11"/>
      <c r="AK13" s="11">
        <v>0.105860053567625</v>
      </c>
      <c r="AL13" s="11">
        <v>0.13449333819804199</v>
      </c>
      <c r="AM13" s="11">
        <v>0.185695187838083</v>
      </c>
      <c r="AN13" s="11">
        <v>0.19588148416673601</v>
      </c>
      <c r="AO13" s="11">
        <v>0.13751107920935199</v>
      </c>
      <c r="AP13" s="11">
        <v>0.27571283040987299</v>
      </c>
      <c r="AQ13" s="11"/>
      <c r="AR13" s="11">
        <v>0.12291671269228401</v>
      </c>
      <c r="AS13" s="11">
        <v>0.13147653191639699</v>
      </c>
      <c r="AT13" s="11">
        <v>0.22714588403459701</v>
      </c>
      <c r="AU13" s="11"/>
      <c r="AV13" s="11">
        <v>9.5969270201140294E-2</v>
      </c>
      <c r="AW13" s="11">
        <v>0.155419124845671</v>
      </c>
      <c r="AX13" s="11">
        <v>0.114189809441631</v>
      </c>
      <c r="AY13" s="11">
        <v>9.5233573786214304E-2</v>
      </c>
      <c r="AZ13" s="11">
        <v>0.26595366556429201</v>
      </c>
      <c r="BA13" s="11"/>
      <c r="BB13" s="11">
        <v>8.8478329298379205E-2</v>
      </c>
      <c r="BC13" s="11">
        <v>0.136165890909698</v>
      </c>
      <c r="BD13" s="11">
        <v>0.11030180133501299</v>
      </c>
      <c r="BE13" s="11"/>
      <c r="BF13" s="11">
        <v>0.13566943937805001</v>
      </c>
      <c r="BG13" s="11">
        <v>0.149366192903123</v>
      </c>
      <c r="BH13" s="11">
        <v>0.15887076355604299</v>
      </c>
      <c r="BI13" s="11">
        <v>0.14910738379003199</v>
      </c>
      <c r="BJ13" s="11">
        <v>0.122208440450295</v>
      </c>
      <c r="BK13" s="11">
        <v>0.162808354068087</v>
      </c>
    </row>
    <row r="14" spans="2:63" x14ac:dyDescent="0.35">
      <c r="B14" s="14" t="s">
        <v>238</v>
      </c>
      <c r="C14" s="17">
        <v>0.41629757197322198</v>
      </c>
      <c r="D14" s="17">
        <v>0.41788729664142499</v>
      </c>
      <c r="E14" s="17">
        <v>0.41463952859710501</v>
      </c>
      <c r="F14" s="17"/>
      <c r="G14" s="17">
        <v>0.59667211711841805</v>
      </c>
      <c r="H14" s="17">
        <v>0.57744322373244295</v>
      </c>
      <c r="I14" s="17">
        <v>0.47936359448192001</v>
      </c>
      <c r="J14" s="17">
        <v>0.32450782484496898</v>
      </c>
      <c r="K14" s="17">
        <v>0.303925660793472</v>
      </c>
      <c r="L14" s="17">
        <v>0.254189531845044</v>
      </c>
      <c r="M14" s="17"/>
      <c r="N14" s="17">
        <v>0.57558267300813304</v>
      </c>
      <c r="O14" s="17">
        <v>0.410508459305298</v>
      </c>
      <c r="P14" s="17">
        <v>0.33629953138136498</v>
      </c>
      <c r="Q14" s="17">
        <v>0.36327759934869203</v>
      </c>
      <c r="R14" s="17">
        <v>0.41558952621921103</v>
      </c>
      <c r="S14" s="17">
        <v>0.40257092491037599</v>
      </c>
      <c r="T14" s="17">
        <v>0.36945923358704702</v>
      </c>
      <c r="U14" s="17">
        <v>0.43578392861489901</v>
      </c>
      <c r="V14" s="17">
        <v>0.42270163025810298</v>
      </c>
      <c r="W14" s="17">
        <v>0.37251324972434502</v>
      </c>
      <c r="X14" s="17">
        <v>0.34925056487012002</v>
      </c>
      <c r="Y14" s="17"/>
      <c r="Z14" s="17">
        <v>0.42168257093636702</v>
      </c>
      <c r="AA14" s="17">
        <v>0.39227980383501598</v>
      </c>
      <c r="AB14" s="17">
        <v>0.420773209757832</v>
      </c>
      <c r="AC14" s="17">
        <v>0.43308115664623997</v>
      </c>
      <c r="AD14" s="17"/>
      <c r="AE14" s="17">
        <v>0.37317211266766998</v>
      </c>
      <c r="AF14" s="17">
        <v>0.40636031550987201</v>
      </c>
      <c r="AG14" s="17">
        <v>0.448582579343694</v>
      </c>
      <c r="AH14" s="17">
        <v>0.52177730439757697</v>
      </c>
      <c r="AI14" s="17">
        <v>0.53844323256453097</v>
      </c>
      <c r="AJ14" s="17"/>
      <c r="AK14" s="17">
        <v>0.38101491885621402</v>
      </c>
      <c r="AL14" s="17">
        <v>0.41438197503851698</v>
      </c>
      <c r="AM14" s="17">
        <v>0.47694743897782399</v>
      </c>
      <c r="AN14" s="17">
        <v>0.41858656363937902</v>
      </c>
      <c r="AO14" s="17">
        <v>0.47771638864879401</v>
      </c>
      <c r="AP14" s="17">
        <v>0.343306372153378</v>
      </c>
      <c r="AQ14" s="17"/>
      <c r="AR14" s="17">
        <v>0.357424603793697</v>
      </c>
      <c r="AS14" s="17">
        <v>0.48351976410897202</v>
      </c>
      <c r="AT14" s="17">
        <v>0.367962396133238</v>
      </c>
      <c r="AU14" s="17"/>
      <c r="AV14" s="17">
        <v>0.37445351220855899</v>
      </c>
      <c r="AW14" s="17">
        <v>0.52608154669496299</v>
      </c>
      <c r="AX14" s="17">
        <v>0.41177291250179199</v>
      </c>
      <c r="AY14" s="17">
        <v>0.37653700001908402</v>
      </c>
      <c r="AZ14" s="17">
        <v>0.31477817269720498</v>
      </c>
      <c r="BA14" s="17"/>
      <c r="BB14" s="17">
        <v>0.37011089977111999</v>
      </c>
      <c r="BC14" s="17">
        <v>0.51938090426599803</v>
      </c>
      <c r="BD14" s="17">
        <v>0.52340415813278196</v>
      </c>
      <c r="BE14" s="17"/>
      <c r="BF14" s="17">
        <v>0.58352059013382596</v>
      </c>
      <c r="BG14" s="17">
        <v>0.39799639850150298</v>
      </c>
      <c r="BH14" s="17">
        <v>0.44726756886501901</v>
      </c>
      <c r="BI14" s="17">
        <v>0.35904573245070498</v>
      </c>
      <c r="BJ14" s="17">
        <v>0.30592520343819801</v>
      </c>
      <c r="BK14" s="17">
        <v>0.284552266720969</v>
      </c>
    </row>
    <row r="15" spans="2:63" x14ac:dyDescent="0.35">
      <c r="B15" s="14" t="s">
        <v>239</v>
      </c>
      <c r="C15" s="17">
        <v>0.438782760370236</v>
      </c>
      <c r="D15" s="17">
        <v>0.45374641713400898</v>
      </c>
      <c r="E15" s="17">
        <v>0.42499372544463898</v>
      </c>
      <c r="F15" s="17"/>
      <c r="G15" s="17">
        <v>0.27373774736574003</v>
      </c>
      <c r="H15" s="17">
        <v>0.27797199210683199</v>
      </c>
      <c r="I15" s="17">
        <v>0.35143436734484002</v>
      </c>
      <c r="J15" s="17">
        <v>0.48885247269082999</v>
      </c>
      <c r="K15" s="17">
        <v>0.55087336515171903</v>
      </c>
      <c r="L15" s="17">
        <v>0.64805809221987398</v>
      </c>
      <c r="M15" s="17"/>
      <c r="N15" s="17">
        <v>0.28265326483487302</v>
      </c>
      <c r="O15" s="17">
        <v>0.46366308925197203</v>
      </c>
      <c r="P15" s="17">
        <v>0.55841461005344895</v>
      </c>
      <c r="Q15" s="17">
        <v>0.49432875568540102</v>
      </c>
      <c r="R15" s="17">
        <v>0.41472114018884099</v>
      </c>
      <c r="S15" s="17">
        <v>0.45608828325623102</v>
      </c>
      <c r="T15" s="17">
        <v>0.45121960667559702</v>
      </c>
      <c r="U15" s="17">
        <v>0.395914934780142</v>
      </c>
      <c r="V15" s="17">
        <v>0.45212610810071602</v>
      </c>
      <c r="W15" s="17">
        <v>0.461604937642769</v>
      </c>
      <c r="X15" s="17">
        <v>0.47494799268128801</v>
      </c>
      <c r="Y15" s="17"/>
      <c r="Z15" s="17">
        <v>0.48015431880774201</v>
      </c>
      <c r="AA15" s="17">
        <v>0.44333186342400399</v>
      </c>
      <c r="AB15" s="17">
        <v>0.44366094611628898</v>
      </c>
      <c r="AC15" s="17">
        <v>0.39072275652562699</v>
      </c>
      <c r="AD15" s="17"/>
      <c r="AE15" s="17">
        <v>0.44848051249889098</v>
      </c>
      <c r="AF15" s="17">
        <v>0.47212622580352298</v>
      </c>
      <c r="AG15" s="17">
        <v>0.41197993041818498</v>
      </c>
      <c r="AH15" s="17">
        <v>0.362316819498398</v>
      </c>
      <c r="AI15" s="17">
        <v>0.34813974833648498</v>
      </c>
      <c r="AJ15" s="17"/>
      <c r="AK15" s="17">
        <v>0.51312502757616096</v>
      </c>
      <c r="AL15" s="17">
        <v>0.45112468676344097</v>
      </c>
      <c r="AM15" s="17">
        <v>0.33735737318409298</v>
      </c>
      <c r="AN15" s="17">
        <v>0.38553195219388497</v>
      </c>
      <c r="AO15" s="17">
        <v>0.38477253214185397</v>
      </c>
      <c r="AP15" s="17">
        <v>0.38098079743674901</v>
      </c>
      <c r="AQ15" s="17"/>
      <c r="AR15" s="17">
        <v>0.519658683514019</v>
      </c>
      <c r="AS15" s="17">
        <v>0.38500370397463202</v>
      </c>
      <c r="AT15" s="17">
        <v>0.40489171983216499</v>
      </c>
      <c r="AU15" s="17"/>
      <c r="AV15" s="17">
        <v>0.52957721759030096</v>
      </c>
      <c r="AW15" s="17">
        <v>0.31849932845936502</v>
      </c>
      <c r="AX15" s="17">
        <v>0.47403727805657703</v>
      </c>
      <c r="AY15" s="17">
        <v>0.52822942619470203</v>
      </c>
      <c r="AZ15" s="17">
        <v>0.41926816173850301</v>
      </c>
      <c r="BA15" s="17"/>
      <c r="BB15" s="17">
        <v>0.54141077093050105</v>
      </c>
      <c r="BC15" s="17">
        <v>0.34445320482430503</v>
      </c>
      <c r="BD15" s="17">
        <v>0.36629404053220499</v>
      </c>
      <c r="BE15" s="17"/>
      <c r="BF15" s="17">
        <v>0.28080997048812401</v>
      </c>
      <c r="BG15" s="17">
        <v>0.45263740859537399</v>
      </c>
      <c r="BH15" s="17">
        <v>0.39386166757893798</v>
      </c>
      <c r="BI15" s="17">
        <v>0.491846883759263</v>
      </c>
      <c r="BJ15" s="17">
        <v>0.57186635611150705</v>
      </c>
      <c r="BK15" s="17">
        <v>0.55263937921094397</v>
      </c>
    </row>
    <row r="16" spans="2:63" x14ac:dyDescent="0.35">
      <c r="B16" s="14" t="s">
        <v>192</v>
      </c>
      <c r="C16" s="18">
        <v>-2.2485188397014098E-2</v>
      </c>
      <c r="D16" s="18">
        <v>-3.5859120492583198E-2</v>
      </c>
      <c r="E16" s="18">
        <v>-1.03541968475335E-2</v>
      </c>
      <c r="F16" s="18"/>
      <c r="G16" s="18">
        <v>0.32293436975267797</v>
      </c>
      <c r="H16" s="18">
        <v>0.29947123162561101</v>
      </c>
      <c r="I16" s="18">
        <v>0.12792922713707999</v>
      </c>
      <c r="J16" s="18">
        <v>-0.164344647845861</v>
      </c>
      <c r="K16" s="18">
        <v>-0.24694770435824701</v>
      </c>
      <c r="L16" s="18">
        <v>-0.39386856037482998</v>
      </c>
      <c r="M16" s="18"/>
      <c r="N16" s="18">
        <v>0.29292940817326002</v>
      </c>
      <c r="O16" s="18">
        <v>-5.3154629946674102E-2</v>
      </c>
      <c r="P16" s="18">
        <v>-0.22211507867208399</v>
      </c>
      <c r="Q16" s="18">
        <v>-0.131051156336709</v>
      </c>
      <c r="R16" s="18">
        <v>8.6838603036948304E-4</v>
      </c>
      <c r="S16" s="18">
        <v>-5.3517358345854402E-2</v>
      </c>
      <c r="T16" s="18">
        <v>-8.1760373088550206E-2</v>
      </c>
      <c r="U16" s="18">
        <v>3.9868993834757199E-2</v>
      </c>
      <c r="V16" s="18">
        <v>-2.9424477842613501E-2</v>
      </c>
      <c r="W16" s="18">
        <v>-8.9091687918424103E-2</v>
      </c>
      <c r="X16" s="18">
        <v>-0.12569742781116799</v>
      </c>
      <c r="Y16" s="18"/>
      <c r="Z16" s="18">
        <v>-5.8471747871374297E-2</v>
      </c>
      <c r="AA16" s="18">
        <v>-5.1052059588988001E-2</v>
      </c>
      <c r="AB16" s="18">
        <v>-2.28877363584577E-2</v>
      </c>
      <c r="AC16" s="18">
        <v>4.2358400120613302E-2</v>
      </c>
      <c r="AD16" s="18"/>
      <c r="AE16" s="18">
        <v>-7.5308399831220604E-2</v>
      </c>
      <c r="AF16" s="18">
        <v>-6.57659102936511E-2</v>
      </c>
      <c r="AG16" s="18">
        <v>3.6602648925508997E-2</v>
      </c>
      <c r="AH16" s="18">
        <v>0.15946048489917899</v>
      </c>
      <c r="AI16" s="18">
        <v>0.19030348422804499</v>
      </c>
      <c r="AJ16" s="18"/>
      <c r="AK16" s="18">
        <v>-0.13211010871994699</v>
      </c>
      <c r="AL16" s="18">
        <v>-3.6742711724924201E-2</v>
      </c>
      <c r="AM16" s="18">
        <v>0.13959006579373201</v>
      </c>
      <c r="AN16" s="18">
        <v>3.3054611445494403E-2</v>
      </c>
      <c r="AO16" s="18">
        <v>9.2943856506940606E-2</v>
      </c>
      <c r="AP16" s="18">
        <v>-3.76744252833714E-2</v>
      </c>
      <c r="AQ16" s="18"/>
      <c r="AR16" s="18">
        <v>-0.162234079720322</v>
      </c>
      <c r="AS16" s="18">
        <v>9.8516060134339695E-2</v>
      </c>
      <c r="AT16" s="18">
        <v>-3.6929323698927298E-2</v>
      </c>
      <c r="AU16" s="18"/>
      <c r="AV16" s="18">
        <v>-0.155123705381742</v>
      </c>
      <c r="AW16" s="18">
        <v>0.207582218235598</v>
      </c>
      <c r="AX16" s="18">
        <v>-6.2264365554784797E-2</v>
      </c>
      <c r="AY16" s="18">
        <v>-0.15169242617561701</v>
      </c>
      <c r="AZ16" s="18">
        <v>-0.104489989041298</v>
      </c>
      <c r="BA16" s="18"/>
      <c r="BB16" s="18">
        <v>-0.171299871159381</v>
      </c>
      <c r="BC16" s="18">
        <v>0.17492769944169301</v>
      </c>
      <c r="BD16" s="18">
        <v>0.157110117600577</v>
      </c>
      <c r="BE16" s="18"/>
      <c r="BF16" s="18">
        <v>0.30271061964570101</v>
      </c>
      <c r="BG16" s="18">
        <v>-5.4641010093870603E-2</v>
      </c>
      <c r="BH16" s="18">
        <v>5.3405901286081102E-2</v>
      </c>
      <c r="BI16" s="18">
        <v>-0.13280115130855799</v>
      </c>
      <c r="BJ16" s="18">
        <v>-0.26594115267330898</v>
      </c>
      <c r="BK16" s="18">
        <v>-0.26808711248997402</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2:BK21"/>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292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2849</v>
      </c>
      <c r="D7" s="6">
        <v>1372</v>
      </c>
      <c r="E7" s="6">
        <v>1459</v>
      </c>
      <c r="F7" s="6"/>
      <c r="G7" s="6">
        <v>291</v>
      </c>
      <c r="H7" s="6">
        <v>427</v>
      </c>
      <c r="I7" s="6">
        <v>512</v>
      </c>
      <c r="J7" s="6">
        <v>577</v>
      </c>
      <c r="K7" s="6">
        <v>490</v>
      </c>
      <c r="L7" s="6">
        <v>552</v>
      </c>
      <c r="M7" s="6"/>
      <c r="N7" s="6">
        <v>368</v>
      </c>
      <c r="O7" s="6">
        <v>405</v>
      </c>
      <c r="P7" s="6">
        <v>220</v>
      </c>
      <c r="Q7" s="6">
        <v>292</v>
      </c>
      <c r="R7" s="6">
        <v>215</v>
      </c>
      <c r="S7" s="6">
        <v>268</v>
      </c>
      <c r="T7" s="6">
        <v>250</v>
      </c>
      <c r="U7" s="6">
        <v>117</v>
      </c>
      <c r="V7" s="6">
        <v>321</v>
      </c>
      <c r="W7" s="6">
        <v>241</v>
      </c>
      <c r="X7" s="6">
        <v>152</v>
      </c>
      <c r="Y7" s="6"/>
      <c r="Z7" s="6">
        <v>870</v>
      </c>
      <c r="AA7" s="6">
        <v>834</v>
      </c>
      <c r="AB7" s="6">
        <v>411</v>
      </c>
      <c r="AC7" s="6">
        <v>718</v>
      </c>
      <c r="AD7" s="6"/>
      <c r="AE7" s="6">
        <v>714</v>
      </c>
      <c r="AF7" s="6">
        <v>854</v>
      </c>
      <c r="AG7" s="6">
        <v>766</v>
      </c>
      <c r="AH7" s="6">
        <v>316</v>
      </c>
      <c r="AI7" s="6">
        <v>71</v>
      </c>
      <c r="AJ7" s="6"/>
      <c r="AK7" s="6">
        <v>1052</v>
      </c>
      <c r="AL7" s="6">
        <v>764</v>
      </c>
      <c r="AM7" s="6">
        <v>241</v>
      </c>
      <c r="AN7" s="6">
        <v>229</v>
      </c>
      <c r="AO7" s="6">
        <v>428</v>
      </c>
      <c r="AP7" s="6">
        <v>83</v>
      </c>
      <c r="AQ7" s="6"/>
      <c r="AR7" s="6">
        <v>1187</v>
      </c>
      <c r="AS7" s="6">
        <v>1127</v>
      </c>
      <c r="AT7" s="6">
        <v>374</v>
      </c>
      <c r="AU7" s="6"/>
      <c r="AV7" s="6">
        <v>1149</v>
      </c>
      <c r="AW7" s="6">
        <v>713</v>
      </c>
      <c r="AX7" s="6">
        <v>217</v>
      </c>
      <c r="AY7" s="6">
        <v>54</v>
      </c>
      <c r="AZ7" s="6">
        <v>366</v>
      </c>
      <c r="BA7" s="6"/>
      <c r="BB7" s="6">
        <v>920</v>
      </c>
      <c r="BC7" s="6">
        <v>683</v>
      </c>
      <c r="BD7" s="6">
        <v>165</v>
      </c>
      <c r="BE7" s="6"/>
      <c r="BF7" s="6">
        <v>549</v>
      </c>
      <c r="BG7" s="6">
        <v>809</v>
      </c>
      <c r="BH7" s="6">
        <v>356</v>
      </c>
      <c r="BI7" s="6">
        <v>598</v>
      </c>
      <c r="BJ7" s="6">
        <v>377</v>
      </c>
      <c r="BK7" s="6">
        <v>156</v>
      </c>
    </row>
    <row r="8" spans="2:63" ht="30" customHeight="1" x14ac:dyDescent="0.35">
      <c r="B8" s="7" t="s">
        <v>9</v>
      </c>
      <c r="C8" s="7">
        <v>2860</v>
      </c>
      <c r="D8" s="7">
        <v>1441</v>
      </c>
      <c r="E8" s="7">
        <v>1401</v>
      </c>
      <c r="F8" s="7"/>
      <c r="G8" s="7">
        <v>375</v>
      </c>
      <c r="H8" s="7">
        <v>434</v>
      </c>
      <c r="I8" s="7">
        <v>472</v>
      </c>
      <c r="J8" s="7">
        <v>522</v>
      </c>
      <c r="K8" s="7">
        <v>428</v>
      </c>
      <c r="L8" s="7">
        <v>629</v>
      </c>
      <c r="M8" s="7"/>
      <c r="N8" s="7">
        <v>376</v>
      </c>
      <c r="O8" s="7">
        <v>404</v>
      </c>
      <c r="P8" s="7">
        <v>213</v>
      </c>
      <c r="Q8" s="7">
        <v>287</v>
      </c>
      <c r="R8" s="7">
        <v>211</v>
      </c>
      <c r="S8" s="7">
        <v>268</v>
      </c>
      <c r="T8" s="7">
        <v>244</v>
      </c>
      <c r="U8" s="7">
        <v>114</v>
      </c>
      <c r="V8" s="7">
        <v>323</v>
      </c>
      <c r="W8" s="7">
        <v>271</v>
      </c>
      <c r="X8" s="7">
        <v>150</v>
      </c>
      <c r="Y8" s="7"/>
      <c r="Z8" s="7">
        <v>726</v>
      </c>
      <c r="AA8" s="7">
        <v>746</v>
      </c>
      <c r="AB8" s="7">
        <v>601</v>
      </c>
      <c r="AC8" s="7">
        <v>771</v>
      </c>
      <c r="AD8" s="7"/>
      <c r="AE8" s="7">
        <v>758</v>
      </c>
      <c r="AF8" s="7">
        <v>898</v>
      </c>
      <c r="AG8" s="7">
        <v>717</v>
      </c>
      <c r="AH8" s="7">
        <v>286</v>
      </c>
      <c r="AI8" s="7">
        <v>64</v>
      </c>
      <c r="AJ8" s="7"/>
      <c r="AK8" s="7">
        <v>1062</v>
      </c>
      <c r="AL8" s="7">
        <v>718</v>
      </c>
      <c r="AM8" s="7">
        <v>262</v>
      </c>
      <c r="AN8" s="7">
        <v>238</v>
      </c>
      <c r="AO8" s="7">
        <v>434</v>
      </c>
      <c r="AP8" s="7">
        <v>91</v>
      </c>
      <c r="AQ8" s="7"/>
      <c r="AR8" s="7">
        <v>1199</v>
      </c>
      <c r="AS8" s="7">
        <v>1095</v>
      </c>
      <c r="AT8" s="7">
        <v>385</v>
      </c>
      <c r="AU8" s="7"/>
      <c r="AV8" s="7">
        <v>1149</v>
      </c>
      <c r="AW8" s="7">
        <v>716</v>
      </c>
      <c r="AX8" s="7">
        <v>200</v>
      </c>
      <c r="AY8" s="7">
        <v>59</v>
      </c>
      <c r="AZ8" s="7">
        <v>377</v>
      </c>
      <c r="BA8" s="7"/>
      <c r="BB8" s="7">
        <v>923</v>
      </c>
      <c r="BC8" s="7">
        <v>684</v>
      </c>
      <c r="BD8" s="7">
        <v>156</v>
      </c>
      <c r="BE8" s="7"/>
      <c r="BF8" s="7">
        <v>556</v>
      </c>
      <c r="BG8" s="7">
        <v>788</v>
      </c>
      <c r="BH8" s="7">
        <v>372</v>
      </c>
      <c r="BI8" s="7">
        <v>605</v>
      </c>
      <c r="BJ8" s="7">
        <v>375</v>
      </c>
      <c r="BK8" s="7">
        <v>160</v>
      </c>
    </row>
    <row r="9" spans="2:63" x14ac:dyDescent="0.35">
      <c r="B9" s="14" t="s">
        <v>234</v>
      </c>
      <c r="C9" s="11">
        <v>9.6811304815936694E-2</v>
      </c>
      <c r="D9" s="11">
        <v>0.11952726681909299</v>
      </c>
      <c r="E9" s="11">
        <v>7.3761305865749804E-2</v>
      </c>
      <c r="F9" s="11"/>
      <c r="G9" s="11">
        <v>0.213620724618518</v>
      </c>
      <c r="H9" s="11">
        <v>0.18138564477734601</v>
      </c>
      <c r="I9" s="11">
        <v>0.106485846927643</v>
      </c>
      <c r="J9" s="11">
        <v>6.1111671730205402E-2</v>
      </c>
      <c r="K9" s="11">
        <v>3.29510466587715E-2</v>
      </c>
      <c r="L9" s="11">
        <v>3.4668012737738597E-2</v>
      </c>
      <c r="M9" s="11"/>
      <c r="N9" s="11">
        <v>0.166793401071402</v>
      </c>
      <c r="O9" s="11">
        <v>6.4213554330733794E-2</v>
      </c>
      <c r="P9" s="11">
        <v>5.7551683729741003E-2</v>
      </c>
      <c r="Q9" s="11">
        <v>8.0698894442333802E-2</v>
      </c>
      <c r="R9" s="11">
        <v>9.2849991127938999E-2</v>
      </c>
      <c r="S9" s="11">
        <v>9.3919399979787599E-2</v>
      </c>
      <c r="T9" s="11">
        <v>0.106172730977388</v>
      </c>
      <c r="U9" s="11">
        <v>0.10424916501593801</v>
      </c>
      <c r="V9" s="11">
        <v>8.0145041305233505E-2</v>
      </c>
      <c r="W9" s="11">
        <v>0.124037951042672</v>
      </c>
      <c r="X9" s="11">
        <v>7.2600629453709195E-2</v>
      </c>
      <c r="Y9" s="11"/>
      <c r="Z9" s="11">
        <v>0.101179993076256</v>
      </c>
      <c r="AA9" s="11">
        <v>6.6464463434248999E-2</v>
      </c>
      <c r="AB9" s="11">
        <v>0.11138322614604999</v>
      </c>
      <c r="AC9" s="11">
        <v>0.11270207428522</v>
      </c>
      <c r="AD9" s="11"/>
      <c r="AE9" s="11">
        <v>9.0597369235518102E-2</v>
      </c>
      <c r="AF9" s="11">
        <v>8.6233375524794806E-2</v>
      </c>
      <c r="AG9" s="11">
        <v>8.9548528797262605E-2</v>
      </c>
      <c r="AH9" s="11">
        <v>0.16855813481644299</v>
      </c>
      <c r="AI9" s="11">
        <v>0.22765301831829499</v>
      </c>
      <c r="AJ9" s="11"/>
      <c r="AK9" s="11">
        <v>9.5534286253729395E-2</v>
      </c>
      <c r="AL9" s="11">
        <v>9.5886195672569896E-2</v>
      </c>
      <c r="AM9" s="11">
        <v>0.152169422219637</v>
      </c>
      <c r="AN9" s="11">
        <v>6.00918656374414E-2</v>
      </c>
      <c r="AO9" s="11">
        <v>0.106434891494045</v>
      </c>
      <c r="AP9" s="11">
        <v>2.5657546148583499E-2</v>
      </c>
      <c r="AQ9" s="11"/>
      <c r="AR9" s="11">
        <v>6.4548523965197099E-2</v>
      </c>
      <c r="AS9" s="11">
        <v>0.137846194941809</v>
      </c>
      <c r="AT9" s="11">
        <v>7.1728555456435E-2</v>
      </c>
      <c r="AU9" s="11"/>
      <c r="AV9" s="11">
        <v>7.2459536228678206E-2</v>
      </c>
      <c r="AW9" s="11">
        <v>0.15377714738789899</v>
      </c>
      <c r="AX9" s="11">
        <v>8.8832933951458595E-2</v>
      </c>
      <c r="AY9" s="11">
        <v>0.12493337534549</v>
      </c>
      <c r="AZ9" s="11">
        <v>6.1450096503889197E-2</v>
      </c>
      <c r="BA9" s="11"/>
      <c r="BB9" s="11">
        <v>7.7191569176067398E-2</v>
      </c>
      <c r="BC9" s="11">
        <v>0.14063784386751901</v>
      </c>
      <c r="BD9" s="11">
        <v>0.14689061285381999</v>
      </c>
      <c r="BE9" s="11"/>
      <c r="BF9" s="11">
        <v>0.17331760875555999</v>
      </c>
      <c r="BG9" s="11">
        <v>6.9281745002090098E-2</v>
      </c>
      <c r="BH9" s="11">
        <v>0.113808723456848</v>
      </c>
      <c r="BI9" s="11">
        <v>7.3134639021578005E-2</v>
      </c>
      <c r="BJ9" s="11">
        <v>7.0678600690101206E-2</v>
      </c>
      <c r="BK9" s="11">
        <v>6.9252946342845498E-2</v>
      </c>
    </row>
    <row r="10" spans="2:63" x14ac:dyDescent="0.35">
      <c r="B10" s="14" t="s">
        <v>235</v>
      </c>
      <c r="C10" s="11">
        <v>0.32063357015383298</v>
      </c>
      <c r="D10" s="11">
        <v>0.29682187698970602</v>
      </c>
      <c r="E10" s="11">
        <v>0.34323246397722801</v>
      </c>
      <c r="F10" s="11"/>
      <c r="G10" s="11">
        <v>0.31642878079588999</v>
      </c>
      <c r="H10" s="11">
        <v>0.34659967001789699</v>
      </c>
      <c r="I10" s="11">
        <v>0.345969837988023</v>
      </c>
      <c r="J10" s="11">
        <v>0.282981260443878</v>
      </c>
      <c r="K10" s="11">
        <v>0.31444359146189099</v>
      </c>
      <c r="L10" s="11">
        <v>0.32166983550874301</v>
      </c>
      <c r="M10" s="11"/>
      <c r="N10" s="11">
        <v>0.316613743145777</v>
      </c>
      <c r="O10" s="11">
        <v>0.33998933439923801</v>
      </c>
      <c r="P10" s="11">
        <v>0.319457447079463</v>
      </c>
      <c r="Q10" s="11">
        <v>0.29851022949474398</v>
      </c>
      <c r="R10" s="11">
        <v>0.31406198292237503</v>
      </c>
      <c r="S10" s="11">
        <v>0.280821090145362</v>
      </c>
      <c r="T10" s="11">
        <v>0.34599692555011202</v>
      </c>
      <c r="U10" s="11">
        <v>0.30035023962207602</v>
      </c>
      <c r="V10" s="11">
        <v>0.35124821773794701</v>
      </c>
      <c r="W10" s="11">
        <v>0.30351503440015098</v>
      </c>
      <c r="X10" s="11">
        <v>0.34208758002444001</v>
      </c>
      <c r="Y10" s="11"/>
      <c r="Z10" s="11">
        <v>0.350848364812748</v>
      </c>
      <c r="AA10" s="11">
        <v>0.30408092143842802</v>
      </c>
      <c r="AB10" s="11">
        <v>0.344367310519957</v>
      </c>
      <c r="AC10" s="11">
        <v>0.28595942425209198</v>
      </c>
      <c r="AD10" s="11"/>
      <c r="AE10" s="11">
        <v>0.26314182675015402</v>
      </c>
      <c r="AF10" s="11">
        <v>0.34570430990552098</v>
      </c>
      <c r="AG10" s="11">
        <v>0.35179711197000502</v>
      </c>
      <c r="AH10" s="11">
        <v>0.32986125221603402</v>
      </c>
      <c r="AI10" s="11">
        <v>0.29570796303355701</v>
      </c>
      <c r="AJ10" s="11"/>
      <c r="AK10" s="11">
        <v>0.31679703295332201</v>
      </c>
      <c r="AL10" s="11">
        <v>0.36183070547707502</v>
      </c>
      <c r="AM10" s="11">
        <v>0.28654613468326201</v>
      </c>
      <c r="AN10" s="11">
        <v>0.26049945934886498</v>
      </c>
      <c r="AO10" s="11">
        <v>0.32728257395784099</v>
      </c>
      <c r="AP10" s="11">
        <v>0.345073902373362</v>
      </c>
      <c r="AQ10" s="11"/>
      <c r="AR10" s="11">
        <v>0.28905868161708298</v>
      </c>
      <c r="AS10" s="11">
        <v>0.36874961810520501</v>
      </c>
      <c r="AT10" s="11">
        <v>0.29166416000052903</v>
      </c>
      <c r="AU10" s="11"/>
      <c r="AV10" s="11">
        <v>0.30511350871468101</v>
      </c>
      <c r="AW10" s="11">
        <v>0.36841251032663402</v>
      </c>
      <c r="AX10" s="11">
        <v>0.38866634693947799</v>
      </c>
      <c r="AY10" s="11">
        <v>9.0339909706753499E-2</v>
      </c>
      <c r="AZ10" s="11">
        <v>0.242607284249476</v>
      </c>
      <c r="BA10" s="11"/>
      <c r="BB10" s="11">
        <v>0.31804907277531802</v>
      </c>
      <c r="BC10" s="11">
        <v>0.365521057563717</v>
      </c>
      <c r="BD10" s="11">
        <v>0.33273380382852602</v>
      </c>
      <c r="BE10" s="11"/>
      <c r="BF10" s="11">
        <v>0.36351870068366599</v>
      </c>
      <c r="BG10" s="11">
        <v>0.279402708489916</v>
      </c>
      <c r="BH10" s="11">
        <v>0.29467972136047699</v>
      </c>
      <c r="BI10" s="11">
        <v>0.34345728704878398</v>
      </c>
      <c r="BJ10" s="11">
        <v>0.33468903153942697</v>
      </c>
      <c r="BK10" s="11">
        <v>0.32635880092022701</v>
      </c>
    </row>
    <row r="11" spans="2:63" x14ac:dyDescent="0.35">
      <c r="B11" s="14" t="s">
        <v>283</v>
      </c>
      <c r="C11" s="11">
        <v>0.251212846045891</v>
      </c>
      <c r="D11" s="11">
        <v>0.26647597357240399</v>
      </c>
      <c r="E11" s="11">
        <v>0.23733679453953899</v>
      </c>
      <c r="F11" s="11"/>
      <c r="G11" s="11">
        <v>0.232805404976095</v>
      </c>
      <c r="H11" s="11">
        <v>0.21447703364482701</v>
      </c>
      <c r="I11" s="11">
        <v>0.20555671408795601</v>
      </c>
      <c r="J11" s="11">
        <v>0.26102332019173502</v>
      </c>
      <c r="K11" s="11">
        <v>0.29187741898895803</v>
      </c>
      <c r="L11" s="11">
        <v>0.28592385005098198</v>
      </c>
      <c r="M11" s="11"/>
      <c r="N11" s="11">
        <v>0.24166040624017099</v>
      </c>
      <c r="O11" s="11">
        <v>0.27506717183380403</v>
      </c>
      <c r="P11" s="11">
        <v>0.23866040997978299</v>
      </c>
      <c r="Q11" s="11">
        <v>0.27462259354060597</v>
      </c>
      <c r="R11" s="11">
        <v>0.25910418972302002</v>
      </c>
      <c r="S11" s="11">
        <v>0.30456845500013502</v>
      </c>
      <c r="T11" s="11">
        <v>0.177249805222328</v>
      </c>
      <c r="U11" s="11">
        <v>0.22914654135138099</v>
      </c>
      <c r="V11" s="11">
        <v>0.246743002184722</v>
      </c>
      <c r="W11" s="11">
        <v>0.24686690055419699</v>
      </c>
      <c r="X11" s="11">
        <v>0.232136464637616</v>
      </c>
      <c r="Y11" s="11"/>
      <c r="Z11" s="11">
        <v>0.27201579745040999</v>
      </c>
      <c r="AA11" s="11">
        <v>0.26510890433867601</v>
      </c>
      <c r="AB11" s="11">
        <v>0.25864157297958801</v>
      </c>
      <c r="AC11" s="11">
        <v>0.213348952032552</v>
      </c>
      <c r="AD11" s="11"/>
      <c r="AE11" s="11">
        <v>0.26723889160130399</v>
      </c>
      <c r="AF11" s="11">
        <v>0.23702830564757199</v>
      </c>
      <c r="AG11" s="11">
        <v>0.265462403056198</v>
      </c>
      <c r="AH11" s="11">
        <v>0.247967303433689</v>
      </c>
      <c r="AI11" s="11">
        <v>0.178270998406591</v>
      </c>
      <c r="AJ11" s="11"/>
      <c r="AK11" s="11">
        <v>0.27306719026187098</v>
      </c>
      <c r="AL11" s="11">
        <v>0.241030605877986</v>
      </c>
      <c r="AM11" s="11">
        <v>0.243671238949803</v>
      </c>
      <c r="AN11" s="11">
        <v>0.23041668802205301</v>
      </c>
      <c r="AO11" s="11">
        <v>0.24591360931668499</v>
      </c>
      <c r="AP11" s="11">
        <v>0.178718045774486</v>
      </c>
      <c r="AQ11" s="11"/>
      <c r="AR11" s="11">
        <v>0.26972550248900301</v>
      </c>
      <c r="AS11" s="11">
        <v>0.23084345693828201</v>
      </c>
      <c r="AT11" s="11">
        <v>0.258945166042863</v>
      </c>
      <c r="AU11" s="11"/>
      <c r="AV11" s="11">
        <v>0.280114557480176</v>
      </c>
      <c r="AW11" s="11">
        <v>0.20432354281224399</v>
      </c>
      <c r="AX11" s="11">
        <v>0.28515372921923898</v>
      </c>
      <c r="AY11" s="11">
        <v>0.35177882462909998</v>
      </c>
      <c r="AZ11" s="11">
        <v>0.25962321480621597</v>
      </c>
      <c r="BA11" s="11"/>
      <c r="BB11" s="11">
        <v>0.280293014797174</v>
      </c>
      <c r="BC11" s="11">
        <v>0.22949871077218001</v>
      </c>
      <c r="BD11" s="11">
        <v>0.24520322776060399</v>
      </c>
      <c r="BE11" s="11"/>
      <c r="BF11" s="11">
        <v>0.20453625888459701</v>
      </c>
      <c r="BG11" s="11">
        <v>0.275268164404255</v>
      </c>
      <c r="BH11" s="11">
        <v>0.26477135749894098</v>
      </c>
      <c r="BI11" s="11">
        <v>0.25437560229324602</v>
      </c>
      <c r="BJ11" s="11">
        <v>0.25000476120859799</v>
      </c>
      <c r="BK11" s="11">
        <v>0.256823755762284</v>
      </c>
    </row>
    <row r="12" spans="2:63" x14ac:dyDescent="0.35">
      <c r="B12" s="14" t="s">
        <v>237</v>
      </c>
      <c r="C12" s="11">
        <v>0.173122480224188</v>
      </c>
      <c r="D12" s="11">
        <v>0.18528735036514299</v>
      </c>
      <c r="E12" s="11">
        <v>0.161116025750379</v>
      </c>
      <c r="F12" s="11"/>
      <c r="G12" s="11">
        <v>0.115313241393611</v>
      </c>
      <c r="H12" s="11">
        <v>0.114386027798747</v>
      </c>
      <c r="I12" s="11">
        <v>0.16396416663691701</v>
      </c>
      <c r="J12" s="11">
        <v>0.196879863043775</v>
      </c>
      <c r="K12" s="11">
        <v>0.20684064640378999</v>
      </c>
      <c r="L12" s="11">
        <v>0.212304779112682</v>
      </c>
      <c r="M12" s="11"/>
      <c r="N12" s="11">
        <v>0.15206396456334001</v>
      </c>
      <c r="O12" s="11">
        <v>0.15247428033426999</v>
      </c>
      <c r="P12" s="11">
        <v>0.21470886419524099</v>
      </c>
      <c r="Q12" s="11">
        <v>0.17712710643141699</v>
      </c>
      <c r="R12" s="11">
        <v>0.12532626401487101</v>
      </c>
      <c r="S12" s="11">
        <v>0.16999251373577501</v>
      </c>
      <c r="T12" s="11">
        <v>0.208355161801482</v>
      </c>
      <c r="U12" s="11">
        <v>0.208128910436433</v>
      </c>
      <c r="V12" s="11">
        <v>0.16386739249538901</v>
      </c>
      <c r="W12" s="11">
        <v>0.18718762600528199</v>
      </c>
      <c r="X12" s="11">
        <v>0.19819820921800199</v>
      </c>
      <c r="Y12" s="11"/>
      <c r="Z12" s="11">
        <v>0.146199128943484</v>
      </c>
      <c r="AA12" s="11">
        <v>0.18526527579235499</v>
      </c>
      <c r="AB12" s="11">
        <v>0.15837113611717299</v>
      </c>
      <c r="AC12" s="11">
        <v>0.196804401942377</v>
      </c>
      <c r="AD12" s="11"/>
      <c r="AE12" s="11">
        <v>0.179139904281783</v>
      </c>
      <c r="AF12" s="11">
        <v>0.208592410907847</v>
      </c>
      <c r="AG12" s="11">
        <v>0.139307376692136</v>
      </c>
      <c r="AH12" s="11">
        <v>0.126072284563672</v>
      </c>
      <c r="AI12" s="11">
        <v>0.13911216016919201</v>
      </c>
      <c r="AJ12" s="11"/>
      <c r="AK12" s="11">
        <v>0.17371869031487</v>
      </c>
      <c r="AL12" s="11">
        <v>0.16044841163604401</v>
      </c>
      <c r="AM12" s="11">
        <v>0.16019760841266001</v>
      </c>
      <c r="AN12" s="11">
        <v>0.22606893648941601</v>
      </c>
      <c r="AO12" s="11">
        <v>0.17534624244660099</v>
      </c>
      <c r="AP12" s="11">
        <v>0.165694573550067</v>
      </c>
      <c r="AQ12" s="11"/>
      <c r="AR12" s="11">
        <v>0.235850852626004</v>
      </c>
      <c r="AS12" s="11">
        <v>0.113052829010198</v>
      </c>
      <c r="AT12" s="11">
        <v>0.18365075249239601</v>
      </c>
      <c r="AU12" s="11"/>
      <c r="AV12" s="11">
        <v>0.20498817370872499</v>
      </c>
      <c r="AW12" s="11">
        <v>9.8945261301076504E-2</v>
      </c>
      <c r="AX12" s="11">
        <v>0.115885438718693</v>
      </c>
      <c r="AY12" s="11">
        <v>0.34190052738589499</v>
      </c>
      <c r="AZ12" s="11">
        <v>0.22893604186893099</v>
      </c>
      <c r="BA12" s="11"/>
      <c r="BB12" s="11">
        <v>0.20190140173999799</v>
      </c>
      <c r="BC12" s="11">
        <v>0.10966284371209099</v>
      </c>
      <c r="BD12" s="11">
        <v>0.14978727698848401</v>
      </c>
      <c r="BE12" s="11"/>
      <c r="BF12" s="11">
        <v>0.14246370952776399</v>
      </c>
      <c r="BG12" s="11">
        <v>0.19980846219257101</v>
      </c>
      <c r="BH12" s="11">
        <v>0.166201388394561</v>
      </c>
      <c r="BI12" s="11">
        <v>0.16997028049628099</v>
      </c>
      <c r="BJ12" s="11">
        <v>0.17754782020495999</v>
      </c>
      <c r="BK12" s="11">
        <v>0.16580315091075701</v>
      </c>
    </row>
    <row r="13" spans="2:63" x14ac:dyDescent="0.35">
      <c r="B13" s="14" t="s">
        <v>84</v>
      </c>
      <c r="C13" s="11">
        <v>0.15821979876015199</v>
      </c>
      <c r="D13" s="11">
        <v>0.13188753225365299</v>
      </c>
      <c r="E13" s="11">
        <v>0.184553409867104</v>
      </c>
      <c r="F13" s="11"/>
      <c r="G13" s="11">
        <v>0.121831848215886</v>
      </c>
      <c r="H13" s="11">
        <v>0.14315162376118401</v>
      </c>
      <c r="I13" s="11">
        <v>0.17802343435946</v>
      </c>
      <c r="J13" s="11">
        <v>0.19800388459040699</v>
      </c>
      <c r="K13" s="11">
        <v>0.15388729648659</v>
      </c>
      <c r="L13" s="11">
        <v>0.14543352258985501</v>
      </c>
      <c r="M13" s="11"/>
      <c r="N13" s="11">
        <v>0.12286848497930999</v>
      </c>
      <c r="O13" s="11">
        <v>0.168255659101955</v>
      </c>
      <c r="P13" s="11">
        <v>0.16962159501577201</v>
      </c>
      <c r="Q13" s="11">
        <v>0.1690411760909</v>
      </c>
      <c r="R13" s="11">
        <v>0.20865757221179501</v>
      </c>
      <c r="S13" s="11">
        <v>0.15069854113894099</v>
      </c>
      <c r="T13" s="11">
        <v>0.16222537644869001</v>
      </c>
      <c r="U13" s="11">
        <v>0.15812514357417301</v>
      </c>
      <c r="V13" s="11">
        <v>0.157996346276707</v>
      </c>
      <c r="W13" s="11">
        <v>0.13839248799769799</v>
      </c>
      <c r="X13" s="11">
        <v>0.15497711666623301</v>
      </c>
      <c r="Y13" s="11"/>
      <c r="Z13" s="11">
        <v>0.12975671571710201</v>
      </c>
      <c r="AA13" s="11">
        <v>0.179080434996292</v>
      </c>
      <c r="AB13" s="11">
        <v>0.12723675423723299</v>
      </c>
      <c r="AC13" s="11">
        <v>0.191185147487759</v>
      </c>
      <c r="AD13" s="11"/>
      <c r="AE13" s="11">
        <v>0.19988200813124099</v>
      </c>
      <c r="AF13" s="11">
        <v>0.122441598014265</v>
      </c>
      <c r="AG13" s="11">
        <v>0.15388457948439799</v>
      </c>
      <c r="AH13" s="11">
        <v>0.12754102497016301</v>
      </c>
      <c r="AI13" s="11">
        <v>0.159255860072366</v>
      </c>
      <c r="AJ13" s="11"/>
      <c r="AK13" s="11">
        <v>0.140882800216208</v>
      </c>
      <c r="AL13" s="11">
        <v>0.14080408133632499</v>
      </c>
      <c r="AM13" s="11">
        <v>0.15741559573463901</v>
      </c>
      <c r="AN13" s="11">
        <v>0.222923050502225</v>
      </c>
      <c r="AO13" s="11">
        <v>0.145022682784827</v>
      </c>
      <c r="AP13" s="11">
        <v>0.28485593215350202</v>
      </c>
      <c r="AQ13" s="11"/>
      <c r="AR13" s="11">
        <v>0.14081643930271201</v>
      </c>
      <c r="AS13" s="11">
        <v>0.14950790100450501</v>
      </c>
      <c r="AT13" s="11">
        <v>0.19401136600777699</v>
      </c>
      <c r="AU13" s="11"/>
      <c r="AV13" s="11">
        <v>0.13732422386773899</v>
      </c>
      <c r="AW13" s="11">
        <v>0.17454153817214599</v>
      </c>
      <c r="AX13" s="11">
        <v>0.121461551171131</v>
      </c>
      <c r="AY13" s="11">
        <v>9.1047362932760903E-2</v>
      </c>
      <c r="AZ13" s="11">
        <v>0.20738336257148801</v>
      </c>
      <c r="BA13" s="11"/>
      <c r="BB13" s="11">
        <v>0.122564941511443</v>
      </c>
      <c r="BC13" s="11">
        <v>0.154679544084493</v>
      </c>
      <c r="BD13" s="11">
        <v>0.12538507856856601</v>
      </c>
      <c r="BE13" s="11"/>
      <c r="BF13" s="11">
        <v>0.116163722148413</v>
      </c>
      <c r="BG13" s="11">
        <v>0.176238919911168</v>
      </c>
      <c r="BH13" s="11">
        <v>0.160538809289173</v>
      </c>
      <c r="BI13" s="11">
        <v>0.159062191140111</v>
      </c>
      <c r="BJ13" s="11">
        <v>0.16707978635691401</v>
      </c>
      <c r="BK13" s="11">
        <v>0.181761346063886</v>
      </c>
    </row>
    <row r="14" spans="2:63" x14ac:dyDescent="0.35">
      <c r="B14" s="14" t="s">
        <v>238</v>
      </c>
      <c r="C14" s="17">
        <v>0.41744487496977001</v>
      </c>
      <c r="D14" s="17">
        <v>0.416349143808799</v>
      </c>
      <c r="E14" s="17">
        <v>0.41699376984297798</v>
      </c>
      <c r="F14" s="17"/>
      <c r="G14" s="17">
        <v>0.53004950541440798</v>
      </c>
      <c r="H14" s="17">
        <v>0.52798531479524302</v>
      </c>
      <c r="I14" s="17">
        <v>0.45245568491566601</v>
      </c>
      <c r="J14" s="17">
        <v>0.34409293217408399</v>
      </c>
      <c r="K14" s="17">
        <v>0.34739463812066301</v>
      </c>
      <c r="L14" s="17">
        <v>0.35633784824648101</v>
      </c>
      <c r="M14" s="17"/>
      <c r="N14" s="17">
        <v>0.48340714421717901</v>
      </c>
      <c r="O14" s="17">
        <v>0.40420288872997101</v>
      </c>
      <c r="P14" s="17">
        <v>0.37700913080920401</v>
      </c>
      <c r="Q14" s="17">
        <v>0.37920912393707801</v>
      </c>
      <c r="R14" s="17">
        <v>0.40691197405031398</v>
      </c>
      <c r="S14" s="17">
        <v>0.37474049012514898</v>
      </c>
      <c r="T14" s="17">
        <v>0.45216965652750002</v>
      </c>
      <c r="U14" s="17">
        <v>0.40459940463801403</v>
      </c>
      <c r="V14" s="17">
        <v>0.43139325904318099</v>
      </c>
      <c r="W14" s="17">
        <v>0.427552985442823</v>
      </c>
      <c r="X14" s="17">
        <v>0.41468820947814899</v>
      </c>
      <c r="Y14" s="17"/>
      <c r="Z14" s="17">
        <v>0.45202835788900397</v>
      </c>
      <c r="AA14" s="17">
        <v>0.37054538487267702</v>
      </c>
      <c r="AB14" s="17">
        <v>0.45575053666600601</v>
      </c>
      <c r="AC14" s="17">
        <v>0.39866149853731198</v>
      </c>
      <c r="AD14" s="17"/>
      <c r="AE14" s="17">
        <v>0.35373919598567199</v>
      </c>
      <c r="AF14" s="17">
        <v>0.43193768543031602</v>
      </c>
      <c r="AG14" s="17">
        <v>0.44134564076726701</v>
      </c>
      <c r="AH14" s="17">
        <v>0.49841938703247601</v>
      </c>
      <c r="AI14" s="17">
        <v>0.52336098135185105</v>
      </c>
      <c r="AJ14" s="17"/>
      <c r="AK14" s="17">
        <v>0.41233131920705102</v>
      </c>
      <c r="AL14" s="17">
        <v>0.45771690114964397</v>
      </c>
      <c r="AM14" s="17">
        <v>0.43871555690289898</v>
      </c>
      <c r="AN14" s="17">
        <v>0.32059132498630599</v>
      </c>
      <c r="AO14" s="17">
        <v>0.433717465451886</v>
      </c>
      <c r="AP14" s="17">
        <v>0.37073144852194601</v>
      </c>
      <c r="AQ14" s="17"/>
      <c r="AR14" s="17">
        <v>0.35360720558227998</v>
      </c>
      <c r="AS14" s="17">
        <v>0.50659581304701495</v>
      </c>
      <c r="AT14" s="17">
        <v>0.363392715456964</v>
      </c>
      <c r="AU14" s="17"/>
      <c r="AV14" s="17">
        <v>0.37757304494335903</v>
      </c>
      <c r="AW14" s="17">
        <v>0.52218965771453296</v>
      </c>
      <c r="AX14" s="17">
        <v>0.47749928089093602</v>
      </c>
      <c r="AY14" s="17">
        <v>0.215273285052244</v>
      </c>
      <c r="AZ14" s="17">
        <v>0.30405738075336503</v>
      </c>
      <c r="BA14" s="17"/>
      <c r="BB14" s="17">
        <v>0.39524064195138497</v>
      </c>
      <c r="BC14" s="17">
        <v>0.50615890143123499</v>
      </c>
      <c r="BD14" s="17">
        <v>0.47962441668234601</v>
      </c>
      <c r="BE14" s="17"/>
      <c r="BF14" s="17">
        <v>0.536836309439226</v>
      </c>
      <c r="BG14" s="17">
        <v>0.348684453492006</v>
      </c>
      <c r="BH14" s="17">
        <v>0.40848844481732499</v>
      </c>
      <c r="BI14" s="17">
        <v>0.416591926070362</v>
      </c>
      <c r="BJ14" s="17">
        <v>0.40536763222952799</v>
      </c>
      <c r="BK14" s="17">
        <v>0.39561174726307302</v>
      </c>
    </row>
    <row r="15" spans="2:63" x14ac:dyDescent="0.35">
      <c r="B15" s="14" t="s">
        <v>239</v>
      </c>
      <c r="C15" s="17">
        <v>0.42433532627007797</v>
      </c>
      <c r="D15" s="17">
        <v>0.45176332393754798</v>
      </c>
      <c r="E15" s="17">
        <v>0.39845282028991802</v>
      </c>
      <c r="F15" s="17"/>
      <c r="G15" s="17">
        <v>0.34811864636970602</v>
      </c>
      <c r="H15" s="17">
        <v>0.32886306144357302</v>
      </c>
      <c r="I15" s="17">
        <v>0.36952088072487399</v>
      </c>
      <c r="J15" s="17">
        <v>0.45790318323550999</v>
      </c>
      <c r="K15" s="17">
        <v>0.49871806539274699</v>
      </c>
      <c r="L15" s="17">
        <v>0.49822862916366401</v>
      </c>
      <c r="M15" s="17"/>
      <c r="N15" s="17">
        <v>0.39372437080351103</v>
      </c>
      <c r="O15" s="17">
        <v>0.42754145216807299</v>
      </c>
      <c r="P15" s="17">
        <v>0.45336927417502298</v>
      </c>
      <c r="Q15" s="17">
        <v>0.45174969997202202</v>
      </c>
      <c r="R15" s="17">
        <v>0.38443045373789098</v>
      </c>
      <c r="S15" s="17">
        <v>0.47456096873591003</v>
      </c>
      <c r="T15" s="17">
        <v>0.38560496702380997</v>
      </c>
      <c r="U15" s="17">
        <v>0.43727545178781302</v>
      </c>
      <c r="V15" s="17">
        <v>0.41061039468011201</v>
      </c>
      <c r="W15" s="17">
        <v>0.43405452655947901</v>
      </c>
      <c r="X15" s="17">
        <v>0.43033467385561802</v>
      </c>
      <c r="Y15" s="17"/>
      <c r="Z15" s="17">
        <v>0.41821492639389402</v>
      </c>
      <c r="AA15" s="17">
        <v>0.45037418013103098</v>
      </c>
      <c r="AB15" s="17">
        <v>0.41701270909676103</v>
      </c>
      <c r="AC15" s="17">
        <v>0.41015335397492902</v>
      </c>
      <c r="AD15" s="17"/>
      <c r="AE15" s="17">
        <v>0.44637879588308699</v>
      </c>
      <c r="AF15" s="17">
        <v>0.44562071655541902</v>
      </c>
      <c r="AG15" s="17">
        <v>0.404769779748335</v>
      </c>
      <c r="AH15" s="17">
        <v>0.37403958799735998</v>
      </c>
      <c r="AI15" s="17">
        <v>0.31738315857578298</v>
      </c>
      <c r="AJ15" s="17"/>
      <c r="AK15" s="17">
        <v>0.44678588057674001</v>
      </c>
      <c r="AL15" s="17">
        <v>0.40147901751402998</v>
      </c>
      <c r="AM15" s="17">
        <v>0.40386884736246198</v>
      </c>
      <c r="AN15" s="17">
        <v>0.45648562451146901</v>
      </c>
      <c r="AO15" s="17">
        <v>0.42125985176328601</v>
      </c>
      <c r="AP15" s="17">
        <v>0.34441261932455203</v>
      </c>
      <c r="AQ15" s="17"/>
      <c r="AR15" s="17">
        <v>0.50557635511500698</v>
      </c>
      <c r="AS15" s="17">
        <v>0.34389628594847998</v>
      </c>
      <c r="AT15" s="17">
        <v>0.44259591853525898</v>
      </c>
      <c r="AU15" s="17"/>
      <c r="AV15" s="17">
        <v>0.48510273118890201</v>
      </c>
      <c r="AW15" s="17">
        <v>0.30326880411332102</v>
      </c>
      <c r="AX15" s="17">
        <v>0.40103916793793298</v>
      </c>
      <c r="AY15" s="17">
        <v>0.69367935201499498</v>
      </c>
      <c r="AZ15" s="17">
        <v>0.48855925667514699</v>
      </c>
      <c r="BA15" s="17"/>
      <c r="BB15" s="17">
        <v>0.48219441653717099</v>
      </c>
      <c r="BC15" s="17">
        <v>0.33916155448427199</v>
      </c>
      <c r="BD15" s="17">
        <v>0.39499050474908798</v>
      </c>
      <c r="BE15" s="17"/>
      <c r="BF15" s="17">
        <v>0.34699996841236003</v>
      </c>
      <c r="BG15" s="17">
        <v>0.47507662659682598</v>
      </c>
      <c r="BH15" s="17">
        <v>0.43097274589350199</v>
      </c>
      <c r="BI15" s="17">
        <v>0.42434588278952701</v>
      </c>
      <c r="BJ15" s="17">
        <v>0.42755258141355801</v>
      </c>
      <c r="BK15" s="17">
        <v>0.42262690667304098</v>
      </c>
    </row>
    <row r="16" spans="2:63" x14ac:dyDescent="0.35">
      <c r="B16" s="14" t="s">
        <v>192</v>
      </c>
      <c r="C16" s="18">
        <v>-6.8904513003085199E-3</v>
      </c>
      <c r="D16" s="18">
        <v>-3.5414180128748599E-2</v>
      </c>
      <c r="E16" s="18">
        <v>1.8540949553059301E-2</v>
      </c>
      <c r="F16" s="18"/>
      <c r="G16" s="18">
        <v>0.18193085904470099</v>
      </c>
      <c r="H16" s="18">
        <v>0.19912225335167</v>
      </c>
      <c r="I16" s="18">
        <v>8.2934804190792799E-2</v>
      </c>
      <c r="J16" s="18">
        <v>-0.113810251061426</v>
      </c>
      <c r="K16" s="18">
        <v>-0.151323427272085</v>
      </c>
      <c r="L16" s="18">
        <v>-0.14189078091718199</v>
      </c>
      <c r="M16" s="18"/>
      <c r="N16" s="18">
        <v>8.9682773413667594E-2</v>
      </c>
      <c r="O16" s="18">
        <v>-2.3338563438101801E-2</v>
      </c>
      <c r="P16" s="18">
        <v>-7.6360143365819297E-2</v>
      </c>
      <c r="Q16" s="18">
        <v>-7.2540576034944598E-2</v>
      </c>
      <c r="R16" s="18">
        <v>2.2481520312423099E-2</v>
      </c>
      <c r="S16" s="18">
        <v>-9.9820478610760599E-2</v>
      </c>
      <c r="T16" s="18">
        <v>6.6564689503689697E-2</v>
      </c>
      <c r="U16" s="18">
        <v>-3.2676047149799298E-2</v>
      </c>
      <c r="V16" s="18">
        <v>2.0782864363069E-2</v>
      </c>
      <c r="W16" s="18">
        <v>-6.5015411166558E-3</v>
      </c>
      <c r="X16" s="18">
        <v>-1.5646464377469499E-2</v>
      </c>
      <c r="Y16" s="18"/>
      <c r="Z16" s="18">
        <v>3.3813431495109597E-2</v>
      </c>
      <c r="AA16" s="18">
        <v>-7.9828795258353305E-2</v>
      </c>
      <c r="AB16" s="18">
        <v>3.8737827569245403E-2</v>
      </c>
      <c r="AC16" s="18">
        <v>-1.1491855437616501E-2</v>
      </c>
      <c r="AD16" s="18"/>
      <c r="AE16" s="18">
        <v>-9.2639599897415298E-2</v>
      </c>
      <c r="AF16" s="18">
        <v>-1.3683031125103299E-2</v>
      </c>
      <c r="AG16" s="18">
        <v>3.6575861018932697E-2</v>
      </c>
      <c r="AH16" s="18">
        <v>0.12437979903511601</v>
      </c>
      <c r="AI16" s="18">
        <v>0.20597782277606799</v>
      </c>
      <c r="AJ16" s="18"/>
      <c r="AK16" s="18">
        <v>-3.4454561369689003E-2</v>
      </c>
      <c r="AL16" s="18">
        <v>5.6237883635614203E-2</v>
      </c>
      <c r="AM16" s="18">
        <v>3.4846709540436303E-2</v>
      </c>
      <c r="AN16" s="18">
        <v>-0.13589429952516299</v>
      </c>
      <c r="AO16" s="18">
        <v>1.24576136886002E-2</v>
      </c>
      <c r="AP16" s="18">
        <v>2.6318829197393302E-2</v>
      </c>
      <c r="AQ16" s="18"/>
      <c r="AR16" s="18">
        <v>-0.151969149532727</v>
      </c>
      <c r="AS16" s="18">
        <v>0.162699527098535</v>
      </c>
      <c r="AT16" s="18">
        <v>-7.9203203078294607E-2</v>
      </c>
      <c r="AU16" s="18"/>
      <c r="AV16" s="18">
        <v>-0.107529686245542</v>
      </c>
      <c r="AW16" s="18">
        <v>0.218920853601212</v>
      </c>
      <c r="AX16" s="18">
        <v>7.6460112953003395E-2</v>
      </c>
      <c r="AY16" s="18">
        <v>-0.47840606696275101</v>
      </c>
      <c r="AZ16" s="18">
        <v>-0.18450187592178099</v>
      </c>
      <c r="BA16" s="18"/>
      <c r="BB16" s="18">
        <v>-8.6953774585786195E-2</v>
      </c>
      <c r="BC16" s="18">
        <v>0.166997346946964</v>
      </c>
      <c r="BD16" s="18">
        <v>8.4633911933258005E-2</v>
      </c>
      <c r="BE16" s="18"/>
      <c r="BF16" s="18">
        <v>0.189836341026866</v>
      </c>
      <c r="BG16" s="18">
        <v>-0.12639217310482001</v>
      </c>
      <c r="BH16" s="18">
        <v>-2.2484301076176501E-2</v>
      </c>
      <c r="BI16" s="18">
        <v>-7.75395671916546E-3</v>
      </c>
      <c r="BJ16" s="18">
        <v>-2.2184949184030099E-2</v>
      </c>
      <c r="BK16" s="18">
        <v>-2.7015159409968601E-2</v>
      </c>
    </row>
    <row r="17" spans="2:2" x14ac:dyDescent="0.35">
      <c r="B17" s="15" t="s">
        <v>226</v>
      </c>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H21"/>
  <sheetViews>
    <sheetView showGridLines="0" topLeftCell="A4" workbookViewId="0">
      <pane xSplit="2" topLeftCell="C1" activePane="topRight" state="frozen"/>
      <selection pane="topRight" activeCell="B21" sqref="B21"/>
    </sheetView>
  </sheetViews>
  <sheetFormatPr defaultColWidth="11.453125" defaultRowHeight="14.5" x14ac:dyDescent="0.35"/>
  <cols>
    <col min="2" max="2" width="25.7265625" customWidth="1"/>
    <col min="3" max="8" width="20.7265625" customWidth="1"/>
  </cols>
  <sheetData>
    <row r="2" spans="2:8" ht="40" customHeight="1" x14ac:dyDescent="0.35">
      <c r="D2" s="55" t="s">
        <v>298</v>
      </c>
      <c r="E2" s="50"/>
      <c r="F2" s="50"/>
      <c r="G2" s="50"/>
      <c r="H2" s="50"/>
    </row>
    <row r="6" spans="2:8" ht="86.25" customHeight="1" x14ac:dyDescent="0.35">
      <c r="B6" s="16" t="s">
        <v>4</v>
      </c>
      <c r="C6" s="16" t="s">
        <v>293</v>
      </c>
      <c r="D6" s="16" t="s">
        <v>294</v>
      </c>
      <c r="E6" s="16" t="s">
        <v>295</v>
      </c>
      <c r="F6" s="16" t="s">
        <v>296</v>
      </c>
      <c r="G6" s="16" t="s">
        <v>297</v>
      </c>
    </row>
    <row r="7" spans="2:8" x14ac:dyDescent="0.35">
      <c r="B7" s="14" t="s">
        <v>253</v>
      </c>
      <c r="C7" s="11">
        <v>0.38264439246499798</v>
      </c>
      <c r="D7" s="11">
        <v>0.170702950901991</v>
      </c>
      <c r="E7" s="11">
        <v>0.16175637330583201</v>
      </c>
      <c r="F7" s="11">
        <v>0.13224563670905101</v>
      </c>
      <c r="G7" s="11">
        <v>0.15629947457399801</v>
      </c>
    </row>
    <row r="8" spans="2:8" x14ac:dyDescent="0.35">
      <c r="B8" s="14" t="s">
        <v>254</v>
      </c>
      <c r="C8" s="11">
        <v>0.39443357515104299</v>
      </c>
      <c r="D8" s="11">
        <v>0.39465491337034497</v>
      </c>
      <c r="E8" s="11">
        <v>0.36720057588709298</v>
      </c>
      <c r="F8" s="11">
        <v>0.27236965976136002</v>
      </c>
      <c r="G8" s="11">
        <v>0.22286145980852401</v>
      </c>
    </row>
    <row r="9" spans="2:8" x14ac:dyDescent="0.35">
      <c r="B9" s="14" t="s">
        <v>255</v>
      </c>
      <c r="C9" s="11">
        <v>0.18488904884182999</v>
      </c>
      <c r="D9" s="11">
        <v>0.34291790970702002</v>
      </c>
      <c r="E9" s="11">
        <v>0.308566096333035</v>
      </c>
      <c r="F9" s="11">
        <v>0.39477172356310802</v>
      </c>
      <c r="G9" s="11">
        <v>0.35607391235880997</v>
      </c>
    </row>
    <row r="10" spans="2:8" x14ac:dyDescent="0.35">
      <c r="B10" s="14" t="s">
        <v>256</v>
      </c>
      <c r="C10" s="11">
        <v>2.2862961143535501E-2</v>
      </c>
      <c r="D10" s="11">
        <v>6.2304106863876302E-2</v>
      </c>
      <c r="E10" s="11">
        <v>0.117444207211773</v>
      </c>
      <c r="F10" s="11">
        <v>0.13091391867677599</v>
      </c>
      <c r="G10" s="11">
        <v>0.188625348566622</v>
      </c>
    </row>
    <row r="11" spans="2:8" x14ac:dyDescent="0.35">
      <c r="B11" s="14" t="s">
        <v>257</v>
      </c>
      <c r="C11" s="11">
        <v>1.51700223985932E-2</v>
      </c>
      <c r="D11" s="11">
        <v>2.9420119156768201E-2</v>
      </c>
      <c r="E11" s="11">
        <v>4.5032747262267601E-2</v>
      </c>
      <c r="F11" s="11">
        <v>6.9699061289704697E-2</v>
      </c>
      <c r="G11" s="11">
        <v>7.6139804692045801E-2</v>
      </c>
    </row>
    <row r="12" spans="2:8" x14ac:dyDescent="0.35">
      <c r="B12" s="19" t="s">
        <v>258</v>
      </c>
      <c r="C12" s="17">
        <v>0.77707796761604098</v>
      </c>
      <c r="D12" s="17">
        <v>0.56535786427233503</v>
      </c>
      <c r="E12" s="17">
        <v>0.52895694919292502</v>
      </c>
      <c r="F12" s="17">
        <v>0.404615296470411</v>
      </c>
      <c r="G12" s="17">
        <v>0.37916093438252202</v>
      </c>
    </row>
    <row r="13" spans="2:8" x14ac:dyDescent="0.35">
      <c r="B13" s="19" t="s">
        <v>259</v>
      </c>
      <c r="C13" s="17">
        <v>3.8032983542128702E-2</v>
      </c>
      <c r="D13" s="17">
        <v>9.1724226020644506E-2</v>
      </c>
      <c r="E13" s="17">
        <v>0.16247695447404059</v>
      </c>
      <c r="F13" s="17">
        <v>0.2006129799664807</v>
      </c>
      <c r="G13" s="17">
        <v>0.26476515325866778</v>
      </c>
    </row>
    <row r="14" spans="2:8" x14ac:dyDescent="0.35">
      <c r="B14" s="19" t="s">
        <v>192</v>
      </c>
      <c r="C14" s="18">
        <v>0.73904498407391228</v>
      </c>
      <c r="D14" s="18">
        <v>0.47363363825169053</v>
      </c>
      <c r="E14" s="18">
        <v>0.36647999471888443</v>
      </c>
      <c r="F14" s="18">
        <v>0.2040023165039303</v>
      </c>
      <c r="G14" s="18">
        <v>0.11439578112385423</v>
      </c>
    </row>
    <row r="15" spans="2:8" x14ac:dyDescent="0.35">
      <c r="B15" s="15"/>
      <c r="C15" s="15"/>
      <c r="D15" s="15"/>
      <c r="E15" s="15"/>
      <c r="F15" s="15"/>
      <c r="G15" s="15"/>
    </row>
    <row r="16" spans="2:8" x14ac:dyDescent="0.35">
      <c r="B16" t="s">
        <v>68</v>
      </c>
    </row>
    <row r="17" spans="2:2" x14ac:dyDescent="0.35">
      <c r="B17" t="s">
        <v>69</v>
      </c>
    </row>
    <row r="21" spans="2:2" x14ac:dyDescent="0.35">
      <c r="B21" s="4" t="str">
        <f>HYPERLINK("#'Contents'!A1", "Return to Contents")</f>
        <v>Return to Contents</v>
      </c>
    </row>
  </sheetData>
  <mergeCells count="1">
    <mergeCell ref="D2:H2"/>
  </mergeCells>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BK20"/>
  <sheetViews>
    <sheetView showGridLines="0" workbookViewId="0">
      <pane xSplit="2" topLeftCell="C1" activePane="topRight" state="frozen"/>
      <selection pane="topRight"/>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78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71</v>
      </c>
      <c r="C9" s="11">
        <v>0.180633554478136</v>
      </c>
      <c r="D9" s="11">
        <v>0.16415807635799001</v>
      </c>
      <c r="E9" s="11">
        <v>0.19467232654844899</v>
      </c>
      <c r="F9" s="11"/>
      <c r="G9" s="11">
        <v>0.18904668684845399</v>
      </c>
      <c r="H9" s="11">
        <v>0.17518493033537799</v>
      </c>
      <c r="I9" s="11">
        <v>0.190031547862195</v>
      </c>
      <c r="J9" s="11">
        <v>0.22224061845859699</v>
      </c>
      <c r="K9" s="11">
        <v>0.15912206502436699</v>
      </c>
      <c r="L9" s="11">
        <v>0.15237244174337</v>
      </c>
      <c r="M9" s="11"/>
      <c r="N9" s="11">
        <v>0.29477795698006398</v>
      </c>
      <c r="O9" s="11">
        <v>0.134280151142017</v>
      </c>
      <c r="P9" s="11">
        <v>0.14978693873249299</v>
      </c>
      <c r="Q9" s="11">
        <v>0.19505200902841599</v>
      </c>
      <c r="R9" s="11">
        <v>0.12707383923370599</v>
      </c>
      <c r="S9" s="11">
        <v>0.164179263391934</v>
      </c>
      <c r="T9" s="11">
        <v>0.161415405571596</v>
      </c>
      <c r="U9" s="11">
        <v>0.20095962668206599</v>
      </c>
      <c r="V9" s="11">
        <v>0.16727186342477399</v>
      </c>
      <c r="W9" s="11">
        <v>0.19212432465066201</v>
      </c>
      <c r="X9" s="11">
        <v>0.13240852459508101</v>
      </c>
      <c r="Y9" s="11"/>
      <c r="Z9" s="11">
        <v>9.0302728132459001E-2</v>
      </c>
      <c r="AA9" s="11">
        <v>0.19794979034770499</v>
      </c>
      <c r="AB9" s="11">
        <v>0.10092502422765399</v>
      </c>
      <c r="AC9" s="11">
        <v>0.32666882973779399</v>
      </c>
      <c r="AD9" s="11"/>
      <c r="AE9" s="11">
        <v>0.230004988143891</v>
      </c>
      <c r="AF9" s="11">
        <v>0.17206921868601199</v>
      </c>
      <c r="AG9" s="11">
        <v>0.14096956904733099</v>
      </c>
      <c r="AH9" s="11">
        <v>0.155684684291199</v>
      </c>
      <c r="AI9" s="11">
        <v>0.12697754429292801</v>
      </c>
      <c r="AJ9" s="11"/>
      <c r="AK9" s="11">
        <v>0.11981194238939499</v>
      </c>
      <c r="AL9" s="11">
        <v>7.8800347879468297E-2</v>
      </c>
      <c r="AM9" s="11">
        <v>0.32966443755547697</v>
      </c>
      <c r="AN9" s="11">
        <v>0.36319215735751598</v>
      </c>
      <c r="AO9" s="11">
        <v>0.30559019977858398</v>
      </c>
      <c r="AP9" s="11">
        <v>0.16696147658825999</v>
      </c>
      <c r="AQ9" s="11"/>
      <c r="AR9" s="11">
        <v>0.161304245237512</v>
      </c>
      <c r="AS9" s="11">
        <v>0.147514010874089</v>
      </c>
      <c r="AT9" s="11">
        <v>0.339191641927646</v>
      </c>
      <c r="AU9" s="11"/>
      <c r="AV9" s="11">
        <v>0.120844727964264</v>
      </c>
      <c r="AW9" s="11">
        <v>0.20916370393210101</v>
      </c>
      <c r="AX9" s="11">
        <v>0.13544020026919201</v>
      </c>
      <c r="AY9" s="11">
        <v>0.201356102945008</v>
      </c>
      <c r="AZ9" s="11">
        <v>0.30796666255168997</v>
      </c>
      <c r="BA9" s="11"/>
      <c r="BB9" s="11">
        <v>0.12989830623725801</v>
      </c>
      <c r="BC9" s="11">
        <v>0.21823108453503801</v>
      </c>
      <c r="BD9" s="11">
        <v>0.13988215278124999</v>
      </c>
      <c r="BE9" s="11"/>
      <c r="BF9" s="11">
        <v>0.29201638592613999</v>
      </c>
      <c r="BG9" s="11">
        <v>0.170244334838654</v>
      </c>
      <c r="BH9" s="11">
        <v>0.19414360967931599</v>
      </c>
      <c r="BI9" s="11">
        <v>0.15355799047493399</v>
      </c>
      <c r="BJ9" s="11">
        <v>9.8097047947910507E-2</v>
      </c>
      <c r="BK9" s="11">
        <v>7.0046809618372396E-2</v>
      </c>
    </row>
    <row r="10" spans="2:63" x14ac:dyDescent="0.35">
      <c r="B10" s="14" t="s">
        <v>72</v>
      </c>
      <c r="C10" s="11">
        <v>0.518068055007886</v>
      </c>
      <c r="D10" s="11">
        <v>0.53001844509197305</v>
      </c>
      <c r="E10" s="11">
        <v>0.50981119439888001</v>
      </c>
      <c r="F10" s="11"/>
      <c r="G10" s="11">
        <v>0.36312904115672301</v>
      </c>
      <c r="H10" s="11">
        <v>0.52825407870240004</v>
      </c>
      <c r="I10" s="11">
        <v>0.53774647974301903</v>
      </c>
      <c r="J10" s="11">
        <v>0.50711250012285802</v>
      </c>
      <c r="K10" s="11">
        <v>0.53053057852998697</v>
      </c>
      <c r="L10" s="11">
        <v>0.59942158678681501</v>
      </c>
      <c r="M10" s="11"/>
      <c r="N10" s="11">
        <v>0.46855577905814899</v>
      </c>
      <c r="O10" s="11">
        <v>0.49057224361156399</v>
      </c>
      <c r="P10" s="11">
        <v>0.49232353242427601</v>
      </c>
      <c r="Q10" s="11">
        <v>0.521605489257009</v>
      </c>
      <c r="R10" s="11">
        <v>0.539500122558358</v>
      </c>
      <c r="S10" s="11">
        <v>0.52422555728425402</v>
      </c>
      <c r="T10" s="11">
        <v>0.60727217208784801</v>
      </c>
      <c r="U10" s="11">
        <v>0.49868582841043602</v>
      </c>
      <c r="V10" s="11">
        <v>0.51749508342489703</v>
      </c>
      <c r="W10" s="11">
        <v>0.54548781049327599</v>
      </c>
      <c r="X10" s="11">
        <v>0.54670525814571802</v>
      </c>
      <c r="Y10" s="11"/>
      <c r="Z10" s="11">
        <v>0.535441890696147</v>
      </c>
      <c r="AA10" s="11">
        <v>0.53294345047893299</v>
      </c>
      <c r="AB10" s="11">
        <v>0.49873599244785699</v>
      </c>
      <c r="AC10" s="11">
        <v>0.501198923528137</v>
      </c>
      <c r="AD10" s="11"/>
      <c r="AE10" s="11">
        <v>0.524922786074565</v>
      </c>
      <c r="AF10" s="11">
        <v>0.50091465569506999</v>
      </c>
      <c r="AG10" s="11">
        <v>0.548069637964954</v>
      </c>
      <c r="AH10" s="11">
        <v>0.51288509794455095</v>
      </c>
      <c r="AI10" s="11">
        <v>0.421632536231272</v>
      </c>
      <c r="AJ10" s="11"/>
      <c r="AK10" s="11">
        <v>0.55980332643628095</v>
      </c>
      <c r="AL10" s="11">
        <v>0.49446032309240001</v>
      </c>
      <c r="AM10" s="11">
        <v>0.51300487980174803</v>
      </c>
      <c r="AN10" s="11">
        <v>0.50614245761895404</v>
      </c>
      <c r="AO10" s="11">
        <v>0.51996859552708896</v>
      </c>
      <c r="AP10" s="11">
        <v>0.33910049772315298</v>
      </c>
      <c r="AQ10" s="11"/>
      <c r="AR10" s="11">
        <v>0.55686841847631596</v>
      </c>
      <c r="AS10" s="11">
        <v>0.53631517649564397</v>
      </c>
      <c r="AT10" s="11">
        <v>0.41294406873620398</v>
      </c>
      <c r="AU10" s="11"/>
      <c r="AV10" s="11">
        <v>0.54437904556820405</v>
      </c>
      <c r="AW10" s="11">
        <v>0.50447344736433697</v>
      </c>
      <c r="AX10" s="11">
        <v>0.54276068673690603</v>
      </c>
      <c r="AY10" s="11">
        <v>0.59100146430832701</v>
      </c>
      <c r="AZ10" s="11">
        <v>0.45993512686543397</v>
      </c>
      <c r="BA10" s="11"/>
      <c r="BB10" s="11">
        <v>0.52886430136632601</v>
      </c>
      <c r="BC10" s="11">
        <v>0.49438289457947698</v>
      </c>
      <c r="BD10" s="11">
        <v>0.57030274362427202</v>
      </c>
      <c r="BE10" s="11"/>
      <c r="BF10" s="11">
        <v>0.494050703065602</v>
      </c>
      <c r="BG10" s="11">
        <v>0.56036185687689799</v>
      </c>
      <c r="BH10" s="11">
        <v>0.49891122409678801</v>
      </c>
      <c r="BI10" s="11">
        <v>0.55309320143056995</v>
      </c>
      <c r="BJ10" s="11">
        <v>0.45531723792725098</v>
      </c>
      <c r="BK10" s="11">
        <v>0.46604154203738402</v>
      </c>
    </row>
    <row r="11" spans="2:63" x14ac:dyDescent="0.35">
      <c r="B11" s="14" t="s">
        <v>73</v>
      </c>
      <c r="C11" s="11">
        <v>0.24132379163078899</v>
      </c>
      <c r="D11" s="11">
        <v>0.23969649669790399</v>
      </c>
      <c r="E11" s="11">
        <v>0.242835539978807</v>
      </c>
      <c r="F11" s="11"/>
      <c r="G11" s="11">
        <v>0.32062811483560599</v>
      </c>
      <c r="H11" s="11">
        <v>0.22385169516037901</v>
      </c>
      <c r="I11" s="11">
        <v>0.22933011744547699</v>
      </c>
      <c r="J11" s="11">
        <v>0.21809693849106401</v>
      </c>
      <c r="K11" s="11">
        <v>0.27382076701069302</v>
      </c>
      <c r="L11" s="11">
        <v>0.2085455731857</v>
      </c>
      <c r="M11" s="11"/>
      <c r="N11" s="11">
        <v>0.16364865391319999</v>
      </c>
      <c r="O11" s="11">
        <v>0.31503479682111601</v>
      </c>
      <c r="P11" s="11">
        <v>0.26542705349948098</v>
      </c>
      <c r="Q11" s="11">
        <v>0.25630145391065201</v>
      </c>
      <c r="R11" s="11">
        <v>0.25286582770140098</v>
      </c>
      <c r="S11" s="11">
        <v>0.23795913806883301</v>
      </c>
      <c r="T11" s="11">
        <v>0.19173072284795101</v>
      </c>
      <c r="U11" s="11">
        <v>0.25253177620952499</v>
      </c>
      <c r="V11" s="11">
        <v>0.25702060615620698</v>
      </c>
      <c r="W11" s="11">
        <v>0.223956413610474</v>
      </c>
      <c r="X11" s="11">
        <v>0.25886820205549399</v>
      </c>
      <c r="Y11" s="11"/>
      <c r="Z11" s="11">
        <v>0.30903530392506101</v>
      </c>
      <c r="AA11" s="11">
        <v>0.22463048013344999</v>
      </c>
      <c r="AB11" s="11">
        <v>0.32196335401325399</v>
      </c>
      <c r="AC11" s="11">
        <v>0.118344124794932</v>
      </c>
      <c r="AD11" s="11"/>
      <c r="AE11" s="11">
        <v>0.199024561979808</v>
      </c>
      <c r="AF11" s="11">
        <v>0.26119861307130499</v>
      </c>
      <c r="AG11" s="11">
        <v>0.25598949411479499</v>
      </c>
      <c r="AH11" s="11">
        <v>0.26118356750925298</v>
      </c>
      <c r="AI11" s="11">
        <v>0.30894984835658701</v>
      </c>
      <c r="AJ11" s="11"/>
      <c r="AK11" s="11">
        <v>0.25657426963881003</v>
      </c>
      <c r="AL11" s="11">
        <v>0.36105602579365298</v>
      </c>
      <c r="AM11" s="11">
        <v>0.12788590438990399</v>
      </c>
      <c r="AN11" s="11">
        <v>0.10414950353881899</v>
      </c>
      <c r="AO11" s="11">
        <v>0.13499938386107899</v>
      </c>
      <c r="AP11" s="11">
        <v>0.30249867619076398</v>
      </c>
      <c r="AQ11" s="11"/>
      <c r="AR11" s="11">
        <v>0.239451108377954</v>
      </c>
      <c r="AS11" s="11">
        <v>0.24599425950065401</v>
      </c>
      <c r="AT11" s="11">
        <v>0.206432891023281</v>
      </c>
      <c r="AU11" s="11"/>
      <c r="AV11" s="11">
        <v>0.27651793044454798</v>
      </c>
      <c r="AW11" s="11">
        <v>0.227768001721455</v>
      </c>
      <c r="AX11" s="11">
        <v>0.218575435002096</v>
      </c>
      <c r="AY11" s="11">
        <v>0.207642432746665</v>
      </c>
      <c r="AZ11" s="11">
        <v>0.18570767535868299</v>
      </c>
      <c r="BA11" s="11"/>
      <c r="BB11" s="11">
        <v>0.28386358903442999</v>
      </c>
      <c r="BC11" s="11">
        <v>0.22201626196387</v>
      </c>
      <c r="BD11" s="11">
        <v>0.224116605387785</v>
      </c>
      <c r="BE11" s="11"/>
      <c r="BF11" s="11">
        <v>0.157442442469999</v>
      </c>
      <c r="BG11" s="11">
        <v>0.22401065145510299</v>
      </c>
      <c r="BH11" s="11">
        <v>0.22824124599038401</v>
      </c>
      <c r="BI11" s="11">
        <v>0.24955023823981401</v>
      </c>
      <c r="BJ11" s="11">
        <v>0.36035831938558399</v>
      </c>
      <c r="BK11" s="11">
        <v>0.36578749532327698</v>
      </c>
    </row>
    <row r="12" spans="2:63" x14ac:dyDescent="0.35">
      <c r="B12" s="14" t="s">
        <v>74</v>
      </c>
      <c r="C12" s="11">
        <v>4.1003837635146999E-2</v>
      </c>
      <c r="D12" s="11">
        <v>4.0097360025502203E-2</v>
      </c>
      <c r="E12" s="11">
        <v>4.1287196748385303E-2</v>
      </c>
      <c r="F12" s="11"/>
      <c r="G12" s="11">
        <v>8.8280359077168302E-2</v>
      </c>
      <c r="H12" s="11">
        <v>4.62106980976923E-2</v>
      </c>
      <c r="I12" s="11">
        <v>2.7035533385601201E-2</v>
      </c>
      <c r="J12" s="11">
        <v>3.7243229419343098E-2</v>
      </c>
      <c r="K12" s="11">
        <v>2.52654609880541E-2</v>
      </c>
      <c r="L12" s="11">
        <v>2.9680909347762501E-2</v>
      </c>
      <c r="M12" s="11"/>
      <c r="N12" s="11">
        <v>4.97133046076935E-2</v>
      </c>
      <c r="O12" s="11">
        <v>4.4551451026807E-2</v>
      </c>
      <c r="P12" s="11">
        <v>6.1742283193825499E-2</v>
      </c>
      <c r="Q12" s="11">
        <v>2.4828783777174401E-2</v>
      </c>
      <c r="R12" s="11">
        <v>4.5257419094285503E-2</v>
      </c>
      <c r="S12" s="11">
        <v>5.1116212202572502E-2</v>
      </c>
      <c r="T12" s="11">
        <v>2.6019223956042999E-2</v>
      </c>
      <c r="U12" s="11">
        <v>3.2957207488814297E-2</v>
      </c>
      <c r="V12" s="11">
        <v>4.1896351665812598E-2</v>
      </c>
      <c r="W12" s="11">
        <v>2.2744764606292898E-2</v>
      </c>
      <c r="X12" s="11">
        <v>4.0516482202953501E-2</v>
      </c>
      <c r="Y12" s="11"/>
      <c r="Z12" s="11">
        <v>4.5707226884126699E-2</v>
      </c>
      <c r="AA12" s="11">
        <v>3.26145101539453E-2</v>
      </c>
      <c r="AB12" s="11">
        <v>6.0955108765955099E-2</v>
      </c>
      <c r="AC12" s="11">
        <v>2.7014164217746699E-2</v>
      </c>
      <c r="AD12" s="11"/>
      <c r="AE12" s="11">
        <v>3.3955458619570202E-2</v>
      </c>
      <c r="AF12" s="11">
        <v>4.8286674511256601E-2</v>
      </c>
      <c r="AG12" s="11">
        <v>3.8440449834055E-2</v>
      </c>
      <c r="AH12" s="11">
        <v>3.8018307696482803E-2</v>
      </c>
      <c r="AI12" s="11">
        <v>8.1317224977391897E-2</v>
      </c>
      <c r="AJ12" s="11"/>
      <c r="AK12" s="11">
        <v>4.1405287356279401E-2</v>
      </c>
      <c r="AL12" s="11">
        <v>4.8858060622218299E-2</v>
      </c>
      <c r="AM12" s="11">
        <v>2.7449331599711201E-2</v>
      </c>
      <c r="AN12" s="11">
        <v>1.49406237431517E-2</v>
      </c>
      <c r="AO12" s="11">
        <v>2.3178729502978401E-2</v>
      </c>
      <c r="AP12" s="11">
        <v>0.13948134531842399</v>
      </c>
      <c r="AQ12" s="11"/>
      <c r="AR12" s="11">
        <v>3.0912970638856601E-2</v>
      </c>
      <c r="AS12" s="11">
        <v>4.6275627653931999E-2</v>
      </c>
      <c r="AT12" s="11">
        <v>2.5612797218720701E-2</v>
      </c>
      <c r="AU12" s="11"/>
      <c r="AV12" s="11">
        <v>3.79717210571218E-2</v>
      </c>
      <c r="AW12" s="11">
        <v>4.3164190843903799E-2</v>
      </c>
      <c r="AX12" s="11">
        <v>7.3646917403597703E-2</v>
      </c>
      <c r="AY12" s="11">
        <v>0</v>
      </c>
      <c r="AZ12" s="11">
        <v>3.45227047377877E-2</v>
      </c>
      <c r="BA12" s="11"/>
      <c r="BB12" s="11">
        <v>4.0262570875922998E-2</v>
      </c>
      <c r="BC12" s="11">
        <v>4.0116343046634202E-2</v>
      </c>
      <c r="BD12" s="11">
        <v>5.10802306104126E-2</v>
      </c>
      <c r="BE12" s="11"/>
      <c r="BF12" s="11">
        <v>3.0294435106468901E-2</v>
      </c>
      <c r="BG12" s="11">
        <v>3.71430061177472E-2</v>
      </c>
      <c r="BH12" s="11">
        <v>5.5944194253020101E-2</v>
      </c>
      <c r="BI12" s="11">
        <v>2.86437257614774E-2</v>
      </c>
      <c r="BJ12" s="11">
        <v>6.2484234593829603E-2</v>
      </c>
      <c r="BK12" s="11">
        <v>6.1124775574945597E-2</v>
      </c>
    </row>
    <row r="13" spans="2:63" x14ac:dyDescent="0.35">
      <c r="B13" s="14" t="s">
        <v>75</v>
      </c>
      <c r="C13" s="11">
        <v>1.0558867201631499E-2</v>
      </c>
      <c r="D13" s="11">
        <v>1.32148615356893E-2</v>
      </c>
      <c r="E13" s="11">
        <v>7.7617326554089401E-3</v>
      </c>
      <c r="F13" s="11"/>
      <c r="G13" s="11">
        <v>1.8751874279509698E-2</v>
      </c>
      <c r="H13" s="11">
        <v>1.0237793950456301E-2</v>
      </c>
      <c r="I13" s="11">
        <v>8.0124442311043202E-3</v>
      </c>
      <c r="J13" s="11">
        <v>1.02695527535134E-2</v>
      </c>
      <c r="K13" s="11">
        <v>8.7449144786326902E-3</v>
      </c>
      <c r="L13" s="11">
        <v>8.7899123065052903E-3</v>
      </c>
      <c r="M13" s="11"/>
      <c r="N13" s="11">
        <v>7.1666121015443304E-3</v>
      </c>
      <c r="O13" s="11">
        <v>6.3585796998945404E-3</v>
      </c>
      <c r="P13" s="11">
        <v>1.93596156117277E-2</v>
      </c>
      <c r="Q13" s="11">
        <v>2.2122640267484102E-3</v>
      </c>
      <c r="R13" s="11">
        <v>2.1938339338394501E-2</v>
      </c>
      <c r="S13" s="11">
        <v>8.1699114932799292E-3</v>
      </c>
      <c r="T13" s="11">
        <v>1.76559987773191E-3</v>
      </c>
      <c r="U13" s="11">
        <v>1.48655612091586E-2</v>
      </c>
      <c r="V13" s="11">
        <v>1.3053108816100599E-2</v>
      </c>
      <c r="W13" s="11">
        <v>1.5686686639294799E-2</v>
      </c>
      <c r="X13" s="11">
        <v>1.61927115379293E-2</v>
      </c>
      <c r="Y13" s="11"/>
      <c r="Z13" s="11">
        <v>1.46795249075311E-2</v>
      </c>
      <c r="AA13" s="11">
        <v>7.6103716686996498E-3</v>
      </c>
      <c r="AB13" s="11">
        <v>9.5849898883634405E-3</v>
      </c>
      <c r="AC13" s="11">
        <v>9.4685287259324395E-3</v>
      </c>
      <c r="AD13" s="11"/>
      <c r="AE13" s="11">
        <v>7.9648425096542907E-3</v>
      </c>
      <c r="AF13" s="11">
        <v>6.3456085986518399E-3</v>
      </c>
      <c r="AG13" s="11">
        <v>9.2858468843885801E-3</v>
      </c>
      <c r="AH13" s="11">
        <v>2.2115747160727499E-2</v>
      </c>
      <c r="AI13" s="11">
        <v>3.45063071637371E-2</v>
      </c>
      <c r="AJ13" s="11"/>
      <c r="AK13" s="11">
        <v>1.0425990847973301E-2</v>
      </c>
      <c r="AL13" s="11">
        <v>1.3599549101997999E-2</v>
      </c>
      <c r="AM13" s="11">
        <v>1.99544665315972E-3</v>
      </c>
      <c r="AN13" s="11">
        <v>2.3685120510736702E-3</v>
      </c>
      <c r="AO13" s="11">
        <v>1.0823856509706299E-2</v>
      </c>
      <c r="AP13" s="11">
        <v>2.84643230090765E-2</v>
      </c>
      <c r="AQ13" s="11"/>
      <c r="AR13" s="11">
        <v>7.1128523054037199E-3</v>
      </c>
      <c r="AS13" s="11">
        <v>1.3023436680090801E-2</v>
      </c>
      <c r="AT13" s="11">
        <v>1.1672559076971199E-2</v>
      </c>
      <c r="AU13" s="11"/>
      <c r="AV13" s="11">
        <v>9.5502166193080305E-3</v>
      </c>
      <c r="AW13" s="11">
        <v>8.4675804898434893E-3</v>
      </c>
      <c r="AX13" s="11">
        <v>2.0719224142842701E-2</v>
      </c>
      <c r="AY13" s="11">
        <v>0</v>
      </c>
      <c r="AZ13" s="11">
        <v>4.3176324038550398E-3</v>
      </c>
      <c r="BA13" s="11"/>
      <c r="BB13" s="11">
        <v>7.5111442479706804E-3</v>
      </c>
      <c r="BC13" s="11">
        <v>1.3772473251777001E-2</v>
      </c>
      <c r="BD13" s="11">
        <v>1.1856137276150199E-2</v>
      </c>
      <c r="BE13" s="11"/>
      <c r="BF13" s="11">
        <v>8.83376004235948E-3</v>
      </c>
      <c r="BG13" s="11">
        <v>5.6674601743088599E-3</v>
      </c>
      <c r="BH13" s="11">
        <v>1.2338774566518201E-2</v>
      </c>
      <c r="BI13" s="11">
        <v>8.7910858082314598E-3</v>
      </c>
      <c r="BJ13" s="11">
        <v>1.6741921852141701E-2</v>
      </c>
      <c r="BK13" s="11">
        <v>2.81542091656709E-2</v>
      </c>
    </row>
    <row r="14" spans="2:63" x14ac:dyDescent="0.35">
      <c r="B14" s="14" t="s">
        <v>76</v>
      </c>
      <c r="C14" s="11">
        <v>5.5519666411971503E-3</v>
      </c>
      <c r="D14" s="11">
        <v>8.7629322737637003E-3</v>
      </c>
      <c r="E14" s="11">
        <v>2.4935798020620601E-3</v>
      </c>
      <c r="F14" s="11"/>
      <c r="G14" s="11">
        <v>1.0728246992108901E-2</v>
      </c>
      <c r="H14" s="11">
        <v>1.32523533841274E-2</v>
      </c>
      <c r="I14" s="11">
        <v>3.8839029222655702E-3</v>
      </c>
      <c r="J14" s="11">
        <v>3.0280586769175699E-3</v>
      </c>
      <c r="K14" s="11">
        <v>2.5162139682669599E-3</v>
      </c>
      <c r="L14" s="11">
        <v>1.18957662984658E-3</v>
      </c>
      <c r="M14" s="11"/>
      <c r="N14" s="11">
        <v>1.48997243860737E-2</v>
      </c>
      <c r="O14" s="11">
        <v>5.3760053231245997E-3</v>
      </c>
      <c r="P14" s="11">
        <v>9.2733501358330892E-3</v>
      </c>
      <c r="Q14" s="11">
        <v>0</v>
      </c>
      <c r="R14" s="11">
        <v>9.3248422288653605E-3</v>
      </c>
      <c r="S14" s="11">
        <v>7.8600695580219992E-3</v>
      </c>
      <c r="T14" s="11">
        <v>6.2246756604802996E-3</v>
      </c>
      <c r="U14" s="11">
        <v>0</v>
      </c>
      <c r="V14" s="11">
        <v>0</v>
      </c>
      <c r="W14" s="11">
        <v>0</v>
      </c>
      <c r="X14" s="11">
        <v>0</v>
      </c>
      <c r="Y14" s="11"/>
      <c r="Z14" s="11">
        <v>2.6617635100460702E-3</v>
      </c>
      <c r="AA14" s="11">
        <v>3.08022896735615E-3</v>
      </c>
      <c r="AB14" s="11">
        <v>5.0949113075126496E-3</v>
      </c>
      <c r="AC14" s="11">
        <v>1.1774437754562101E-2</v>
      </c>
      <c r="AD14" s="11"/>
      <c r="AE14" s="11">
        <v>2.9144230983233102E-3</v>
      </c>
      <c r="AF14" s="11">
        <v>9.0813463144498608E-3</v>
      </c>
      <c r="AG14" s="11">
        <v>3.4095554917355302E-3</v>
      </c>
      <c r="AH14" s="11">
        <v>4.2104306911273396E-3</v>
      </c>
      <c r="AI14" s="11">
        <v>2.6616538978084602E-2</v>
      </c>
      <c r="AJ14" s="11"/>
      <c r="AK14" s="11">
        <v>7.7462124219571799E-3</v>
      </c>
      <c r="AL14" s="11">
        <v>3.2256935102623501E-3</v>
      </c>
      <c r="AM14" s="11">
        <v>0</v>
      </c>
      <c r="AN14" s="11">
        <v>5.9994300134813298E-3</v>
      </c>
      <c r="AO14" s="11">
        <v>4.3134759415250001E-3</v>
      </c>
      <c r="AP14" s="11">
        <v>1.1577708719901599E-2</v>
      </c>
      <c r="AQ14" s="11"/>
      <c r="AR14" s="11">
        <v>3.58541658674497E-3</v>
      </c>
      <c r="AS14" s="11">
        <v>7.0743427608017401E-3</v>
      </c>
      <c r="AT14" s="11">
        <v>4.1460420171772899E-3</v>
      </c>
      <c r="AU14" s="11"/>
      <c r="AV14" s="11">
        <v>9.9414024099621894E-3</v>
      </c>
      <c r="AW14" s="11">
        <v>2.8311854532498998E-3</v>
      </c>
      <c r="AX14" s="11">
        <v>6.3051435653333297E-3</v>
      </c>
      <c r="AY14" s="11">
        <v>0</v>
      </c>
      <c r="AZ14" s="11">
        <v>3.3148007230838598E-3</v>
      </c>
      <c r="BA14" s="11"/>
      <c r="BB14" s="11">
        <v>9.0452227613731593E-3</v>
      </c>
      <c r="BC14" s="11">
        <v>6.7551423038220903E-3</v>
      </c>
      <c r="BD14" s="11">
        <v>2.76213032012981E-3</v>
      </c>
      <c r="BE14" s="11"/>
      <c r="BF14" s="11">
        <v>8.3172124257524498E-3</v>
      </c>
      <c r="BG14" s="11">
        <v>2.5726905372892499E-3</v>
      </c>
      <c r="BH14" s="11">
        <v>8.7861491977993603E-3</v>
      </c>
      <c r="BI14" s="11">
        <v>4.0660136135955401E-3</v>
      </c>
      <c r="BJ14" s="11">
        <v>4.8846481380688898E-3</v>
      </c>
      <c r="BK14" s="11">
        <v>8.8451682803503493E-3</v>
      </c>
    </row>
    <row r="15" spans="2:63" ht="43.5" x14ac:dyDescent="0.35">
      <c r="B15" s="14" t="s">
        <v>77</v>
      </c>
      <c r="C15" s="12">
        <v>2.8599274052131299E-3</v>
      </c>
      <c r="D15" s="12">
        <v>4.0518280171772704E-3</v>
      </c>
      <c r="E15" s="12">
        <v>1.1384298680078501E-3</v>
      </c>
      <c r="F15" s="12"/>
      <c r="G15" s="12">
        <v>9.4356768104300794E-3</v>
      </c>
      <c r="H15" s="12">
        <v>3.00845036956667E-3</v>
      </c>
      <c r="I15" s="12">
        <v>3.95997441033727E-3</v>
      </c>
      <c r="J15" s="12">
        <v>2.0091020777072599E-3</v>
      </c>
      <c r="K15" s="12">
        <v>0</v>
      </c>
      <c r="L15" s="12">
        <v>0</v>
      </c>
      <c r="M15" s="12"/>
      <c r="N15" s="12">
        <v>1.2379689532761901E-3</v>
      </c>
      <c r="O15" s="12">
        <v>3.8267723754768098E-3</v>
      </c>
      <c r="P15" s="12">
        <v>2.0872264023640598E-3</v>
      </c>
      <c r="Q15" s="12">
        <v>0</v>
      </c>
      <c r="R15" s="12">
        <v>4.03960984498959E-3</v>
      </c>
      <c r="S15" s="12">
        <v>6.4898480011036201E-3</v>
      </c>
      <c r="T15" s="12">
        <v>5.5721999983495696E-3</v>
      </c>
      <c r="U15" s="12">
        <v>0</v>
      </c>
      <c r="V15" s="12">
        <v>3.2629865122093199E-3</v>
      </c>
      <c r="W15" s="12">
        <v>0</v>
      </c>
      <c r="X15" s="12">
        <v>5.3088214628242798E-3</v>
      </c>
      <c r="Y15" s="12"/>
      <c r="Z15" s="12">
        <v>2.1715619446291599E-3</v>
      </c>
      <c r="AA15" s="12">
        <v>1.1711682499114401E-3</v>
      </c>
      <c r="AB15" s="12">
        <v>2.7406193494036299E-3</v>
      </c>
      <c r="AC15" s="12">
        <v>5.5309912408950997E-3</v>
      </c>
      <c r="AD15" s="12"/>
      <c r="AE15" s="12">
        <v>1.21293957418801E-3</v>
      </c>
      <c r="AF15" s="12">
        <v>2.10388312325393E-3</v>
      </c>
      <c r="AG15" s="12">
        <v>3.8354466627409599E-3</v>
      </c>
      <c r="AH15" s="12">
        <v>5.9021647066591501E-3</v>
      </c>
      <c r="AI15" s="12">
        <v>0</v>
      </c>
      <c r="AJ15" s="12"/>
      <c r="AK15" s="12">
        <v>4.2329709093054998E-3</v>
      </c>
      <c r="AL15" s="12">
        <v>0</v>
      </c>
      <c r="AM15" s="12">
        <v>0</v>
      </c>
      <c r="AN15" s="12">
        <v>3.2073156770045502E-3</v>
      </c>
      <c r="AO15" s="12">
        <v>1.12575887903897E-3</v>
      </c>
      <c r="AP15" s="12">
        <v>1.1915972450420699E-2</v>
      </c>
      <c r="AQ15" s="12"/>
      <c r="AR15" s="12">
        <v>7.6498837721397097E-4</v>
      </c>
      <c r="AS15" s="12">
        <v>3.80314603478817E-3</v>
      </c>
      <c r="AT15" s="12">
        <v>0</v>
      </c>
      <c r="AU15" s="12"/>
      <c r="AV15" s="12">
        <v>7.9495593659295203E-4</v>
      </c>
      <c r="AW15" s="12">
        <v>4.1318901951107601E-3</v>
      </c>
      <c r="AX15" s="12">
        <v>2.5523928800311401E-3</v>
      </c>
      <c r="AY15" s="12">
        <v>0</v>
      </c>
      <c r="AZ15" s="12">
        <v>4.2353973594668999E-3</v>
      </c>
      <c r="BA15" s="12"/>
      <c r="BB15" s="12">
        <v>5.54865476718126E-4</v>
      </c>
      <c r="BC15" s="12">
        <v>4.7258003193814896E-3</v>
      </c>
      <c r="BD15" s="12">
        <v>0</v>
      </c>
      <c r="BE15" s="12"/>
      <c r="BF15" s="12">
        <v>9.045060963679E-3</v>
      </c>
      <c r="BG15" s="12">
        <v>0</v>
      </c>
      <c r="BH15" s="12">
        <v>1.63480221617486E-3</v>
      </c>
      <c r="BI15" s="12">
        <v>2.2977446713779801E-3</v>
      </c>
      <c r="BJ15" s="12">
        <v>2.1165901552138099E-3</v>
      </c>
      <c r="BK15" s="12">
        <v>0</v>
      </c>
    </row>
    <row r="16" spans="2:63" x14ac:dyDescent="0.35">
      <c r="B16" s="15"/>
    </row>
    <row r="17" spans="2:2" x14ac:dyDescent="0.35">
      <c r="B17" t="s">
        <v>68</v>
      </c>
    </row>
    <row r="18" spans="2:2" x14ac:dyDescent="0.35">
      <c r="B18" t="s">
        <v>69</v>
      </c>
    </row>
    <row r="20" spans="2:2" x14ac:dyDescent="0.35">
      <c r="B20"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BK21"/>
  <sheetViews>
    <sheetView showGridLines="0" topLeftCell="A4"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299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0.16175637330583201</v>
      </c>
      <c r="D9" s="11">
        <v>0.180977891867701</v>
      </c>
      <c r="E9" s="11">
        <v>0.14196016142731999</v>
      </c>
      <c r="F9" s="11"/>
      <c r="G9" s="11">
        <v>0.216925949283785</v>
      </c>
      <c r="H9" s="11">
        <v>0.22446735423808001</v>
      </c>
      <c r="I9" s="11">
        <v>0.168948684184516</v>
      </c>
      <c r="J9" s="11">
        <v>0.110133143605679</v>
      </c>
      <c r="K9" s="11">
        <v>0.10758338750576001</v>
      </c>
      <c r="L9" s="11">
        <v>0.145641103481744</v>
      </c>
      <c r="M9" s="11"/>
      <c r="N9" s="11">
        <v>0.23444870922566199</v>
      </c>
      <c r="O9" s="11">
        <v>0.13238228023565299</v>
      </c>
      <c r="P9" s="11">
        <v>0.14489937695371599</v>
      </c>
      <c r="Q9" s="11">
        <v>0.128274887835024</v>
      </c>
      <c r="R9" s="11">
        <v>0.173596408181763</v>
      </c>
      <c r="S9" s="11">
        <v>0.15428316153711299</v>
      </c>
      <c r="T9" s="11">
        <v>0.16812205863947399</v>
      </c>
      <c r="U9" s="11">
        <v>0.15059859365171599</v>
      </c>
      <c r="V9" s="11">
        <v>0.16524276962133</v>
      </c>
      <c r="W9" s="11">
        <v>0.129116341208731</v>
      </c>
      <c r="X9" s="11">
        <v>0.16847866824379201</v>
      </c>
      <c r="Y9" s="11"/>
      <c r="Z9" s="11">
        <v>0.13711138275759399</v>
      </c>
      <c r="AA9" s="11">
        <v>0.13533171785706299</v>
      </c>
      <c r="AB9" s="11">
        <v>0.17341212954922</v>
      </c>
      <c r="AC9" s="11">
        <v>0.205735923935631</v>
      </c>
      <c r="AD9" s="11"/>
      <c r="AE9" s="11">
        <v>0.17526817144941401</v>
      </c>
      <c r="AF9" s="11">
        <v>0.15030770651061801</v>
      </c>
      <c r="AG9" s="11">
        <v>0.14663661811168099</v>
      </c>
      <c r="AH9" s="11">
        <v>0.19141844923463999</v>
      </c>
      <c r="AI9" s="11">
        <v>0.26178876426402098</v>
      </c>
      <c r="AJ9" s="11"/>
      <c r="AK9" s="11">
        <v>0.16150225692146999</v>
      </c>
      <c r="AL9" s="11">
        <v>0.136653068225322</v>
      </c>
      <c r="AM9" s="11">
        <v>0.21373054540097</v>
      </c>
      <c r="AN9" s="11">
        <v>0.18567147544326501</v>
      </c>
      <c r="AO9" s="11">
        <v>0.159077910216368</v>
      </c>
      <c r="AP9" s="11">
        <v>0.164499315775993</v>
      </c>
      <c r="AQ9" s="11"/>
      <c r="AR9" s="11">
        <v>0.18273561252784601</v>
      </c>
      <c r="AS9" s="11">
        <v>0.15186136748679499</v>
      </c>
      <c r="AT9" s="11">
        <v>0.123669193226006</v>
      </c>
      <c r="AU9" s="11"/>
      <c r="AV9" s="11">
        <v>0.169247725933558</v>
      </c>
      <c r="AW9" s="11">
        <v>0.17680332196127399</v>
      </c>
      <c r="AX9" s="11">
        <v>0.118698056029952</v>
      </c>
      <c r="AY9" s="11">
        <v>0.27606512994007398</v>
      </c>
      <c r="AZ9" s="11">
        <v>0.156234207223823</v>
      </c>
      <c r="BA9" s="11"/>
      <c r="BB9" s="11">
        <v>0.16259012643920601</v>
      </c>
      <c r="BC9" s="11">
        <v>0.18155417335805499</v>
      </c>
      <c r="BD9" s="11">
        <v>0.131694045884999</v>
      </c>
      <c r="BE9" s="11"/>
      <c r="BF9" s="11">
        <v>0.23633157044071801</v>
      </c>
      <c r="BG9" s="11">
        <v>0.13754757652351199</v>
      </c>
      <c r="BH9" s="11">
        <v>0.15672689127282399</v>
      </c>
      <c r="BI9" s="11">
        <v>0.15759604767982099</v>
      </c>
      <c r="BJ9" s="11">
        <v>0.11664126454729699</v>
      </c>
      <c r="BK9" s="11">
        <v>0.13241301376030301</v>
      </c>
    </row>
    <row r="10" spans="2:63" x14ac:dyDescent="0.35">
      <c r="B10" s="14" t="s">
        <v>254</v>
      </c>
      <c r="C10" s="11">
        <v>0.36720057588709298</v>
      </c>
      <c r="D10" s="11">
        <v>0.35146815885375898</v>
      </c>
      <c r="E10" s="11">
        <v>0.38276721085798998</v>
      </c>
      <c r="F10" s="11"/>
      <c r="G10" s="11">
        <v>0.400352172132863</v>
      </c>
      <c r="H10" s="11">
        <v>0.34656548902829598</v>
      </c>
      <c r="I10" s="11">
        <v>0.366111857806031</v>
      </c>
      <c r="J10" s="11">
        <v>0.34333606080203899</v>
      </c>
      <c r="K10" s="11">
        <v>0.372030412149016</v>
      </c>
      <c r="L10" s="11">
        <v>0.37865073274130101</v>
      </c>
      <c r="M10" s="11"/>
      <c r="N10" s="11">
        <v>0.34826798099364997</v>
      </c>
      <c r="O10" s="11">
        <v>0.41696295471705203</v>
      </c>
      <c r="P10" s="11">
        <v>0.383495185852259</v>
      </c>
      <c r="Q10" s="11">
        <v>0.37875928450261998</v>
      </c>
      <c r="R10" s="11">
        <v>0.35931426332259803</v>
      </c>
      <c r="S10" s="11">
        <v>0.37279275994959898</v>
      </c>
      <c r="T10" s="11">
        <v>0.347125851577466</v>
      </c>
      <c r="U10" s="11">
        <v>0.36553872734347997</v>
      </c>
      <c r="V10" s="11">
        <v>0.33793007531605401</v>
      </c>
      <c r="W10" s="11">
        <v>0.37157596505232499</v>
      </c>
      <c r="X10" s="11">
        <v>0.33487841775863197</v>
      </c>
      <c r="Y10" s="11"/>
      <c r="Z10" s="11">
        <v>0.34826471361671602</v>
      </c>
      <c r="AA10" s="11">
        <v>0.39138257771485901</v>
      </c>
      <c r="AB10" s="11">
        <v>0.38778133540134102</v>
      </c>
      <c r="AC10" s="11">
        <v>0.347039988082117</v>
      </c>
      <c r="AD10" s="11"/>
      <c r="AE10" s="11">
        <v>0.36627175629011499</v>
      </c>
      <c r="AF10" s="11">
        <v>0.41803471629289402</v>
      </c>
      <c r="AG10" s="11">
        <v>0.34843062002337</v>
      </c>
      <c r="AH10" s="11">
        <v>0.30231074617848003</v>
      </c>
      <c r="AI10" s="11">
        <v>0.23960201060359401</v>
      </c>
      <c r="AJ10" s="11"/>
      <c r="AK10" s="11">
        <v>0.36957464120935601</v>
      </c>
      <c r="AL10" s="11">
        <v>0.39238089133938298</v>
      </c>
      <c r="AM10" s="11">
        <v>0.33833567142618298</v>
      </c>
      <c r="AN10" s="11">
        <v>0.34368869768878502</v>
      </c>
      <c r="AO10" s="11">
        <v>0.349152306727951</v>
      </c>
      <c r="AP10" s="11">
        <v>0.40324558497242202</v>
      </c>
      <c r="AQ10" s="11"/>
      <c r="AR10" s="11">
        <v>0.38697324099979602</v>
      </c>
      <c r="AS10" s="11">
        <v>0.34184312753579299</v>
      </c>
      <c r="AT10" s="11">
        <v>0.36296122934546898</v>
      </c>
      <c r="AU10" s="11"/>
      <c r="AV10" s="11">
        <v>0.391214863399936</v>
      </c>
      <c r="AW10" s="11">
        <v>0.35306981221796602</v>
      </c>
      <c r="AX10" s="11">
        <v>0.33828078781439502</v>
      </c>
      <c r="AY10" s="11">
        <v>0.37444527614226197</v>
      </c>
      <c r="AZ10" s="11">
        <v>0.35657763676253801</v>
      </c>
      <c r="BA10" s="11"/>
      <c r="BB10" s="11">
        <v>0.41002893448764</v>
      </c>
      <c r="BC10" s="11">
        <v>0.338740373997725</v>
      </c>
      <c r="BD10" s="11">
        <v>0.36030673963920301</v>
      </c>
      <c r="BE10" s="11"/>
      <c r="BF10" s="11">
        <v>0.34305489807747602</v>
      </c>
      <c r="BG10" s="11">
        <v>0.36848949209718601</v>
      </c>
      <c r="BH10" s="11">
        <v>0.37254066300423</v>
      </c>
      <c r="BI10" s="11">
        <v>0.36745048688714699</v>
      </c>
      <c r="BJ10" s="11">
        <v>0.386006610441605</v>
      </c>
      <c r="BK10" s="11">
        <v>0.40225653682870099</v>
      </c>
    </row>
    <row r="11" spans="2:63" x14ac:dyDescent="0.35">
      <c r="B11" s="14" t="s">
        <v>255</v>
      </c>
      <c r="C11" s="11">
        <v>0.308566096333035</v>
      </c>
      <c r="D11" s="11">
        <v>0.29212285831295298</v>
      </c>
      <c r="E11" s="11">
        <v>0.32540626672534501</v>
      </c>
      <c r="F11" s="11"/>
      <c r="G11" s="11">
        <v>0.218483064719419</v>
      </c>
      <c r="H11" s="11">
        <v>0.25081856156496801</v>
      </c>
      <c r="I11" s="11">
        <v>0.28901082837130199</v>
      </c>
      <c r="J11" s="11">
        <v>0.38132076056862502</v>
      </c>
      <c r="K11" s="11">
        <v>0.34890233917277103</v>
      </c>
      <c r="L11" s="11">
        <v>0.34650612168682399</v>
      </c>
      <c r="M11" s="11"/>
      <c r="N11" s="11">
        <v>0.27969766144937003</v>
      </c>
      <c r="O11" s="11">
        <v>0.30007571221769402</v>
      </c>
      <c r="P11" s="11">
        <v>0.31191031328954399</v>
      </c>
      <c r="Q11" s="11">
        <v>0.30511475337935401</v>
      </c>
      <c r="R11" s="11">
        <v>0.31222505342914803</v>
      </c>
      <c r="S11" s="11">
        <v>0.31872632643279802</v>
      </c>
      <c r="T11" s="11">
        <v>0.29925882605106302</v>
      </c>
      <c r="U11" s="11">
        <v>0.310879615257316</v>
      </c>
      <c r="V11" s="11">
        <v>0.32563230194349202</v>
      </c>
      <c r="W11" s="11">
        <v>0.32832710824844002</v>
      </c>
      <c r="X11" s="11">
        <v>0.328882689353444</v>
      </c>
      <c r="Y11" s="11"/>
      <c r="Z11" s="11">
        <v>0.31993630962352299</v>
      </c>
      <c r="AA11" s="11">
        <v>0.31908612861553598</v>
      </c>
      <c r="AB11" s="11">
        <v>0.27097442932452298</v>
      </c>
      <c r="AC11" s="11">
        <v>0.31637993862006802</v>
      </c>
      <c r="AD11" s="11"/>
      <c r="AE11" s="11">
        <v>0.33755211341010299</v>
      </c>
      <c r="AF11" s="11">
        <v>0.28210065367866299</v>
      </c>
      <c r="AG11" s="11">
        <v>0.29980673574396799</v>
      </c>
      <c r="AH11" s="11">
        <v>0.30449735352144702</v>
      </c>
      <c r="AI11" s="11">
        <v>0.33162415104006199</v>
      </c>
      <c r="AJ11" s="11"/>
      <c r="AK11" s="11">
        <v>0.32414581381846103</v>
      </c>
      <c r="AL11" s="11">
        <v>0.29012019013785301</v>
      </c>
      <c r="AM11" s="11">
        <v>0.292583311775935</v>
      </c>
      <c r="AN11" s="11">
        <v>0.344580395299659</v>
      </c>
      <c r="AO11" s="11">
        <v>0.30036321510641401</v>
      </c>
      <c r="AP11" s="11">
        <v>0.257720299258269</v>
      </c>
      <c r="AQ11" s="11"/>
      <c r="AR11" s="11">
        <v>0.28839126342581001</v>
      </c>
      <c r="AS11" s="11">
        <v>0.31261253655225502</v>
      </c>
      <c r="AT11" s="11">
        <v>0.372515084717433</v>
      </c>
      <c r="AU11" s="11"/>
      <c r="AV11" s="11">
        <v>0.30342481833624801</v>
      </c>
      <c r="AW11" s="11">
        <v>0.28160845589829903</v>
      </c>
      <c r="AX11" s="11">
        <v>0.334963200417419</v>
      </c>
      <c r="AY11" s="11">
        <v>0.212846428663719</v>
      </c>
      <c r="AZ11" s="11">
        <v>0.35160848773828601</v>
      </c>
      <c r="BA11" s="11"/>
      <c r="BB11" s="11">
        <v>0.28861429945692602</v>
      </c>
      <c r="BC11" s="11">
        <v>0.295667286761436</v>
      </c>
      <c r="BD11" s="11">
        <v>0.28761178317273101</v>
      </c>
      <c r="BE11" s="11"/>
      <c r="BF11" s="11">
        <v>0.26576294363243003</v>
      </c>
      <c r="BG11" s="11">
        <v>0.31849426653580198</v>
      </c>
      <c r="BH11" s="11">
        <v>0.30087701467579397</v>
      </c>
      <c r="BI11" s="11">
        <v>0.323158093641783</v>
      </c>
      <c r="BJ11" s="11">
        <v>0.33596844692067002</v>
      </c>
      <c r="BK11" s="11">
        <v>0.31898222585799402</v>
      </c>
    </row>
    <row r="12" spans="2:63" x14ac:dyDescent="0.35">
      <c r="B12" s="14" t="s">
        <v>256</v>
      </c>
      <c r="C12" s="11">
        <v>0.117444207211773</v>
      </c>
      <c r="D12" s="11">
        <v>0.128181373558725</v>
      </c>
      <c r="E12" s="11">
        <v>0.10642000824178501</v>
      </c>
      <c r="F12" s="11"/>
      <c r="G12" s="11">
        <v>0.111049052750033</v>
      </c>
      <c r="H12" s="11">
        <v>0.13494682356351201</v>
      </c>
      <c r="I12" s="11">
        <v>0.133355169295065</v>
      </c>
      <c r="J12" s="11">
        <v>0.116832189705227</v>
      </c>
      <c r="K12" s="11">
        <v>0.127626499985667</v>
      </c>
      <c r="L12" s="11">
        <v>8.8137327473023303E-2</v>
      </c>
      <c r="M12" s="11"/>
      <c r="N12" s="11">
        <v>9.4759250845394494E-2</v>
      </c>
      <c r="O12" s="11">
        <v>0.10135261258936799</v>
      </c>
      <c r="P12" s="11">
        <v>0.11965019157321</v>
      </c>
      <c r="Q12" s="11">
        <v>0.14639418149604499</v>
      </c>
      <c r="R12" s="11">
        <v>0.119152088369749</v>
      </c>
      <c r="S12" s="11">
        <v>0.124268892918405</v>
      </c>
      <c r="T12" s="11">
        <v>0.13251407949878199</v>
      </c>
      <c r="U12" s="11">
        <v>0.102410327937977</v>
      </c>
      <c r="V12" s="11">
        <v>0.116108257311079</v>
      </c>
      <c r="W12" s="11">
        <v>0.13925958859944601</v>
      </c>
      <c r="X12" s="11">
        <v>0.104044325483026</v>
      </c>
      <c r="Y12" s="11"/>
      <c r="Z12" s="11">
        <v>0.155695679744869</v>
      </c>
      <c r="AA12" s="11">
        <v>0.110862724580154</v>
      </c>
      <c r="AB12" s="11">
        <v>0.122531015364214</v>
      </c>
      <c r="AC12" s="11">
        <v>7.7637426441698798E-2</v>
      </c>
      <c r="AD12" s="11"/>
      <c r="AE12" s="11">
        <v>7.8959322042442701E-2</v>
      </c>
      <c r="AF12" s="11">
        <v>0.11040850671404701</v>
      </c>
      <c r="AG12" s="11">
        <v>0.15645574782411101</v>
      </c>
      <c r="AH12" s="11">
        <v>0.14209403657428299</v>
      </c>
      <c r="AI12" s="11">
        <v>0.12501740392729099</v>
      </c>
      <c r="AJ12" s="11"/>
      <c r="AK12" s="11">
        <v>9.9785281440860504E-2</v>
      </c>
      <c r="AL12" s="11">
        <v>0.134775608087218</v>
      </c>
      <c r="AM12" s="11">
        <v>0.101755131627705</v>
      </c>
      <c r="AN12" s="11">
        <v>7.9047389260285095E-2</v>
      </c>
      <c r="AO12" s="11">
        <v>0.154646377608506</v>
      </c>
      <c r="AP12" s="11">
        <v>0.14848984932349801</v>
      </c>
      <c r="AQ12" s="11"/>
      <c r="AR12" s="11">
        <v>0.103980099346378</v>
      </c>
      <c r="AS12" s="11">
        <v>0.13751013957317301</v>
      </c>
      <c r="AT12" s="11">
        <v>0.10347391206033101</v>
      </c>
      <c r="AU12" s="11"/>
      <c r="AV12" s="11">
        <v>0.10356680076104</v>
      </c>
      <c r="AW12" s="11">
        <v>0.13252638428529201</v>
      </c>
      <c r="AX12" s="11">
        <v>0.145653455412039</v>
      </c>
      <c r="AY12" s="11">
        <v>5.1814198414023703E-2</v>
      </c>
      <c r="AZ12" s="11">
        <v>0.100385384821695</v>
      </c>
      <c r="BA12" s="11"/>
      <c r="BB12" s="11">
        <v>0.111628668968786</v>
      </c>
      <c r="BC12" s="11">
        <v>0.13086352375920199</v>
      </c>
      <c r="BD12" s="11">
        <v>0.13207421288172499</v>
      </c>
      <c r="BE12" s="11"/>
      <c r="BF12" s="11">
        <v>0.118597072287546</v>
      </c>
      <c r="BG12" s="11">
        <v>0.12789852479372499</v>
      </c>
      <c r="BH12" s="11">
        <v>0.124320921487295</v>
      </c>
      <c r="BI12" s="11">
        <v>0.11278578289502</v>
      </c>
      <c r="BJ12" s="11">
        <v>0.106134874702596</v>
      </c>
      <c r="BK12" s="11">
        <v>9.3994697823780296E-2</v>
      </c>
    </row>
    <row r="13" spans="2:63" x14ac:dyDescent="0.35">
      <c r="B13" s="14" t="s">
        <v>257</v>
      </c>
      <c r="C13" s="11">
        <v>4.5032747262267601E-2</v>
      </c>
      <c r="D13" s="11">
        <v>4.7249717406862499E-2</v>
      </c>
      <c r="E13" s="11">
        <v>4.3446352747560403E-2</v>
      </c>
      <c r="F13" s="11"/>
      <c r="G13" s="11">
        <v>5.3189761113899503E-2</v>
      </c>
      <c r="H13" s="11">
        <v>4.32017716051439E-2</v>
      </c>
      <c r="I13" s="11">
        <v>4.2573460343085699E-2</v>
      </c>
      <c r="J13" s="11">
        <v>4.8377845318431097E-2</v>
      </c>
      <c r="K13" s="11">
        <v>4.3857361186785099E-2</v>
      </c>
      <c r="L13" s="11">
        <v>4.1064714617107603E-2</v>
      </c>
      <c r="M13" s="11"/>
      <c r="N13" s="11">
        <v>4.2826397485923401E-2</v>
      </c>
      <c r="O13" s="11">
        <v>4.9226440240232899E-2</v>
      </c>
      <c r="P13" s="11">
        <v>4.0044932331269802E-2</v>
      </c>
      <c r="Q13" s="11">
        <v>4.1456892786957397E-2</v>
      </c>
      <c r="R13" s="11">
        <v>3.5712186696742303E-2</v>
      </c>
      <c r="S13" s="11">
        <v>2.99288591620849E-2</v>
      </c>
      <c r="T13" s="11">
        <v>5.2979184233214897E-2</v>
      </c>
      <c r="U13" s="11">
        <v>7.0572735809511802E-2</v>
      </c>
      <c r="V13" s="11">
        <v>5.5086595808044599E-2</v>
      </c>
      <c r="W13" s="11">
        <v>3.1720996891058201E-2</v>
      </c>
      <c r="X13" s="11">
        <v>6.3715899161105996E-2</v>
      </c>
      <c r="Y13" s="11"/>
      <c r="Z13" s="11">
        <v>3.89919142572977E-2</v>
      </c>
      <c r="AA13" s="11">
        <v>4.33368512323873E-2</v>
      </c>
      <c r="AB13" s="11">
        <v>4.53010903607029E-2</v>
      </c>
      <c r="AC13" s="11">
        <v>5.32067229204857E-2</v>
      </c>
      <c r="AD13" s="11"/>
      <c r="AE13" s="11">
        <v>4.1948636807925703E-2</v>
      </c>
      <c r="AF13" s="11">
        <v>3.9148416803777702E-2</v>
      </c>
      <c r="AG13" s="11">
        <v>4.8670278296870602E-2</v>
      </c>
      <c r="AH13" s="11">
        <v>5.9679414491150301E-2</v>
      </c>
      <c r="AI13" s="11">
        <v>4.1967670165033E-2</v>
      </c>
      <c r="AJ13" s="11"/>
      <c r="AK13" s="11">
        <v>4.4992006609851899E-2</v>
      </c>
      <c r="AL13" s="11">
        <v>4.6070242210223898E-2</v>
      </c>
      <c r="AM13" s="11">
        <v>5.3595339769206003E-2</v>
      </c>
      <c r="AN13" s="11">
        <v>4.7012042308005202E-2</v>
      </c>
      <c r="AO13" s="11">
        <v>3.6760190340760703E-2</v>
      </c>
      <c r="AP13" s="11">
        <v>2.6044950669818202E-2</v>
      </c>
      <c r="AQ13" s="11"/>
      <c r="AR13" s="11">
        <v>3.7919783700169601E-2</v>
      </c>
      <c r="AS13" s="11">
        <v>5.61728288519832E-2</v>
      </c>
      <c r="AT13" s="11">
        <v>3.7380580650760199E-2</v>
      </c>
      <c r="AU13" s="11"/>
      <c r="AV13" s="11">
        <v>3.2545791569218198E-2</v>
      </c>
      <c r="AW13" s="11">
        <v>5.5992025637168402E-2</v>
      </c>
      <c r="AX13" s="11">
        <v>6.2404500326195197E-2</v>
      </c>
      <c r="AY13" s="11">
        <v>8.4828966839921902E-2</v>
      </c>
      <c r="AZ13" s="11">
        <v>3.5194283453658402E-2</v>
      </c>
      <c r="BA13" s="11"/>
      <c r="BB13" s="11">
        <v>2.7137970647441501E-2</v>
      </c>
      <c r="BC13" s="11">
        <v>5.3174642123581799E-2</v>
      </c>
      <c r="BD13" s="11">
        <v>8.8313218421342002E-2</v>
      </c>
      <c r="BE13" s="11"/>
      <c r="BF13" s="11">
        <v>3.6253515561829701E-2</v>
      </c>
      <c r="BG13" s="11">
        <v>4.7570140049776402E-2</v>
      </c>
      <c r="BH13" s="11">
        <v>4.5534509559857397E-2</v>
      </c>
      <c r="BI13" s="11">
        <v>3.9009588896229901E-2</v>
      </c>
      <c r="BJ13" s="11">
        <v>5.5248803387831502E-2</v>
      </c>
      <c r="BK13" s="11">
        <v>5.2353525729221598E-2</v>
      </c>
    </row>
    <row r="14" spans="2:63" x14ac:dyDescent="0.35">
      <c r="B14" s="14" t="s">
        <v>258</v>
      </c>
      <c r="C14" s="17">
        <v>0.52895694919292502</v>
      </c>
      <c r="D14" s="17">
        <v>0.53244605072146001</v>
      </c>
      <c r="E14" s="17">
        <v>0.52472737228530997</v>
      </c>
      <c r="F14" s="17"/>
      <c r="G14" s="17">
        <v>0.61727812141664895</v>
      </c>
      <c r="H14" s="17">
        <v>0.57103284326637704</v>
      </c>
      <c r="I14" s="17">
        <v>0.53506054199054698</v>
      </c>
      <c r="J14" s="17">
        <v>0.45346920440771699</v>
      </c>
      <c r="K14" s="17">
        <v>0.47961379965477702</v>
      </c>
      <c r="L14" s="17">
        <v>0.52429183622304498</v>
      </c>
      <c r="M14" s="17"/>
      <c r="N14" s="17">
        <v>0.58271669021931305</v>
      </c>
      <c r="O14" s="17">
        <v>0.54934523495270504</v>
      </c>
      <c r="P14" s="17">
        <v>0.52839456280597596</v>
      </c>
      <c r="Q14" s="17">
        <v>0.50703417233764403</v>
      </c>
      <c r="R14" s="17">
        <v>0.532910671504361</v>
      </c>
      <c r="S14" s="17">
        <v>0.52707592148671201</v>
      </c>
      <c r="T14" s="17">
        <v>0.51524791021694005</v>
      </c>
      <c r="U14" s="17">
        <v>0.51613732099519605</v>
      </c>
      <c r="V14" s="17">
        <v>0.50317284493738401</v>
      </c>
      <c r="W14" s="17">
        <v>0.50069230626105599</v>
      </c>
      <c r="X14" s="17">
        <v>0.50335708600242401</v>
      </c>
      <c r="Y14" s="17"/>
      <c r="Z14" s="17">
        <v>0.48537609637431001</v>
      </c>
      <c r="AA14" s="17">
        <v>0.52671429557192195</v>
      </c>
      <c r="AB14" s="17">
        <v>0.56119346495055999</v>
      </c>
      <c r="AC14" s="17">
        <v>0.55277591201774701</v>
      </c>
      <c r="AD14" s="17"/>
      <c r="AE14" s="17">
        <v>0.54153992773952897</v>
      </c>
      <c r="AF14" s="17">
        <v>0.56834242280351199</v>
      </c>
      <c r="AG14" s="17">
        <v>0.49506723813505099</v>
      </c>
      <c r="AH14" s="17">
        <v>0.49372919541311999</v>
      </c>
      <c r="AI14" s="17">
        <v>0.50139077486761396</v>
      </c>
      <c r="AJ14" s="17"/>
      <c r="AK14" s="17">
        <v>0.53107689813082604</v>
      </c>
      <c r="AL14" s="17">
        <v>0.529033959564704</v>
      </c>
      <c r="AM14" s="17">
        <v>0.55206621682715296</v>
      </c>
      <c r="AN14" s="17">
        <v>0.52936017313205097</v>
      </c>
      <c r="AO14" s="17">
        <v>0.50823021694431902</v>
      </c>
      <c r="AP14" s="17">
        <v>0.56774490074841399</v>
      </c>
      <c r="AQ14" s="17"/>
      <c r="AR14" s="17">
        <v>0.569708853527642</v>
      </c>
      <c r="AS14" s="17">
        <v>0.49370449502258901</v>
      </c>
      <c r="AT14" s="17">
        <v>0.48663042257147598</v>
      </c>
      <c r="AU14" s="17"/>
      <c r="AV14" s="17">
        <v>0.56046258933349402</v>
      </c>
      <c r="AW14" s="17">
        <v>0.52987313417923998</v>
      </c>
      <c r="AX14" s="17">
        <v>0.456978843844348</v>
      </c>
      <c r="AY14" s="17">
        <v>0.65051040608233601</v>
      </c>
      <c r="AZ14" s="17">
        <v>0.51281184398636004</v>
      </c>
      <c r="BA14" s="17"/>
      <c r="BB14" s="17">
        <v>0.572619060926846</v>
      </c>
      <c r="BC14" s="17">
        <v>0.52029454735577996</v>
      </c>
      <c r="BD14" s="17">
        <v>0.49200078552420201</v>
      </c>
      <c r="BE14" s="17"/>
      <c r="BF14" s="17">
        <v>0.57938646851819398</v>
      </c>
      <c r="BG14" s="17">
        <v>0.50603706862069697</v>
      </c>
      <c r="BH14" s="17">
        <v>0.52926755427705297</v>
      </c>
      <c r="BI14" s="17">
        <v>0.52504653456696804</v>
      </c>
      <c r="BJ14" s="17">
        <v>0.50264787498890195</v>
      </c>
      <c r="BK14" s="17">
        <v>0.53466955058900401</v>
      </c>
    </row>
    <row r="15" spans="2:63" x14ac:dyDescent="0.35">
      <c r="B15" s="14" t="s">
        <v>259</v>
      </c>
      <c r="C15" s="17">
        <v>0.16247695447404059</v>
      </c>
      <c r="D15" s="17">
        <v>0.17543109096558751</v>
      </c>
      <c r="E15" s="17">
        <v>0.14986636098934542</v>
      </c>
      <c r="F15" s="17"/>
      <c r="G15" s="17">
        <v>0.16423881386393252</v>
      </c>
      <c r="H15" s="17">
        <v>0.17814859516865592</v>
      </c>
      <c r="I15" s="17">
        <v>0.1759286296381507</v>
      </c>
      <c r="J15" s="17">
        <v>0.16521003502365811</v>
      </c>
      <c r="K15" s="17">
        <v>0.1714838611724521</v>
      </c>
      <c r="L15" s="17">
        <v>0.12920204209013092</v>
      </c>
      <c r="M15" s="17"/>
      <c r="N15" s="17">
        <v>0.13758564833131789</v>
      </c>
      <c r="O15" s="17">
        <v>0.15057905282960088</v>
      </c>
      <c r="P15" s="17">
        <v>0.15969512390447979</v>
      </c>
      <c r="Q15" s="17">
        <v>0.18785107428300241</v>
      </c>
      <c r="R15" s="17">
        <v>0.15486427506649131</v>
      </c>
      <c r="S15" s="17">
        <v>0.15419775208048989</v>
      </c>
      <c r="T15" s="17">
        <v>0.1854932637319969</v>
      </c>
      <c r="U15" s="17">
        <v>0.17298306374748879</v>
      </c>
      <c r="V15" s="17">
        <v>0.17119485311912361</v>
      </c>
      <c r="W15" s="17">
        <v>0.17098058549050421</v>
      </c>
      <c r="X15" s="17">
        <v>0.16776022464413198</v>
      </c>
      <c r="Y15" s="17"/>
      <c r="Z15" s="17">
        <v>0.1946875940021667</v>
      </c>
      <c r="AA15" s="17">
        <v>0.15419957581254129</v>
      </c>
      <c r="AB15" s="17">
        <v>0.16783210572491691</v>
      </c>
      <c r="AC15" s="17">
        <v>0.1308441493621845</v>
      </c>
      <c r="AD15" s="17"/>
      <c r="AE15" s="17">
        <v>0.1209079588503684</v>
      </c>
      <c r="AF15" s="17">
        <v>0.14955692351782471</v>
      </c>
      <c r="AG15" s="17">
        <v>0.2051260261209816</v>
      </c>
      <c r="AH15" s="17">
        <v>0.20177345106543329</v>
      </c>
      <c r="AI15" s="17">
        <v>0.16698507409232399</v>
      </c>
      <c r="AJ15" s="17"/>
      <c r="AK15" s="17">
        <v>0.14477728805071241</v>
      </c>
      <c r="AL15" s="17">
        <v>0.18084585029744191</v>
      </c>
      <c r="AM15" s="17">
        <v>0.15535047139691099</v>
      </c>
      <c r="AN15" s="17">
        <v>0.1260594315682903</v>
      </c>
      <c r="AO15" s="17">
        <v>0.19140656794926669</v>
      </c>
      <c r="AP15" s="17">
        <v>0.17453479999331623</v>
      </c>
      <c r="AQ15" s="17"/>
      <c r="AR15" s="17">
        <v>0.1418998830465476</v>
      </c>
      <c r="AS15" s="17">
        <v>0.1936829684251562</v>
      </c>
      <c r="AT15" s="17">
        <v>0.14085449271109121</v>
      </c>
      <c r="AU15" s="17"/>
      <c r="AV15" s="17">
        <v>0.13611259233025819</v>
      </c>
      <c r="AW15" s="17">
        <v>0.18851840992246041</v>
      </c>
      <c r="AX15" s="17">
        <v>0.20805795573823421</v>
      </c>
      <c r="AY15" s="17">
        <v>0.1366431652539456</v>
      </c>
      <c r="AZ15" s="17">
        <v>0.13557966827535339</v>
      </c>
      <c r="BA15" s="17"/>
      <c r="BB15" s="17">
        <v>0.13876663961622748</v>
      </c>
      <c r="BC15" s="17">
        <v>0.18403816588278379</v>
      </c>
      <c r="BD15" s="17">
        <v>0.22038743130306698</v>
      </c>
      <c r="BE15" s="17"/>
      <c r="BF15" s="17">
        <v>0.15485058784937569</v>
      </c>
      <c r="BG15" s="17">
        <v>0.17546866484350138</v>
      </c>
      <c r="BH15" s="17">
        <v>0.16985543104715239</v>
      </c>
      <c r="BI15" s="17">
        <v>0.15179537179124991</v>
      </c>
      <c r="BJ15" s="17">
        <v>0.1613836780904275</v>
      </c>
      <c r="BK15" s="17">
        <v>0.14634822355300189</v>
      </c>
    </row>
    <row r="16" spans="2:63" x14ac:dyDescent="0.35">
      <c r="B16" s="14" t="s">
        <v>192</v>
      </c>
      <c r="C16" s="18">
        <v>0.36647999471888443</v>
      </c>
      <c r="D16" s="18">
        <v>0.3570149597558725</v>
      </c>
      <c r="E16" s="18">
        <v>0.37486101129596455</v>
      </c>
      <c r="F16" s="18"/>
      <c r="G16" s="18">
        <v>0.45303930755271643</v>
      </c>
      <c r="H16" s="18">
        <v>0.39288424809772116</v>
      </c>
      <c r="I16" s="18">
        <v>0.35913191235239628</v>
      </c>
      <c r="J16" s="18">
        <v>0.28825916938405888</v>
      </c>
      <c r="K16" s="18">
        <v>0.30812993848232495</v>
      </c>
      <c r="L16" s="18">
        <v>0.39508979413291406</v>
      </c>
      <c r="M16" s="18"/>
      <c r="N16" s="18">
        <v>0.44513104188799513</v>
      </c>
      <c r="O16" s="18">
        <v>0.39876618212310416</v>
      </c>
      <c r="P16" s="18">
        <v>0.36869943890149615</v>
      </c>
      <c r="Q16" s="18">
        <v>0.31918309805464162</v>
      </c>
      <c r="R16" s="18">
        <v>0.37804639643786969</v>
      </c>
      <c r="S16" s="18">
        <v>0.37287816940622209</v>
      </c>
      <c r="T16" s="18">
        <v>0.32975464648494313</v>
      </c>
      <c r="U16" s="18">
        <v>0.34315425724770726</v>
      </c>
      <c r="V16" s="18">
        <v>0.33197799181826038</v>
      </c>
      <c r="W16" s="18">
        <v>0.32971172077055177</v>
      </c>
      <c r="X16" s="18">
        <v>0.33559686135829203</v>
      </c>
      <c r="Y16" s="18"/>
      <c r="Z16" s="18">
        <v>0.29068850237214328</v>
      </c>
      <c r="AA16" s="18">
        <v>0.37251471975938066</v>
      </c>
      <c r="AB16" s="18">
        <v>0.39336135922564308</v>
      </c>
      <c r="AC16" s="18">
        <v>0.42193176265556254</v>
      </c>
      <c r="AD16" s="18"/>
      <c r="AE16" s="18">
        <v>0.42063196888916055</v>
      </c>
      <c r="AF16" s="18">
        <v>0.41878549928568731</v>
      </c>
      <c r="AG16" s="18">
        <v>0.28994121201406942</v>
      </c>
      <c r="AH16" s="18">
        <v>0.29195574434768667</v>
      </c>
      <c r="AI16" s="18">
        <v>0.33440570077528997</v>
      </c>
      <c r="AJ16" s="18"/>
      <c r="AK16" s="18">
        <v>0.3862996100801136</v>
      </c>
      <c r="AL16" s="18">
        <v>0.34818810926726207</v>
      </c>
      <c r="AM16" s="18">
        <v>0.39671574543024196</v>
      </c>
      <c r="AN16" s="18">
        <v>0.40330074156376067</v>
      </c>
      <c r="AO16" s="18">
        <v>0.31682364899505233</v>
      </c>
      <c r="AP16" s="18">
        <v>0.39321010075509777</v>
      </c>
      <c r="AQ16" s="18"/>
      <c r="AR16" s="18">
        <v>0.4278089704810944</v>
      </c>
      <c r="AS16" s="18">
        <v>0.30002152659743281</v>
      </c>
      <c r="AT16" s="18">
        <v>0.34577592986038475</v>
      </c>
      <c r="AU16" s="18"/>
      <c r="AV16" s="18">
        <v>0.42434999700323583</v>
      </c>
      <c r="AW16" s="18">
        <v>0.3413547242567796</v>
      </c>
      <c r="AX16" s="18">
        <v>0.24892088810611379</v>
      </c>
      <c r="AY16" s="18">
        <v>0.51386724082839041</v>
      </c>
      <c r="AZ16" s="18">
        <v>0.37723217571100665</v>
      </c>
      <c r="BA16" s="18"/>
      <c r="BB16" s="18">
        <v>0.43385242131061852</v>
      </c>
      <c r="BC16" s="18">
        <v>0.33625638147299619</v>
      </c>
      <c r="BD16" s="18">
        <v>0.27161335422113503</v>
      </c>
      <c r="BE16" s="18"/>
      <c r="BF16" s="18">
        <v>0.42453588066881831</v>
      </c>
      <c r="BG16" s="18">
        <v>0.3305684037771956</v>
      </c>
      <c r="BH16" s="18">
        <v>0.35941212322990057</v>
      </c>
      <c r="BI16" s="18">
        <v>0.37325116277571813</v>
      </c>
      <c r="BJ16" s="18">
        <v>0.34126419689847443</v>
      </c>
      <c r="BK16" s="18">
        <v>0.38832132703600208</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300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0.15629947457399801</v>
      </c>
      <c r="D9" s="11">
        <v>0.19434362668647101</v>
      </c>
      <c r="E9" s="11">
        <v>0.120251932392317</v>
      </c>
      <c r="F9" s="11"/>
      <c r="G9" s="11">
        <v>0.17826893950001099</v>
      </c>
      <c r="H9" s="11">
        <v>0.21704166828742</v>
      </c>
      <c r="I9" s="11">
        <v>0.165339259785868</v>
      </c>
      <c r="J9" s="11">
        <v>0.12937821530041901</v>
      </c>
      <c r="K9" s="11">
        <v>0.104410050146882</v>
      </c>
      <c r="L9" s="11">
        <v>0.14118478826254599</v>
      </c>
      <c r="M9" s="11"/>
      <c r="N9" s="11">
        <v>0.20684244094488299</v>
      </c>
      <c r="O9" s="11">
        <v>0.129654221950843</v>
      </c>
      <c r="P9" s="11">
        <v>0.13114357753492401</v>
      </c>
      <c r="Q9" s="11">
        <v>0.136295645753438</v>
      </c>
      <c r="R9" s="11">
        <v>0.12837473043463801</v>
      </c>
      <c r="S9" s="11">
        <v>0.15099571202573001</v>
      </c>
      <c r="T9" s="11">
        <v>0.157706148084269</v>
      </c>
      <c r="U9" s="11">
        <v>0.168423842457887</v>
      </c>
      <c r="V9" s="11">
        <v>0.159322474122604</v>
      </c>
      <c r="W9" s="11">
        <v>0.17117034779181101</v>
      </c>
      <c r="X9" s="11">
        <v>0.16347916900757201</v>
      </c>
      <c r="Y9" s="11"/>
      <c r="Z9" s="11">
        <v>0.14080100320115499</v>
      </c>
      <c r="AA9" s="11">
        <v>0.125137105672155</v>
      </c>
      <c r="AB9" s="11">
        <v>0.153123298076634</v>
      </c>
      <c r="AC9" s="11">
        <v>0.21000674109161999</v>
      </c>
      <c r="AD9" s="11"/>
      <c r="AE9" s="11">
        <v>0.15065298474876401</v>
      </c>
      <c r="AF9" s="11">
        <v>0.158381179185378</v>
      </c>
      <c r="AG9" s="11">
        <v>0.13553730740182299</v>
      </c>
      <c r="AH9" s="11">
        <v>0.18625549654495099</v>
      </c>
      <c r="AI9" s="11">
        <v>0.31789242208315099</v>
      </c>
      <c r="AJ9" s="11"/>
      <c r="AK9" s="11">
        <v>0.16793675545560299</v>
      </c>
      <c r="AL9" s="11">
        <v>0.15059132151887999</v>
      </c>
      <c r="AM9" s="11">
        <v>0.172225995620403</v>
      </c>
      <c r="AN9" s="11">
        <v>0.18973914406286399</v>
      </c>
      <c r="AO9" s="11">
        <v>0.12393722215833999</v>
      </c>
      <c r="AP9" s="11">
        <v>0.132339958241384</v>
      </c>
      <c r="AQ9" s="11"/>
      <c r="AR9" s="11">
        <v>0.18605706850164799</v>
      </c>
      <c r="AS9" s="11">
        <v>0.143246298247131</v>
      </c>
      <c r="AT9" s="11">
        <v>0.12542981456819399</v>
      </c>
      <c r="AU9" s="11"/>
      <c r="AV9" s="11">
        <v>0.17924681427394901</v>
      </c>
      <c r="AW9" s="11">
        <v>0.14911036473650099</v>
      </c>
      <c r="AX9" s="11">
        <v>0.11266647624361199</v>
      </c>
      <c r="AY9" s="11">
        <v>0.33757717900547601</v>
      </c>
      <c r="AZ9" s="11">
        <v>0.13340341197399599</v>
      </c>
      <c r="BA9" s="11"/>
      <c r="BB9" s="11">
        <v>0.163430861368493</v>
      </c>
      <c r="BC9" s="11">
        <v>0.15225535766479001</v>
      </c>
      <c r="BD9" s="11">
        <v>0.128976260389431</v>
      </c>
      <c r="BE9" s="11"/>
      <c r="BF9" s="11">
        <v>0.23419817141771801</v>
      </c>
      <c r="BG9" s="11">
        <v>0.14168294216947599</v>
      </c>
      <c r="BH9" s="11">
        <v>0.14632681929014599</v>
      </c>
      <c r="BI9" s="11">
        <v>0.13244097146540401</v>
      </c>
      <c r="BJ9" s="11">
        <v>0.118905285717116</v>
      </c>
      <c r="BK9" s="11">
        <v>0.13509122239153001</v>
      </c>
    </row>
    <row r="10" spans="2:63" x14ac:dyDescent="0.35">
      <c r="B10" s="14" t="s">
        <v>254</v>
      </c>
      <c r="C10" s="11">
        <v>0.22286145980852401</v>
      </c>
      <c r="D10" s="11">
        <v>0.234987023980511</v>
      </c>
      <c r="E10" s="11">
        <v>0.212302959252507</v>
      </c>
      <c r="F10" s="11"/>
      <c r="G10" s="11">
        <v>0.24028044911795299</v>
      </c>
      <c r="H10" s="11">
        <v>0.20726807731796301</v>
      </c>
      <c r="I10" s="11">
        <v>0.23204442422935501</v>
      </c>
      <c r="J10" s="11">
        <v>0.19904218875149901</v>
      </c>
      <c r="K10" s="11">
        <v>0.203228658790647</v>
      </c>
      <c r="L10" s="11">
        <v>0.24896538114960601</v>
      </c>
      <c r="M10" s="11"/>
      <c r="N10" s="11">
        <v>0.25960621854409099</v>
      </c>
      <c r="O10" s="11">
        <v>0.204854282192273</v>
      </c>
      <c r="P10" s="11">
        <v>0.224306658295026</v>
      </c>
      <c r="Q10" s="11">
        <v>0.21732457377395201</v>
      </c>
      <c r="R10" s="11">
        <v>0.206067706474583</v>
      </c>
      <c r="S10" s="11">
        <v>0.24605096428737799</v>
      </c>
      <c r="T10" s="11">
        <v>0.200989137511213</v>
      </c>
      <c r="U10" s="11">
        <v>0.19586030967874801</v>
      </c>
      <c r="V10" s="11">
        <v>0.222575282839203</v>
      </c>
      <c r="W10" s="11">
        <v>0.21413107021449099</v>
      </c>
      <c r="X10" s="11">
        <v>0.229087807337159</v>
      </c>
      <c r="Y10" s="11"/>
      <c r="Z10" s="11">
        <v>0.23048390721888301</v>
      </c>
      <c r="AA10" s="11">
        <v>0.22883406435716699</v>
      </c>
      <c r="AB10" s="11">
        <v>0.23778924815432401</v>
      </c>
      <c r="AC10" s="11">
        <v>0.19866566093976501</v>
      </c>
      <c r="AD10" s="11"/>
      <c r="AE10" s="11">
        <v>0.21915641715908499</v>
      </c>
      <c r="AF10" s="11">
        <v>0.22376396349175201</v>
      </c>
      <c r="AG10" s="11">
        <v>0.227052810828096</v>
      </c>
      <c r="AH10" s="11">
        <v>0.22045325525930501</v>
      </c>
      <c r="AI10" s="11">
        <v>0.15216133035733101</v>
      </c>
      <c r="AJ10" s="11"/>
      <c r="AK10" s="11">
        <v>0.23630550534804101</v>
      </c>
      <c r="AL10" s="11">
        <v>0.22250222909074899</v>
      </c>
      <c r="AM10" s="11">
        <v>0.185397435661452</v>
      </c>
      <c r="AN10" s="11">
        <v>0.23804007825655299</v>
      </c>
      <c r="AO10" s="11">
        <v>0.21064904397071099</v>
      </c>
      <c r="AP10" s="11">
        <v>0.21602919956965699</v>
      </c>
      <c r="AQ10" s="11"/>
      <c r="AR10" s="11">
        <v>0.27318304880630501</v>
      </c>
      <c r="AS10" s="11">
        <v>0.187272301328894</v>
      </c>
      <c r="AT10" s="11">
        <v>0.21553642636721301</v>
      </c>
      <c r="AU10" s="11"/>
      <c r="AV10" s="11">
        <v>0.25911777944141401</v>
      </c>
      <c r="AW10" s="11">
        <v>0.204195627442708</v>
      </c>
      <c r="AX10" s="11">
        <v>0.20681385455026799</v>
      </c>
      <c r="AY10" s="11">
        <v>0.29598689818170498</v>
      </c>
      <c r="AZ10" s="11">
        <v>0.19520137719116301</v>
      </c>
      <c r="BA10" s="11"/>
      <c r="BB10" s="11">
        <v>0.27187152678847698</v>
      </c>
      <c r="BC10" s="11">
        <v>0.20653663123742799</v>
      </c>
      <c r="BD10" s="11">
        <v>0.19338666368496499</v>
      </c>
      <c r="BE10" s="11"/>
      <c r="BF10" s="11">
        <v>0.20318566888957601</v>
      </c>
      <c r="BG10" s="11">
        <v>0.22117798652000001</v>
      </c>
      <c r="BH10" s="11">
        <v>0.224341962410571</v>
      </c>
      <c r="BI10" s="11">
        <v>0.247022045869917</v>
      </c>
      <c r="BJ10" s="11">
        <v>0.22089819049471099</v>
      </c>
      <c r="BK10" s="11">
        <v>0.20616327169466001</v>
      </c>
    </row>
    <row r="11" spans="2:63" x14ac:dyDescent="0.35">
      <c r="B11" s="14" t="s">
        <v>255</v>
      </c>
      <c r="C11" s="11">
        <v>0.35607391235880997</v>
      </c>
      <c r="D11" s="11">
        <v>0.31740092781960999</v>
      </c>
      <c r="E11" s="11">
        <v>0.39240585070147499</v>
      </c>
      <c r="F11" s="11"/>
      <c r="G11" s="11">
        <v>0.299005580381633</v>
      </c>
      <c r="H11" s="11">
        <v>0.27881887876003703</v>
      </c>
      <c r="I11" s="11">
        <v>0.34576990908062999</v>
      </c>
      <c r="J11" s="11">
        <v>0.41626485101649002</v>
      </c>
      <c r="K11" s="11">
        <v>0.40971747906156097</v>
      </c>
      <c r="L11" s="11">
        <v>0.38130447063684503</v>
      </c>
      <c r="M11" s="11"/>
      <c r="N11" s="11">
        <v>0.298950167244873</v>
      </c>
      <c r="O11" s="11">
        <v>0.35732838790878102</v>
      </c>
      <c r="P11" s="11">
        <v>0.36223464144931</v>
      </c>
      <c r="Q11" s="11">
        <v>0.39467733548594103</v>
      </c>
      <c r="R11" s="11">
        <v>0.38145519778013698</v>
      </c>
      <c r="S11" s="11">
        <v>0.34495472655429799</v>
      </c>
      <c r="T11" s="11">
        <v>0.36838107289644001</v>
      </c>
      <c r="U11" s="11">
        <v>0.32885177349237499</v>
      </c>
      <c r="V11" s="11">
        <v>0.36946030380177802</v>
      </c>
      <c r="W11" s="11">
        <v>0.36992354613440998</v>
      </c>
      <c r="X11" s="11">
        <v>0.36573262852566002</v>
      </c>
      <c r="Y11" s="11"/>
      <c r="Z11" s="11">
        <v>0.33761297696658399</v>
      </c>
      <c r="AA11" s="11">
        <v>0.35434026002074498</v>
      </c>
      <c r="AB11" s="11">
        <v>0.34729174116476602</v>
      </c>
      <c r="AC11" s="11">
        <v>0.38520849412882602</v>
      </c>
      <c r="AD11" s="11"/>
      <c r="AE11" s="11">
        <v>0.41846702156827598</v>
      </c>
      <c r="AF11" s="11">
        <v>0.35293873724870101</v>
      </c>
      <c r="AG11" s="11">
        <v>0.33366891020407602</v>
      </c>
      <c r="AH11" s="11">
        <v>0.27001278723570299</v>
      </c>
      <c r="AI11" s="11">
        <v>0.28349315971435701</v>
      </c>
      <c r="AJ11" s="11"/>
      <c r="AK11" s="11">
        <v>0.35397274780161703</v>
      </c>
      <c r="AL11" s="11">
        <v>0.34738359535930602</v>
      </c>
      <c r="AM11" s="11">
        <v>0.39808180057129799</v>
      </c>
      <c r="AN11" s="11">
        <v>0.352731630508344</v>
      </c>
      <c r="AO11" s="11">
        <v>0.34735939274541699</v>
      </c>
      <c r="AP11" s="11">
        <v>0.32862485944613501</v>
      </c>
      <c r="AQ11" s="11"/>
      <c r="AR11" s="11">
        <v>0.34113402068023102</v>
      </c>
      <c r="AS11" s="11">
        <v>0.34139468554220698</v>
      </c>
      <c r="AT11" s="11">
        <v>0.42507181099014701</v>
      </c>
      <c r="AU11" s="11"/>
      <c r="AV11" s="11">
        <v>0.34662375070877499</v>
      </c>
      <c r="AW11" s="11">
        <v>0.33496518058725799</v>
      </c>
      <c r="AX11" s="11">
        <v>0.34301694913747399</v>
      </c>
      <c r="AY11" s="11">
        <v>0.210182290089898</v>
      </c>
      <c r="AZ11" s="11">
        <v>0.43455014158691901</v>
      </c>
      <c r="BA11" s="11"/>
      <c r="BB11" s="11">
        <v>0.33922372827449898</v>
      </c>
      <c r="BC11" s="11">
        <v>0.32581404468589498</v>
      </c>
      <c r="BD11" s="11">
        <v>0.35920023340250101</v>
      </c>
      <c r="BE11" s="11"/>
      <c r="BF11" s="11">
        <v>0.32440053263441698</v>
      </c>
      <c r="BG11" s="11">
        <v>0.37127125694227903</v>
      </c>
      <c r="BH11" s="11">
        <v>0.34977149207586</v>
      </c>
      <c r="BI11" s="11">
        <v>0.35318661233778498</v>
      </c>
      <c r="BJ11" s="11">
        <v>0.38537080282164499</v>
      </c>
      <c r="BK11" s="11">
        <v>0.368170497687689</v>
      </c>
    </row>
    <row r="12" spans="2:63" x14ac:dyDescent="0.35">
      <c r="B12" s="14" t="s">
        <v>256</v>
      </c>
      <c r="C12" s="11">
        <v>0.188625348566622</v>
      </c>
      <c r="D12" s="11">
        <v>0.182507783737825</v>
      </c>
      <c r="E12" s="11">
        <v>0.19323770851036101</v>
      </c>
      <c r="F12" s="11"/>
      <c r="G12" s="11">
        <v>0.20743188429505899</v>
      </c>
      <c r="H12" s="11">
        <v>0.206044758847436</v>
      </c>
      <c r="I12" s="11">
        <v>0.18689119894217401</v>
      </c>
      <c r="J12" s="11">
        <v>0.163177666422506</v>
      </c>
      <c r="K12" s="11">
        <v>0.202897788465842</v>
      </c>
      <c r="L12" s="11">
        <v>0.17409282527844999</v>
      </c>
      <c r="M12" s="11"/>
      <c r="N12" s="11">
        <v>0.14846197450815299</v>
      </c>
      <c r="O12" s="11">
        <v>0.21108140238515599</v>
      </c>
      <c r="P12" s="11">
        <v>0.17829593512099701</v>
      </c>
      <c r="Q12" s="11">
        <v>0.197677986234645</v>
      </c>
      <c r="R12" s="11">
        <v>0.20810744247019</v>
      </c>
      <c r="S12" s="11">
        <v>0.21702794413314899</v>
      </c>
      <c r="T12" s="11">
        <v>0.18676021998880901</v>
      </c>
      <c r="U12" s="11">
        <v>0.239755797296515</v>
      </c>
      <c r="V12" s="11">
        <v>0.17431449223275799</v>
      </c>
      <c r="W12" s="11">
        <v>0.181425903280682</v>
      </c>
      <c r="X12" s="11">
        <v>0.170924408759275</v>
      </c>
      <c r="Y12" s="11"/>
      <c r="Z12" s="11">
        <v>0.20067578779697401</v>
      </c>
      <c r="AA12" s="11">
        <v>0.21174005087798101</v>
      </c>
      <c r="AB12" s="11">
        <v>0.18888810090885799</v>
      </c>
      <c r="AC12" s="11">
        <v>0.14653324914676499</v>
      </c>
      <c r="AD12" s="11"/>
      <c r="AE12" s="11">
        <v>0.162486893992391</v>
      </c>
      <c r="AF12" s="11">
        <v>0.197698635276609</v>
      </c>
      <c r="AG12" s="11">
        <v>0.20887740145991299</v>
      </c>
      <c r="AH12" s="11">
        <v>0.208654665547815</v>
      </c>
      <c r="AI12" s="11">
        <v>0.163659156018994</v>
      </c>
      <c r="AJ12" s="11"/>
      <c r="AK12" s="11">
        <v>0.17645203490278399</v>
      </c>
      <c r="AL12" s="11">
        <v>0.19913920399054</v>
      </c>
      <c r="AM12" s="11">
        <v>0.16901526873200801</v>
      </c>
      <c r="AN12" s="11">
        <v>0.14370708765103499</v>
      </c>
      <c r="AO12" s="11">
        <v>0.23108449476137</v>
      </c>
      <c r="AP12" s="11">
        <v>0.22608505997689399</v>
      </c>
      <c r="AQ12" s="11"/>
      <c r="AR12" s="11">
        <v>0.14091753745077601</v>
      </c>
      <c r="AS12" s="11">
        <v>0.22678410231298299</v>
      </c>
      <c r="AT12" s="11">
        <v>0.179868716374393</v>
      </c>
      <c r="AU12" s="11"/>
      <c r="AV12" s="11">
        <v>0.159813309605494</v>
      </c>
      <c r="AW12" s="11">
        <v>0.21874273296975</v>
      </c>
      <c r="AX12" s="11">
        <v>0.23461463107948799</v>
      </c>
      <c r="AY12" s="11">
        <v>8.9941587565120898E-2</v>
      </c>
      <c r="AZ12" s="11">
        <v>0.17343935384495199</v>
      </c>
      <c r="BA12" s="11"/>
      <c r="BB12" s="11">
        <v>0.170782131644996</v>
      </c>
      <c r="BC12" s="11">
        <v>0.217777334649671</v>
      </c>
      <c r="BD12" s="11">
        <v>0.19800785699164</v>
      </c>
      <c r="BE12" s="11"/>
      <c r="BF12" s="11">
        <v>0.16637952299443101</v>
      </c>
      <c r="BG12" s="11">
        <v>0.19416464699109601</v>
      </c>
      <c r="BH12" s="11">
        <v>0.18857540678308099</v>
      </c>
      <c r="BI12" s="11">
        <v>0.20313276488642601</v>
      </c>
      <c r="BJ12" s="11">
        <v>0.18449324817990301</v>
      </c>
      <c r="BK12" s="11">
        <v>0.199271557287307</v>
      </c>
    </row>
    <row r="13" spans="2:63" x14ac:dyDescent="0.35">
      <c r="B13" s="14" t="s">
        <v>257</v>
      </c>
      <c r="C13" s="11">
        <v>7.6139804692045801E-2</v>
      </c>
      <c r="D13" s="11">
        <v>7.0760637775584001E-2</v>
      </c>
      <c r="E13" s="11">
        <v>8.1801549143339494E-2</v>
      </c>
      <c r="F13" s="11"/>
      <c r="G13" s="11">
        <v>7.5013146705343398E-2</v>
      </c>
      <c r="H13" s="11">
        <v>9.0826616787144293E-2</v>
      </c>
      <c r="I13" s="11">
        <v>6.9955207961974006E-2</v>
      </c>
      <c r="J13" s="11">
        <v>9.2137078509085604E-2</v>
      </c>
      <c r="K13" s="11">
        <v>7.9746023535067795E-2</v>
      </c>
      <c r="L13" s="11">
        <v>5.4452534672552802E-2</v>
      </c>
      <c r="M13" s="11"/>
      <c r="N13" s="11">
        <v>8.6139198758000995E-2</v>
      </c>
      <c r="O13" s="11">
        <v>9.7081705562947304E-2</v>
      </c>
      <c r="P13" s="11">
        <v>0.104019187599743</v>
      </c>
      <c r="Q13" s="11">
        <v>5.4024458752023802E-2</v>
      </c>
      <c r="R13" s="11">
        <v>7.5994922840453297E-2</v>
      </c>
      <c r="S13" s="11">
        <v>4.09706529994458E-2</v>
      </c>
      <c r="T13" s="11">
        <v>8.6163421519268896E-2</v>
      </c>
      <c r="U13" s="11">
        <v>6.7108277074474199E-2</v>
      </c>
      <c r="V13" s="11">
        <v>7.4327447003657204E-2</v>
      </c>
      <c r="W13" s="11">
        <v>6.3349132578605596E-2</v>
      </c>
      <c r="X13" s="11">
        <v>7.0775986370333402E-2</v>
      </c>
      <c r="Y13" s="11"/>
      <c r="Z13" s="11">
        <v>9.0426324816404002E-2</v>
      </c>
      <c r="AA13" s="11">
        <v>7.9948519071951094E-2</v>
      </c>
      <c r="AB13" s="11">
        <v>7.2907611695417901E-2</v>
      </c>
      <c r="AC13" s="11">
        <v>5.9585854693025297E-2</v>
      </c>
      <c r="AD13" s="11"/>
      <c r="AE13" s="11">
        <v>4.9236682531483E-2</v>
      </c>
      <c r="AF13" s="11">
        <v>6.7217484797560206E-2</v>
      </c>
      <c r="AG13" s="11">
        <v>9.4863570106092504E-2</v>
      </c>
      <c r="AH13" s="11">
        <v>0.114623795412226</v>
      </c>
      <c r="AI13" s="11">
        <v>8.2793931826166095E-2</v>
      </c>
      <c r="AJ13" s="11"/>
      <c r="AK13" s="11">
        <v>6.5332956491954502E-2</v>
      </c>
      <c r="AL13" s="11">
        <v>8.0383650040524404E-2</v>
      </c>
      <c r="AM13" s="11">
        <v>7.5279499414838705E-2</v>
      </c>
      <c r="AN13" s="11">
        <v>7.5782059521204204E-2</v>
      </c>
      <c r="AO13" s="11">
        <v>8.6969846364163494E-2</v>
      </c>
      <c r="AP13" s="11">
        <v>9.6920922765929493E-2</v>
      </c>
      <c r="AQ13" s="11"/>
      <c r="AR13" s="11">
        <v>5.8708324561039603E-2</v>
      </c>
      <c r="AS13" s="11">
        <v>0.10130261256878401</v>
      </c>
      <c r="AT13" s="11">
        <v>5.4093231700052001E-2</v>
      </c>
      <c r="AU13" s="11"/>
      <c r="AV13" s="11">
        <v>5.5198345970367997E-2</v>
      </c>
      <c r="AW13" s="11">
        <v>9.2986094263783903E-2</v>
      </c>
      <c r="AX13" s="11">
        <v>0.10288808898915799</v>
      </c>
      <c r="AY13" s="11">
        <v>6.6312045157800495E-2</v>
      </c>
      <c r="AZ13" s="11">
        <v>6.3405715402969506E-2</v>
      </c>
      <c r="BA13" s="11"/>
      <c r="BB13" s="11">
        <v>5.4691751923533899E-2</v>
      </c>
      <c r="BC13" s="11">
        <v>9.7616631762217396E-2</v>
      </c>
      <c r="BD13" s="11">
        <v>0.120428985531463</v>
      </c>
      <c r="BE13" s="11"/>
      <c r="BF13" s="11">
        <v>7.1836104063857598E-2</v>
      </c>
      <c r="BG13" s="11">
        <v>7.1703167377149907E-2</v>
      </c>
      <c r="BH13" s="11">
        <v>9.0984319440342007E-2</v>
      </c>
      <c r="BI13" s="11">
        <v>6.4217605440467798E-2</v>
      </c>
      <c r="BJ13" s="11">
        <v>9.0332472786625304E-2</v>
      </c>
      <c r="BK13" s="11">
        <v>9.1303450938814396E-2</v>
      </c>
    </row>
    <row r="14" spans="2:63" x14ac:dyDescent="0.35">
      <c r="B14" s="14" t="s">
        <v>258</v>
      </c>
      <c r="C14" s="17">
        <v>0.37916093438252202</v>
      </c>
      <c r="D14" s="17">
        <v>0.42933065066698201</v>
      </c>
      <c r="E14" s="17">
        <v>0.33255489164482499</v>
      </c>
      <c r="F14" s="17"/>
      <c r="G14" s="17">
        <v>0.41854938861796398</v>
      </c>
      <c r="H14" s="17">
        <v>0.42430974560538298</v>
      </c>
      <c r="I14" s="17">
        <v>0.39738368401522201</v>
      </c>
      <c r="J14" s="17">
        <v>0.32842040405191802</v>
      </c>
      <c r="K14" s="17">
        <v>0.30763870893752898</v>
      </c>
      <c r="L14" s="17">
        <v>0.39015016941215203</v>
      </c>
      <c r="M14" s="17"/>
      <c r="N14" s="17">
        <v>0.46644865948897302</v>
      </c>
      <c r="O14" s="17">
        <v>0.334508504143116</v>
      </c>
      <c r="P14" s="17">
        <v>0.35545023582995</v>
      </c>
      <c r="Q14" s="17">
        <v>0.35362021952738998</v>
      </c>
      <c r="R14" s="17">
        <v>0.33444243690922099</v>
      </c>
      <c r="S14" s="17">
        <v>0.39704667631310703</v>
      </c>
      <c r="T14" s="17">
        <v>0.35869528559548203</v>
      </c>
      <c r="U14" s="17">
        <v>0.36428415213663501</v>
      </c>
      <c r="V14" s="17">
        <v>0.381897756961807</v>
      </c>
      <c r="W14" s="17">
        <v>0.38530141800630302</v>
      </c>
      <c r="X14" s="17">
        <v>0.39256697634473098</v>
      </c>
      <c r="Y14" s="17"/>
      <c r="Z14" s="17">
        <v>0.37128491042003797</v>
      </c>
      <c r="AA14" s="17">
        <v>0.35397117002932199</v>
      </c>
      <c r="AB14" s="17">
        <v>0.390912546230958</v>
      </c>
      <c r="AC14" s="17">
        <v>0.408672402031384</v>
      </c>
      <c r="AD14" s="17"/>
      <c r="AE14" s="17">
        <v>0.369809401907849</v>
      </c>
      <c r="AF14" s="17">
        <v>0.38214514267713001</v>
      </c>
      <c r="AG14" s="17">
        <v>0.36259011822991899</v>
      </c>
      <c r="AH14" s="17">
        <v>0.40670875180425597</v>
      </c>
      <c r="AI14" s="17">
        <v>0.47005375244048198</v>
      </c>
      <c r="AJ14" s="17"/>
      <c r="AK14" s="17">
        <v>0.404242260803644</v>
      </c>
      <c r="AL14" s="17">
        <v>0.37309355060963001</v>
      </c>
      <c r="AM14" s="17">
        <v>0.35762343128185498</v>
      </c>
      <c r="AN14" s="17">
        <v>0.42777922231941701</v>
      </c>
      <c r="AO14" s="17">
        <v>0.33458626612905001</v>
      </c>
      <c r="AP14" s="17">
        <v>0.348369157811041</v>
      </c>
      <c r="AQ14" s="17"/>
      <c r="AR14" s="17">
        <v>0.459240117307954</v>
      </c>
      <c r="AS14" s="17">
        <v>0.33051859957602597</v>
      </c>
      <c r="AT14" s="17">
        <v>0.34096624093540701</v>
      </c>
      <c r="AU14" s="17"/>
      <c r="AV14" s="17">
        <v>0.43836459371536302</v>
      </c>
      <c r="AW14" s="17">
        <v>0.35330599217920799</v>
      </c>
      <c r="AX14" s="17">
        <v>0.31948033079388</v>
      </c>
      <c r="AY14" s="17">
        <v>0.633564077187181</v>
      </c>
      <c r="AZ14" s="17">
        <v>0.32860478916515901</v>
      </c>
      <c r="BA14" s="17"/>
      <c r="BB14" s="17">
        <v>0.43530238815697098</v>
      </c>
      <c r="BC14" s="17">
        <v>0.35879198890221697</v>
      </c>
      <c r="BD14" s="17">
        <v>0.32236292407439499</v>
      </c>
      <c r="BE14" s="17"/>
      <c r="BF14" s="17">
        <v>0.43738384030729499</v>
      </c>
      <c r="BG14" s="17">
        <v>0.362860928689475</v>
      </c>
      <c r="BH14" s="17">
        <v>0.37066878170071599</v>
      </c>
      <c r="BI14" s="17">
        <v>0.37946301733532101</v>
      </c>
      <c r="BJ14" s="17">
        <v>0.33980347621182699</v>
      </c>
      <c r="BK14" s="17">
        <v>0.34125449408618902</v>
      </c>
    </row>
    <row r="15" spans="2:63" x14ac:dyDescent="0.35">
      <c r="B15" s="14" t="s">
        <v>259</v>
      </c>
      <c r="C15" s="17">
        <v>0.26476515325866778</v>
      </c>
      <c r="D15" s="17">
        <v>0.253268421513409</v>
      </c>
      <c r="E15" s="17">
        <v>0.27503925765370052</v>
      </c>
      <c r="F15" s="17"/>
      <c r="G15" s="17">
        <v>0.28244503100040241</v>
      </c>
      <c r="H15" s="17">
        <v>0.29687137563458033</v>
      </c>
      <c r="I15" s="17">
        <v>0.25684640690414801</v>
      </c>
      <c r="J15" s="17">
        <v>0.25531474493159162</v>
      </c>
      <c r="K15" s="17">
        <v>0.28264381200090982</v>
      </c>
      <c r="L15" s="17">
        <v>0.22854535995100278</v>
      </c>
      <c r="M15" s="17"/>
      <c r="N15" s="17">
        <v>0.23460117326615398</v>
      </c>
      <c r="O15" s="17">
        <v>0.30816310794810331</v>
      </c>
      <c r="P15" s="17">
        <v>0.28231512272074</v>
      </c>
      <c r="Q15" s="17">
        <v>0.25170244498666883</v>
      </c>
      <c r="R15" s="17">
        <v>0.28410236531064331</v>
      </c>
      <c r="S15" s="17">
        <v>0.25799859713259476</v>
      </c>
      <c r="T15" s="17">
        <v>0.27292364150807791</v>
      </c>
      <c r="U15" s="17">
        <v>0.30686407437098917</v>
      </c>
      <c r="V15" s="17">
        <v>0.2486419392364152</v>
      </c>
      <c r="W15" s="17">
        <v>0.24477503585928762</v>
      </c>
      <c r="X15" s="17">
        <v>0.24170039512960839</v>
      </c>
      <c r="Y15" s="17"/>
      <c r="Z15" s="17">
        <v>0.29110211261337804</v>
      </c>
      <c r="AA15" s="17">
        <v>0.29168856994993209</v>
      </c>
      <c r="AB15" s="17">
        <v>0.26179571260427592</v>
      </c>
      <c r="AC15" s="17">
        <v>0.20611910383979029</v>
      </c>
      <c r="AD15" s="17"/>
      <c r="AE15" s="17">
        <v>0.211723576523874</v>
      </c>
      <c r="AF15" s="17">
        <v>0.2649161200741692</v>
      </c>
      <c r="AG15" s="17">
        <v>0.30374097156600549</v>
      </c>
      <c r="AH15" s="17">
        <v>0.32327846096004098</v>
      </c>
      <c r="AI15" s="17">
        <v>0.2464530878451601</v>
      </c>
      <c r="AJ15" s="17"/>
      <c r="AK15" s="17">
        <v>0.2417849913947385</v>
      </c>
      <c r="AL15" s="17">
        <v>0.27952285403106442</v>
      </c>
      <c r="AM15" s="17">
        <v>0.2442947681468467</v>
      </c>
      <c r="AN15" s="17">
        <v>0.21948914717223919</v>
      </c>
      <c r="AO15" s="17">
        <v>0.31805434112553349</v>
      </c>
      <c r="AP15" s="17">
        <v>0.32300598274282349</v>
      </c>
      <c r="AQ15" s="17"/>
      <c r="AR15" s="17">
        <v>0.19962586201181562</v>
      </c>
      <c r="AS15" s="17">
        <v>0.32808671488176699</v>
      </c>
      <c r="AT15" s="17">
        <v>0.23396194807444501</v>
      </c>
      <c r="AU15" s="17"/>
      <c r="AV15" s="17">
        <v>0.21501165557586199</v>
      </c>
      <c r="AW15" s="17">
        <v>0.3117288272335339</v>
      </c>
      <c r="AX15" s="17">
        <v>0.33750272006864601</v>
      </c>
      <c r="AY15" s="17">
        <v>0.15625363272292139</v>
      </c>
      <c r="AZ15" s="17">
        <v>0.23684506924792148</v>
      </c>
      <c r="BA15" s="17"/>
      <c r="BB15" s="17">
        <v>0.2254738835685299</v>
      </c>
      <c r="BC15" s="17">
        <v>0.31539396641188838</v>
      </c>
      <c r="BD15" s="17">
        <v>0.318436842523103</v>
      </c>
      <c r="BE15" s="17"/>
      <c r="BF15" s="17">
        <v>0.23821562705828861</v>
      </c>
      <c r="BG15" s="17">
        <v>0.26586781436824591</v>
      </c>
      <c r="BH15" s="17">
        <v>0.27955972622342301</v>
      </c>
      <c r="BI15" s="17">
        <v>0.26735037032689379</v>
      </c>
      <c r="BJ15" s="17">
        <v>0.2748257209665283</v>
      </c>
      <c r="BK15" s="17">
        <v>0.29057500822612137</v>
      </c>
    </row>
    <row r="16" spans="2:63" x14ac:dyDescent="0.35">
      <c r="B16" s="14" t="s">
        <v>192</v>
      </c>
      <c r="C16" s="18">
        <v>0.11439578112385423</v>
      </c>
      <c r="D16" s="18">
        <v>0.176062229153573</v>
      </c>
      <c r="E16" s="18">
        <v>5.7515633991124471E-2</v>
      </c>
      <c r="F16" s="18"/>
      <c r="G16" s="18">
        <v>0.13610435761756157</v>
      </c>
      <c r="H16" s="18">
        <v>0.12743836997080266</v>
      </c>
      <c r="I16" s="18">
        <v>0.140537277111074</v>
      </c>
      <c r="J16" s="18">
        <v>7.3105659120326405E-2</v>
      </c>
      <c r="K16" s="18">
        <v>2.499489693661916E-2</v>
      </c>
      <c r="L16" s="18">
        <v>0.16160480946114925</v>
      </c>
      <c r="M16" s="18"/>
      <c r="N16" s="18">
        <v>0.23184748622281903</v>
      </c>
      <c r="O16" s="18">
        <v>2.6345396195012694E-2</v>
      </c>
      <c r="P16" s="18">
        <v>7.3135113109210004E-2</v>
      </c>
      <c r="Q16" s="18">
        <v>0.10191777454072115</v>
      </c>
      <c r="R16" s="18">
        <v>5.0340071598577674E-2</v>
      </c>
      <c r="S16" s="18">
        <v>0.13904807918051226</v>
      </c>
      <c r="T16" s="18">
        <v>8.577164408740412E-2</v>
      </c>
      <c r="U16" s="18">
        <v>5.7420077765645838E-2</v>
      </c>
      <c r="V16" s="18">
        <v>0.1332558177253918</v>
      </c>
      <c r="W16" s="18">
        <v>0.14052638214701541</v>
      </c>
      <c r="X16" s="18">
        <v>0.15086658121512259</v>
      </c>
      <c r="Y16" s="18"/>
      <c r="Z16" s="18">
        <v>8.0182797806659933E-2</v>
      </c>
      <c r="AA16" s="18">
        <v>6.2282600079389905E-2</v>
      </c>
      <c r="AB16" s="18">
        <v>0.12911683362668208</v>
      </c>
      <c r="AC16" s="18">
        <v>0.20255329819159371</v>
      </c>
      <c r="AD16" s="18"/>
      <c r="AE16" s="18">
        <v>0.158085825383975</v>
      </c>
      <c r="AF16" s="18">
        <v>0.11722902260296081</v>
      </c>
      <c r="AG16" s="18">
        <v>5.8849146663913499E-2</v>
      </c>
      <c r="AH16" s="18">
        <v>8.3430290844214994E-2</v>
      </c>
      <c r="AI16" s="18">
        <v>0.22360066459532188</v>
      </c>
      <c r="AJ16" s="18"/>
      <c r="AK16" s="18">
        <v>0.16245726940890551</v>
      </c>
      <c r="AL16" s="18">
        <v>9.3570696578565593E-2</v>
      </c>
      <c r="AM16" s="18">
        <v>0.11332866313500828</v>
      </c>
      <c r="AN16" s="18">
        <v>0.20829007514717782</v>
      </c>
      <c r="AO16" s="18">
        <v>1.6531925003516523E-2</v>
      </c>
      <c r="AP16" s="18">
        <v>2.5363175068217503E-2</v>
      </c>
      <c r="AQ16" s="18"/>
      <c r="AR16" s="18">
        <v>0.25961425529613835</v>
      </c>
      <c r="AS16" s="18">
        <v>2.4318846942589789E-3</v>
      </c>
      <c r="AT16" s="18">
        <v>0.107004292860962</v>
      </c>
      <c r="AU16" s="18"/>
      <c r="AV16" s="18">
        <v>0.22335293813950102</v>
      </c>
      <c r="AW16" s="18">
        <v>4.1577164945674094E-2</v>
      </c>
      <c r="AX16" s="18">
        <v>-1.8022389274766015E-2</v>
      </c>
      <c r="AY16" s="18">
        <v>0.47731044446425963</v>
      </c>
      <c r="AZ16" s="18">
        <v>9.1759719917237526E-2</v>
      </c>
      <c r="BA16" s="18"/>
      <c r="BB16" s="18">
        <v>0.20982850458844107</v>
      </c>
      <c r="BC16" s="18">
        <v>4.3398022490328592E-2</v>
      </c>
      <c r="BD16" s="18">
        <v>3.9260815512919822E-3</v>
      </c>
      <c r="BE16" s="18"/>
      <c r="BF16" s="18">
        <v>0.19916821324900638</v>
      </c>
      <c r="BG16" s="18">
        <v>9.699311432122909E-2</v>
      </c>
      <c r="BH16" s="18">
        <v>9.1109055477292977E-2</v>
      </c>
      <c r="BI16" s="18">
        <v>0.11211264700842721</v>
      </c>
      <c r="BJ16" s="18">
        <v>6.4977755245298696E-2</v>
      </c>
      <c r="BK16" s="18">
        <v>5.0679485860067652E-2</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301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0.38264439246499798</v>
      </c>
      <c r="D9" s="11">
        <v>0.38806296661001199</v>
      </c>
      <c r="E9" s="11">
        <v>0.37520465565964101</v>
      </c>
      <c r="F9" s="11"/>
      <c r="G9" s="11">
        <v>0.45217356868932301</v>
      </c>
      <c r="H9" s="11">
        <v>0.459028563574226</v>
      </c>
      <c r="I9" s="11">
        <v>0.39459445070050497</v>
      </c>
      <c r="J9" s="11">
        <v>0.34027419019115501</v>
      </c>
      <c r="K9" s="11">
        <v>0.34984668373559302</v>
      </c>
      <c r="L9" s="11">
        <v>0.31976346129746303</v>
      </c>
      <c r="M9" s="11"/>
      <c r="N9" s="11">
        <v>0.40337716541900498</v>
      </c>
      <c r="O9" s="11">
        <v>0.38260687222349099</v>
      </c>
      <c r="P9" s="11">
        <v>0.39087532534909297</v>
      </c>
      <c r="Q9" s="11">
        <v>0.35951406586218199</v>
      </c>
      <c r="R9" s="11">
        <v>0.35828717472502197</v>
      </c>
      <c r="S9" s="11">
        <v>0.37644511510063799</v>
      </c>
      <c r="T9" s="11">
        <v>0.36012218674794799</v>
      </c>
      <c r="U9" s="11">
        <v>0.43090579961502901</v>
      </c>
      <c r="V9" s="11">
        <v>0.39812392663428198</v>
      </c>
      <c r="W9" s="11">
        <v>0.36442765489294199</v>
      </c>
      <c r="X9" s="11">
        <v>0.39457216629855302</v>
      </c>
      <c r="Y9" s="11"/>
      <c r="Z9" s="11">
        <v>0.38119920391829198</v>
      </c>
      <c r="AA9" s="11">
        <v>0.37391489150447799</v>
      </c>
      <c r="AB9" s="11">
        <v>0.39933448785617498</v>
      </c>
      <c r="AC9" s="11">
        <v>0.38001509864981198</v>
      </c>
      <c r="AD9" s="11"/>
      <c r="AE9" s="11">
        <v>0.371545310942549</v>
      </c>
      <c r="AF9" s="11">
        <v>0.39790233063255898</v>
      </c>
      <c r="AG9" s="11">
        <v>0.40057572896267202</v>
      </c>
      <c r="AH9" s="11">
        <v>0.38435715503707701</v>
      </c>
      <c r="AI9" s="11">
        <v>0.34060783354953</v>
      </c>
      <c r="AJ9" s="11"/>
      <c r="AK9" s="11">
        <v>0.36677071913061499</v>
      </c>
      <c r="AL9" s="11">
        <v>0.40062549260497499</v>
      </c>
      <c r="AM9" s="11">
        <v>0.40122834899344101</v>
      </c>
      <c r="AN9" s="11">
        <v>0.40208627292924398</v>
      </c>
      <c r="AO9" s="11">
        <v>0.37948601090102002</v>
      </c>
      <c r="AP9" s="11">
        <v>0.36913938379071298</v>
      </c>
      <c r="AQ9" s="11"/>
      <c r="AR9" s="11">
        <v>0.37230207917619901</v>
      </c>
      <c r="AS9" s="11">
        <v>0.40122039413167399</v>
      </c>
      <c r="AT9" s="11">
        <v>0.34506317068015901</v>
      </c>
      <c r="AU9" s="11"/>
      <c r="AV9" s="11">
        <v>0.361331535583923</v>
      </c>
      <c r="AW9" s="11">
        <v>0.419647024347304</v>
      </c>
      <c r="AX9" s="11">
        <v>0.33116532788258701</v>
      </c>
      <c r="AY9" s="11">
        <v>0.43849727715525699</v>
      </c>
      <c r="AZ9" s="11">
        <v>0.38501618659051101</v>
      </c>
      <c r="BA9" s="11"/>
      <c r="BB9" s="11">
        <v>0.36162366655400102</v>
      </c>
      <c r="BC9" s="11">
        <v>0.42771164868684403</v>
      </c>
      <c r="BD9" s="11">
        <v>0.34860613405136998</v>
      </c>
      <c r="BE9" s="11"/>
      <c r="BF9" s="11">
        <v>0.42829524075872899</v>
      </c>
      <c r="BG9" s="11">
        <v>0.36964555153326001</v>
      </c>
      <c r="BH9" s="11">
        <v>0.40678210576171298</v>
      </c>
      <c r="BI9" s="11">
        <v>0.3639256249476</v>
      </c>
      <c r="BJ9" s="11">
        <v>0.37068406098359102</v>
      </c>
      <c r="BK9" s="11">
        <v>0.32343123935808199</v>
      </c>
    </row>
    <row r="10" spans="2:63" x14ac:dyDescent="0.35">
      <c r="B10" s="14" t="s">
        <v>254</v>
      </c>
      <c r="C10" s="11">
        <v>0.39443357515104299</v>
      </c>
      <c r="D10" s="11">
        <v>0.37815944459090001</v>
      </c>
      <c r="E10" s="11">
        <v>0.41186908602529398</v>
      </c>
      <c r="F10" s="11"/>
      <c r="G10" s="11">
        <v>0.33592317437952302</v>
      </c>
      <c r="H10" s="11">
        <v>0.34179142709335403</v>
      </c>
      <c r="I10" s="11">
        <v>0.39589282697206502</v>
      </c>
      <c r="J10" s="11">
        <v>0.40629480377410698</v>
      </c>
      <c r="K10" s="11">
        <v>0.40642604657370401</v>
      </c>
      <c r="L10" s="11">
        <v>0.458344095635763</v>
      </c>
      <c r="M10" s="11"/>
      <c r="N10" s="11">
        <v>0.36708618914255903</v>
      </c>
      <c r="O10" s="11">
        <v>0.42316904652941101</v>
      </c>
      <c r="P10" s="11">
        <v>0.36088032325453301</v>
      </c>
      <c r="Q10" s="11">
        <v>0.43107875232780302</v>
      </c>
      <c r="R10" s="11">
        <v>0.42576339700689098</v>
      </c>
      <c r="S10" s="11">
        <v>0.40366810079492099</v>
      </c>
      <c r="T10" s="11">
        <v>0.40935528098503998</v>
      </c>
      <c r="U10" s="11">
        <v>0.33931900397935999</v>
      </c>
      <c r="V10" s="11">
        <v>0.37061608818285202</v>
      </c>
      <c r="W10" s="11">
        <v>0.395704987329277</v>
      </c>
      <c r="X10" s="11">
        <v>0.39386210464903598</v>
      </c>
      <c r="Y10" s="11"/>
      <c r="Z10" s="11">
        <v>0.40434414430155702</v>
      </c>
      <c r="AA10" s="11">
        <v>0.41930101567662698</v>
      </c>
      <c r="AB10" s="11">
        <v>0.37487560584311402</v>
      </c>
      <c r="AC10" s="11">
        <v>0.37448653699215101</v>
      </c>
      <c r="AD10" s="11"/>
      <c r="AE10" s="11">
        <v>0.38495236721884002</v>
      </c>
      <c r="AF10" s="11">
        <v>0.401029758004879</v>
      </c>
      <c r="AG10" s="11">
        <v>0.392155963433716</v>
      </c>
      <c r="AH10" s="11">
        <v>0.38782962271699101</v>
      </c>
      <c r="AI10" s="11">
        <v>0.43765346638085001</v>
      </c>
      <c r="AJ10" s="11"/>
      <c r="AK10" s="11">
        <v>0.42776255089187198</v>
      </c>
      <c r="AL10" s="11">
        <v>0.39017345357105598</v>
      </c>
      <c r="AM10" s="11">
        <v>0.355774651673054</v>
      </c>
      <c r="AN10" s="11">
        <v>0.34287471346658999</v>
      </c>
      <c r="AO10" s="11">
        <v>0.38493854955365098</v>
      </c>
      <c r="AP10" s="11">
        <v>0.37527218474176999</v>
      </c>
      <c r="AQ10" s="11"/>
      <c r="AR10" s="11">
        <v>0.40940007552680402</v>
      </c>
      <c r="AS10" s="11">
        <v>0.39326705829555503</v>
      </c>
      <c r="AT10" s="11">
        <v>0.369893879297092</v>
      </c>
      <c r="AU10" s="11"/>
      <c r="AV10" s="11">
        <v>0.426577017772237</v>
      </c>
      <c r="AW10" s="11">
        <v>0.36636172102228998</v>
      </c>
      <c r="AX10" s="11">
        <v>0.44305961401735899</v>
      </c>
      <c r="AY10" s="11">
        <v>0.335946676679856</v>
      </c>
      <c r="AZ10" s="11">
        <v>0.35804789613562399</v>
      </c>
      <c r="BA10" s="11"/>
      <c r="BB10" s="11">
        <v>0.43844821825687103</v>
      </c>
      <c r="BC10" s="11">
        <v>0.36505993610744503</v>
      </c>
      <c r="BD10" s="11">
        <v>0.461616950988818</v>
      </c>
      <c r="BE10" s="11"/>
      <c r="BF10" s="11">
        <v>0.35873808540764801</v>
      </c>
      <c r="BG10" s="11">
        <v>0.405211985911277</v>
      </c>
      <c r="BH10" s="11">
        <v>0.37813632166831401</v>
      </c>
      <c r="BI10" s="11">
        <v>0.43033923239224797</v>
      </c>
      <c r="BJ10" s="11">
        <v>0.39540518254554702</v>
      </c>
      <c r="BK10" s="11">
        <v>0.38556857186719801</v>
      </c>
    </row>
    <row r="11" spans="2:63" x14ac:dyDescent="0.35">
      <c r="B11" s="14" t="s">
        <v>255</v>
      </c>
      <c r="C11" s="11">
        <v>0.18488904884182999</v>
      </c>
      <c r="D11" s="11">
        <v>0.18938270983293001</v>
      </c>
      <c r="E11" s="11">
        <v>0.181204658626301</v>
      </c>
      <c r="F11" s="11"/>
      <c r="G11" s="11">
        <v>0.15596722810192701</v>
      </c>
      <c r="H11" s="11">
        <v>0.16509371063707901</v>
      </c>
      <c r="I11" s="11">
        <v>0.16495221725915499</v>
      </c>
      <c r="J11" s="11">
        <v>0.21983405502620801</v>
      </c>
      <c r="K11" s="11">
        <v>0.20656984753881899</v>
      </c>
      <c r="L11" s="11">
        <v>0.19389090432765499</v>
      </c>
      <c r="M11" s="11"/>
      <c r="N11" s="11">
        <v>0.188266312034059</v>
      </c>
      <c r="O11" s="11">
        <v>0.165207261198942</v>
      </c>
      <c r="P11" s="11">
        <v>0.21484515193655199</v>
      </c>
      <c r="Q11" s="11">
        <v>0.15288294007166001</v>
      </c>
      <c r="R11" s="11">
        <v>0.194410974281926</v>
      </c>
      <c r="S11" s="11">
        <v>0.17782504462934801</v>
      </c>
      <c r="T11" s="11">
        <v>0.188678291017841</v>
      </c>
      <c r="U11" s="11">
        <v>0.202803144062839</v>
      </c>
      <c r="V11" s="11">
        <v>0.19201656774178599</v>
      </c>
      <c r="W11" s="11">
        <v>0.197257659148349</v>
      </c>
      <c r="X11" s="11">
        <v>0.17735453034077001</v>
      </c>
      <c r="Y11" s="11"/>
      <c r="Z11" s="11">
        <v>0.17985201734610501</v>
      </c>
      <c r="AA11" s="11">
        <v>0.17495796399658101</v>
      </c>
      <c r="AB11" s="11">
        <v>0.17799996814948801</v>
      </c>
      <c r="AC11" s="11">
        <v>0.20605510502216801</v>
      </c>
      <c r="AD11" s="11"/>
      <c r="AE11" s="11">
        <v>0.19791318396764501</v>
      </c>
      <c r="AF11" s="11">
        <v>0.16690358093704</v>
      </c>
      <c r="AG11" s="11">
        <v>0.17569958941757599</v>
      </c>
      <c r="AH11" s="11">
        <v>0.17609452877180101</v>
      </c>
      <c r="AI11" s="11">
        <v>0.20385177936864099</v>
      </c>
      <c r="AJ11" s="11"/>
      <c r="AK11" s="11">
        <v>0.17667486195125001</v>
      </c>
      <c r="AL11" s="11">
        <v>0.17480526584551601</v>
      </c>
      <c r="AM11" s="11">
        <v>0.18780416990183099</v>
      </c>
      <c r="AN11" s="11">
        <v>0.226996112446162</v>
      </c>
      <c r="AO11" s="11">
        <v>0.18493728446923399</v>
      </c>
      <c r="AP11" s="11">
        <v>0.189629798975644</v>
      </c>
      <c r="AQ11" s="11"/>
      <c r="AR11" s="11">
        <v>0.175142282425234</v>
      </c>
      <c r="AS11" s="11">
        <v>0.17418080467451599</v>
      </c>
      <c r="AT11" s="11">
        <v>0.244203365473358</v>
      </c>
      <c r="AU11" s="11"/>
      <c r="AV11" s="11">
        <v>0.17926573038695001</v>
      </c>
      <c r="AW11" s="11">
        <v>0.17100597036920301</v>
      </c>
      <c r="AX11" s="11">
        <v>0.18754939613756599</v>
      </c>
      <c r="AY11" s="11">
        <v>0.183912842611726</v>
      </c>
      <c r="AZ11" s="11">
        <v>0.21741607022005499</v>
      </c>
      <c r="BA11" s="11"/>
      <c r="BB11" s="11">
        <v>0.171553082880295</v>
      </c>
      <c r="BC11" s="11">
        <v>0.16468125008096501</v>
      </c>
      <c r="BD11" s="11">
        <v>0.15130355983575799</v>
      </c>
      <c r="BE11" s="11"/>
      <c r="BF11" s="11">
        <v>0.17766982858027</v>
      </c>
      <c r="BG11" s="11">
        <v>0.191110737634827</v>
      </c>
      <c r="BH11" s="11">
        <v>0.17567611471186501</v>
      </c>
      <c r="BI11" s="11">
        <v>0.16159027354302499</v>
      </c>
      <c r="BJ11" s="11">
        <v>0.19768893695649301</v>
      </c>
      <c r="BK11" s="11">
        <v>0.24464549966947499</v>
      </c>
    </row>
    <row r="12" spans="2:63" x14ac:dyDescent="0.35">
      <c r="B12" s="14" t="s">
        <v>256</v>
      </c>
      <c r="C12" s="11">
        <v>2.2862961143535501E-2</v>
      </c>
      <c r="D12" s="11">
        <v>2.49207170468429E-2</v>
      </c>
      <c r="E12" s="11">
        <v>2.05526738991723E-2</v>
      </c>
      <c r="F12" s="11"/>
      <c r="G12" s="11">
        <v>4.11202060039325E-2</v>
      </c>
      <c r="H12" s="11">
        <v>1.9360629565030599E-2</v>
      </c>
      <c r="I12" s="11">
        <v>2.5489800770150398E-2</v>
      </c>
      <c r="J12" s="11">
        <v>1.59264107813844E-2</v>
      </c>
      <c r="K12" s="11">
        <v>2.9564382837890601E-2</v>
      </c>
      <c r="L12" s="11">
        <v>1.23269636022922E-2</v>
      </c>
      <c r="M12" s="11"/>
      <c r="N12" s="11">
        <v>2.54560737622395E-2</v>
      </c>
      <c r="O12" s="11">
        <v>1.38931387521904E-2</v>
      </c>
      <c r="P12" s="11">
        <v>2.1343022649095302E-2</v>
      </c>
      <c r="Q12" s="11">
        <v>3.3598447793032601E-2</v>
      </c>
      <c r="R12" s="11">
        <v>1.3342482413064899E-2</v>
      </c>
      <c r="S12" s="11">
        <v>3.0198869626658201E-2</v>
      </c>
      <c r="T12" s="11">
        <v>2.75217231918495E-2</v>
      </c>
      <c r="U12" s="11">
        <v>1.2119378563481499E-2</v>
      </c>
      <c r="V12" s="11">
        <v>2.0780656311261698E-2</v>
      </c>
      <c r="W12" s="11">
        <v>3.2215394386964302E-2</v>
      </c>
      <c r="X12" s="11">
        <v>1.1010236521530801E-2</v>
      </c>
      <c r="Y12" s="11"/>
      <c r="Z12" s="11">
        <v>2.34017408144526E-2</v>
      </c>
      <c r="AA12" s="11">
        <v>1.7978266643103001E-2</v>
      </c>
      <c r="AB12" s="11">
        <v>3.1716257527367397E-2</v>
      </c>
      <c r="AC12" s="11">
        <v>2.01155061744938E-2</v>
      </c>
      <c r="AD12" s="11"/>
      <c r="AE12" s="11">
        <v>2.3703890300763902E-2</v>
      </c>
      <c r="AF12" s="11">
        <v>2.15485804421294E-2</v>
      </c>
      <c r="AG12" s="11">
        <v>1.9043718355238801E-2</v>
      </c>
      <c r="AH12" s="11">
        <v>3.89934607399198E-2</v>
      </c>
      <c r="AI12" s="11">
        <v>0</v>
      </c>
      <c r="AJ12" s="11"/>
      <c r="AK12" s="11">
        <v>1.6575532818320499E-2</v>
      </c>
      <c r="AL12" s="11">
        <v>2.7276098345783002E-2</v>
      </c>
      <c r="AM12" s="11">
        <v>2.3155256745472499E-2</v>
      </c>
      <c r="AN12" s="11">
        <v>9.2088251396715594E-3</v>
      </c>
      <c r="AO12" s="11">
        <v>3.0140105812175699E-2</v>
      </c>
      <c r="AP12" s="11">
        <v>4.5221699347180497E-2</v>
      </c>
      <c r="AQ12" s="11"/>
      <c r="AR12" s="11">
        <v>2.2284341980753099E-2</v>
      </c>
      <c r="AS12" s="11">
        <v>2.1034230731987999E-2</v>
      </c>
      <c r="AT12" s="11">
        <v>2.82207364371998E-2</v>
      </c>
      <c r="AU12" s="11"/>
      <c r="AV12" s="11">
        <v>2.1257153625785299E-2</v>
      </c>
      <c r="AW12" s="11">
        <v>2.3838798685632202E-2</v>
      </c>
      <c r="AX12" s="11">
        <v>2.74476832792242E-2</v>
      </c>
      <c r="AY12" s="11">
        <v>1.0750605201364E-2</v>
      </c>
      <c r="AZ12" s="11">
        <v>1.48050593480945E-2</v>
      </c>
      <c r="BA12" s="11"/>
      <c r="BB12" s="11">
        <v>2.19742879759511E-2</v>
      </c>
      <c r="BC12" s="11">
        <v>2.7515119952965301E-2</v>
      </c>
      <c r="BD12" s="11">
        <v>2.3233606663039801E-2</v>
      </c>
      <c r="BE12" s="11"/>
      <c r="BF12" s="11">
        <v>2.7835696708674001E-2</v>
      </c>
      <c r="BG12" s="11">
        <v>2.0915683475426199E-2</v>
      </c>
      <c r="BH12" s="11">
        <v>2.4669693152176399E-2</v>
      </c>
      <c r="BI12" s="11">
        <v>2.1311073862719899E-2</v>
      </c>
      <c r="BJ12" s="11">
        <v>1.60927671038925E-2</v>
      </c>
      <c r="BK12" s="11">
        <v>3.0926500536971199E-2</v>
      </c>
    </row>
    <row r="13" spans="2:63" x14ac:dyDescent="0.35">
      <c r="B13" s="14" t="s">
        <v>257</v>
      </c>
      <c r="C13" s="11">
        <v>1.51700223985932E-2</v>
      </c>
      <c r="D13" s="11">
        <v>1.9474161919314701E-2</v>
      </c>
      <c r="E13" s="11">
        <v>1.11689257895919E-2</v>
      </c>
      <c r="F13" s="11"/>
      <c r="G13" s="11">
        <v>1.4815822825293701E-2</v>
      </c>
      <c r="H13" s="11">
        <v>1.47256691303112E-2</v>
      </c>
      <c r="I13" s="11">
        <v>1.90707042981248E-2</v>
      </c>
      <c r="J13" s="11">
        <v>1.7670540227145801E-2</v>
      </c>
      <c r="K13" s="11">
        <v>7.5930393139930904E-3</v>
      </c>
      <c r="L13" s="11">
        <v>1.5674575136827001E-2</v>
      </c>
      <c r="M13" s="11"/>
      <c r="N13" s="11">
        <v>1.5814259642137798E-2</v>
      </c>
      <c r="O13" s="11">
        <v>1.5123681295965599E-2</v>
      </c>
      <c r="P13" s="11">
        <v>1.2056176810726099E-2</v>
      </c>
      <c r="Q13" s="11">
        <v>2.2925793945322299E-2</v>
      </c>
      <c r="R13" s="11">
        <v>8.1959715730959993E-3</v>
      </c>
      <c r="S13" s="11">
        <v>1.1862869848434401E-2</v>
      </c>
      <c r="T13" s="11">
        <v>1.43225180573214E-2</v>
      </c>
      <c r="U13" s="11">
        <v>1.48526737792902E-2</v>
      </c>
      <c r="V13" s="11">
        <v>1.8462761129819101E-2</v>
      </c>
      <c r="W13" s="11">
        <v>1.03943042424673E-2</v>
      </c>
      <c r="X13" s="11">
        <v>2.3200962190110301E-2</v>
      </c>
      <c r="Y13" s="11"/>
      <c r="Z13" s="11">
        <v>1.12028936195926E-2</v>
      </c>
      <c r="AA13" s="11">
        <v>1.38478621792112E-2</v>
      </c>
      <c r="AB13" s="11">
        <v>1.6073680623856001E-2</v>
      </c>
      <c r="AC13" s="11">
        <v>1.9327753161376599E-2</v>
      </c>
      <c r="AD13" s="11"/>
      <c r="AE13" s="11">
        <v>2.18852475702025E-2</v>
      </c>
      <c r="AF13" s="11">
        <v>1.26157499833922E-2</v>
      </c>
      <c r="AG13" s="11">
        <v>1.25249998307969E-2</v>
      </c>
      <c r="AH13" s="11">
        <v>1.2725232734210499E-2</v>
      </c>
      <c r="AI13" s="11">
        <v>1.78869207009794E-2</v>
      </c>
      <c r="AJ13" s="11"/>
      <c r="AK13" s="11">
        <v>1.2216335207942E-2</v>
      </c>
      <c r="AL13" s="11">
        <v>7.1196896326693303E-3</v>
      </c>
      <c r="AM13" s="11">
        <v>3.2037572686201603E-2</v>
      </c>
      <c r="AN13" s="11">
        <v>1.8834076018332799E-2</v>
      </c>
      <c r="AO13" s="11">
        <v>2.04980492639193E-2</v>
      </c>
      <c r="AP13" s="11">
        <v>2.0736933144692601E-2</v>
      </c>
      <c r="AQ13" s="11"/>
      <c r="AR13" s="11">
        <v>2.0871220891010098E-2</v>
      </c>
      <c r="AS13" s="11">
        <v>1.02975121662679E-2</v>
      </c>
      <c r="AT13" s="11">
        <v>1.2618848112191E-2</v>
      </c>
      <c r="AU13" s="11"/>
      <c r="AV13" s="11">
        <v>1.15685626311048E-2</v>
      </c>
      <c r="AW13" s="11">
        <v>1.91464855755712E-2</v>
      </c>
      <c r="AX13" s="11">
        <v>1.07779786832634E-2</v>
      </c>
      <c r="AY13" s="11">
        <v>3.0892598351796401E-2</v>
      </c>
      <c r="AZ13" s="11">
        <v>2.47147877057147E-2</v>
      </c>
      <c r="BA13" s="11"/>
      <c r="BB13" s="11">
        <v>6.4007443328811201E-3</v>
      </c>
      <c r="BC13" s="11">
        <v>1.5032045171781E-2</v>
      </c>
      <c r="BD13" s="11">
        <v>1.52397484610147E-2</v>
      </c>
      <c r="BE13" s="11"/>
      <c r="BF13" s="11">
        <v>7.4611485446784004E-3</v>
      </c>
      <c r="BG13" s="11">
        <v>1.31160414452098E-2</v>
      </c>
      <c r="BH13" s="11">
        <v>1.47357647059314E-2</v>
      </c>
      <c r="BI13" s="11">
        <v>2.2833795254406201E-2</v>
      </c>
      <c r="BJ13" s="11">
        <v>2.0129052410476501E-2</v>
      </c>
      <c r="BK13" s="11">
        <v>1.54281885682737E-2</v>
      </c>
    </row>
    <row r="14" spans="2:63" x14ac:dyDescent="0.35">
      <c r="B14" s="14" t="s">
        <v>258</v>
      </c>
      <c r="C14" s="17">
        <v>0.77707796761604098</v>
      </c>
      <c r="D14" s="17">
        <v>0.76622241120091195</v>
      </c>
      <c r="E14" s="17">
        <v>0.78707374168493505</v>
      </c>
      <c r="F14" s="17"/>
      <c r="G14" s="17">
        <v>0.78809674306884603</v>
      </c>
      <c r="H14" s="17">
        <v>0.80081999066757903</v>
      </c>
      <c r="I14" s="17">
        <v>0.79048727767256999</v>
      </c>
      <c r="J14" s="17">
        <v>0.746568993965262</v>
      </c>
      <c r="K14" s="17">
        <v>0.75627273030929698</v>
      </c>
      <c r="L14" s="17">
        <v>0.77810755693322498</v>
      </c>
      <c r="M14" s="17"/>
      <c r="N14" s="17">
        <v>0.77046335456156401</v>
      </c>
      <c r="O14" s="17">
        <v>0.805775918752902</v>
      </c>
      <c r="P14" s="17">
        <v>0.75175564860362598</v>
      </c>
      <c r="Q14" s="17">
        <v>0.79059281818998495</v>
      </c>
      <c r="R14" s="17">
        <v>0.78405057173191295</v>
      </c>
      <c r="S14" s="17">
        <v>0.78011321589555904</v>
      </c>
      <c r="T14" s="17">
        <v>0.76947746773298797</v>
      </c>
      <c r="U14" s="17">
        <v>0.77022480359438905</v>
      </c>
      <c r="V14" s="17">
        <v>0.76874001481713305</v>
      </c>
      <c r="W14" s="17">
        <v>0.76013264222221899</v>
      </c>
      <c r="X14" s="17">
        <v>0.788434270947589</v>
      </c>
      <c r="Y14" s="17"/>
      <c r="Z14" s="17">
        <v>0.78554334821984995</v>
      </c>
      <c r="AA14" s="17">
        <v>0.79321590718110402</v>
      </c>
      <c r="AB14" s="17">
        <v>0.77421009369928895</v>
      </c>
      <c r="AC14" s="17">
        <v>0.75450163564196204</v>
      </c>
      <c r="AD14" s="17"/>
      <c r="AE14" s="17">
        <v>0.75649767816138902</v>
      </c>
      <c r="AF14" s="17">
        <v>0.79893208863743803</v>
      </c>
      <c r="AG14" s="17">
        <v>0.79273169239638797</v>
      </c>
      <c r="AH14" s="17">
        <v>0.77218677775406797</v>
      </c>
      <c r="AI14" s="17">
        <v>0.77826129993037996</v>
      </c>
      <c r="AJ14" s="17"/>
      <c r="AK14" s="17">
        <v>0.79453327002248697</v>
      </c>
      <c r="AL14" s="17">
        <v>0.79079894617603097</v>
      </c>
      <c r="AM14" s="17">
        <v>0.75700300066649495</v>
      </c>
      <c r="AN14" s="17">
        <v>0.74496098639583397</v>
      </c>
      <c r="AO14" s="17">
        <v>0.764424560454671</v>
      </c>
      <c r="AP14" s="17">
        <v>0.74441156853248303</v>
      </c>
      <c r="AQ14" s="17"/>
      <c r="AR14" s="17">
        <v>0.78170215470300297</v>
      </c>
      <c r="AS14" s="17">
        <v>0.79448745242722796</v>
      </c>
      <c r="AT14" s="17">
        <v>0.71495704997725196</v>
      </c>
      <c r="AU14" s="17"/>
      <c r="AV14" s="17">
        <v>0.78790855335615995</v>
      </c>
      <c r="AW14" s="17">
        <v>0.78600874536959398</v>
      </c>
      <c r="AX14" s="17">
        <v>0.77422494189994695</v>
      </c>
      <c r="AY14" s="17">
        <v>0.774443953835113</v>
      </c>
      <c r="AZ14" s="17">
        <v>0.743064082726136</v>
      </c>
      <c r="BA14" s="17"/>
      <c r="BB14" s="17">
        <v>0.80007188481087299</v>
      </c>
      <c r="BC14" s="17">
        <v>0.792771584794289</v>
      </c>
      <c r="BD14" s="17">
        <v>0.81022308504018803</v>
      </c>
      <c r="BE14" s="17"/>
      <c r="BF14" s="17">
        <v>0.787033326166378</v>
      </c>
      <c r="BG14" s="17">
        <v>0.774857537444537</v>
      </c>
      <c r="BH14" s="17">
        <v>0.78491842743002704</v>
      </c>
      <c r="BI14" s="17">
        <v>0.79426485733984897</v>
      </c>
      <c r="BJ14" s="17">
        <v>0.76608924352913799</v>
      </c>
      <c r="BK14" s="17">
        <v>0.70899981122528</v>
      </c>
    </row>
    <row r="15" spans="2:63" x14ac:dyDescent="0.35">
      <c r="B15" s="14" t="s">
        <v>259</v>
      </c>
      <c r="C15" s="17">
        <v>3.8032983542128702E-2</v>
      </c>
      <c r="D15" s="17">
        <v>4.4394878966157597E-2</v>
      </c>
      <c r="E15" s="17">
        <v>3.1721599688764202E-2</v>
      </c>
      <c r="F15" s="17"/>
      <c r="G15" s="17">
        <v>5.59360288292262E-2</v>
      </c>
      <c r="H15" s="17">
        <v>3.4086298695341799E-2</v>
      </c>
      <c r="I15" s="17">
        <v>4.4560505068275198E-2</v>
      </c>
      <c r="J15" s="17">
        <v>3.3596951008530204E-2</v>
      </c>
      <c r="K15" s="17">
        <v>3.7157422151883689E-2</v>
      </c>
      <c r="L15" s="17">
        <v>2.8001538739119203E-2</v>
      </c>
      <c r="M15" s="17"/>
      <c r="N15" s="17">
        <v>4.1270333404377302E-2</v>
      </c>
      <c r="O15" s="17">
        <v>2.9016820048155999E-2</v>
      </c>
      <c r="P15" s="17">
        <v>3.3399199459821401E-2</v>
      </c>
      <c r="Q15" s="17">
        <v>5.6524241738354901E-2</v>
      </c>
      <c r="R15" s="17">
        <v>2.1538453986160899E-2</v>
      </c>
      <c r="S15" s="17">
        <v>4.2061739475092605E-2</v>
      </c>
      <c r="T15" s="17">
        <v>4.1844241249170896E-2</v>
      </c>
      <c r="U15" s="17">
        <v>2.69720523427717E-2</v>
      </c>
      <c r="V15" s="17">
        <v>3.92434174410808E-2</v>
      </c>
      <c r="W15" s="17">
        <v>4.2609698629431605E-2</v>
      </c>
      <c r="X15" s="17">
        <v>3.4211198711641105E-2</v>
      </c>
      <c r="Y15" s="17"/>
      <c r="Z15" s="17">
        <v>3.4604634434045198E-2</v>
      </c>
      <c r="AA15" s="17">
        <v>3.1826128822314198E-2</v>
      </c>
      <c r="AB15" s="17">
        <v>4.7789938151223399E-2</v>
      </c>
      <c r="AC15" s="17">
        <v>3.9443259335870395E-2</v>
      </c>
      <c r="AD15" s="17"/>
      <c r="AE15" s="17">
        <v>4.5589137870966398E-2</v>
      </c>
      <c r="AF15" s="17">
        <v>3.4164330425521597E-2</v>
      </c>
      <c r="AG15" s="17">
        <v>3.1568718186035703E-2</v>
      </c>
      <c r="AH15" s="17">
        <v>5.1718693474130301E-2</v>
      </c>
      <c r="AI15" s="17">
        <v>1.78869207009794E-2</v>
      </c>
      <c r="AJ15" s="17"/>
      <c r="AK15" s="17">
        <v>2.8791868026262497E-2</v>
      </c>
      <c r="AL15" s="17">
        <v>3.439578797845233E-2</v>
      </c>
      <c r="AM15" s="17">
        <v>5.5192829431674098E-2</v>
      </c>
      <c r="AN15" s="17">
        <v>2.8042901158004358E-2</v>
      </c>
      <c r="AO15" s="17">
        <v>5.0638155076094996E-2</v>
      </c>
      <c r="AP15" s="17">
        <v>6.5958632491873101E-2</v>
      </c>
      <c r="AQ15" s="17"/>
      <c r="AR15" s="17">
        <v>4.3155562871763198E-2</v>
      </c>
      <c r="AS15" s="17">
        <v>3.1331742898255896E-2</v>
      </c>
      <c r="AT15" s="17">
        <v>4.0839584549390802E-2</v>
      </c>
      <c r="AU15" s="17"/>
      <c r="AV15" s="17">
        <v>3.2825716256890097E-2</v>
      </c>
      <c r="AW15" s="17">
        <v>4.2985284261203405E-2</v>
      </c>
      <c r="AX15" s="17">
        <v>3.8225661962487598E-2</v>
      </c>
      <c r="AY15" s="17">
        <v>4.1643203553160403E-2</v>
      </c>
      <c r="AZ15" s="17">
        <v>3.9519847053809204E-2</v>
      </c>
      <c r="BA15" s="17"/>
      <c r="BB15" s="17">
        <v>2.8375032308832218E-2</v>
      </c>
      <c r="BC15" s="17">
        <v>4.2547165124746301E-2</v>
      </c>
      <c r="BD15" s="17">
        <v>3.8473355124054504E-2</v>
      </c>
      <c r="BE15" s="17"/>
      <c r="BF15" s="17">
        <v>3.5296845253352402E-2</v>
      </c>
      <c r="BG15" s="17">
        <v>3.4031724920635997E-2</v>
      </c>
      <c r="BH15" s="17">
        <v>3.9405457858107798E-2</v>
      </c>
      <c r="BI15" s="17">
        <v>4.4144869117126104E-2</v>
      </c>
      <c r="BJ15" s="17">
        <v>3.6221819514369001E-2</v>
      </c>
      <c r="BK15" s="17">
        <v>4.6354689105244901E-2</v>
      </c>
    </row>
    <row r="16" spans="2:63" x14ac:dyDescent="0.35">
      <c r="B16" s="14" t="s">
        <v>192</v>
      </c>
      <c r="C16" s="18">
        <v>0.73904498407391228</v>
      </c>
      <c r="D16" s="18">
        <v>0.72182753223475438</v>
      </c>
      <c r="E16" s="18">
        <v>0.75535214199617084</v>
      </c>
      <c r="F16" s="18"/>
      <c r="G16" s="18">
        <v>0.73216071423961981</v>
      </c>
      <c r="H16" s="18">
        <v>0.76673369197223717</v>
      </c>
      <c r="I16" s="18">
        <v>0.74592677260429474</v>
      </c>
      <c r="J16" s="18">
        <v>0.71297204295673178</v>
      </c>
      <c r="K16" s="18">
        <v>0.71911530815741331</v>
      </c>
      <c r="L16" s="18">
        <v>0.75010601819410572</v>
      </c>
      <c r="M16" s="18"/>
      <c r="N16" s="18">
        <v>0.72919302115718665</v>
      </c>
      <c r="O16" s="18">
        <v>0.77675909870474602</v>
      </c>
      <c r="P16" s="18">
        <v>0.71835644914380459</v>
      </c>
      <c r="Q16" s="18">
        <v>0.73406857645163004</v>
      </c>
      <c r="R16" s="18">
        <v>0.762512117745752</v>
      </c>
      <c r="S16" s="18">
        <v>0.73805147642046642</v>
      </c>
      <c r="T16" s="18">
        <v>0.72763322648381712</v>
      </c>
      <c r="U16" s="18">
        <v>0.74325275125161738</v>
      </c>
      <c r="V16" s="18">
        <v>0.72949659737605221</v>
      </c>
      <c r="W16" s="18">
        <v>0.71752294359278734</v>
      </c>
      <c r="X16" s="18">
        <v>0.75422307223594787</v>
      </c>
      <c r="Y16" s="18"/>
      <c r="Z16" s="18">
        <v>0.75093871378580479</v>
      </c>
      <c r="AA16" s="18">
        <v>0.76138977835878985</v>
      </c>
      <c r="AB16" s="18">
        <v>0.7264201555480656</v>
      </c>
      <c r="AC16" s="18">
        <v>0.71505837630609159</v>
      </c>
      <c r="AD16" s="18"/>
      <c r="AE16" s="18">
        <v>0.71090854029042261</v>
      </c>
      <c r="AF16" s="18">
        <v>0.76476775821191645</v>
      </c>
      <c r="AG16" s="18">
        <v>0.76116297421035228</v>
      </c>
      <c r="AH16" s="18">
        <v>0.72046808427993769</v>
      </c>
      <c r="AI16" s="18">
        <v>0.76037437922940054</v>
      </c>
      <c r="AJ16" s="18"/>
      <c r="AK16" s="18">
        <v>0.76574140199622442</v>
      </c>
      <c r="AL16" s="18">
        <v>0.75640315819757864</v>
      </c>
      <c r="AM16" s="18">
        <v>0.70181017123482081</v>
      </c>
      <c r="AN16" s="18">
        <v>0.71691808523782963</v>
      </c>
      <c r="AO16" s="18">
        <v>0.71378640537857596</v>
      </c>
      <c r="AP16" s="18">
        <v>0.67845293604060997</v>
      </c>
      <c r="AQ16" s="18"/>
      <c r="AR16" s="18">
        <v>0.73854659183123972</v>
      </c>
      <c r="AS16" s="18">
        <v>0.76315570952897205</v>
      </c>
      <c r="AT16" s="18">
        <v>0.67411746542786111</v>
      </c>
      <c r="AU16" s="18"/>
      <c r="AV16" s="18">
        <v>0.75508283709926982</v>
      </c>
      <c r="AW16" s="18">
        <v>0.74302346110839057</v>
      </c>
      <c r="AX16" s="18">
        <v>0.73599927993745939</v>
      </c>
      <c r="AY16" s="18">
        <v>0.73280075028195257</v>
      </c>
      <c r="AZ16" s="18">
        <v>0.70354423567232682</v>
      </c>
      <c r="BA16" s="18"/>
      <c r="BB16" s="18">
        <v>0.77169685250204079</v>
      </c>
      <c r="BC16" s="18">
        <v>0.75022441966954267</v>
      </c>
      <c r="BD16" s="18">
        <v>0.77174972991613355</v>
      </c>
      <c r="BE16" s="18"/>
      <c r="BF16" s="18">
        <v>0.75173648091302558</v>
      </c>
      <c r="BG16" s="18">
        <v>0.74082581252390101</v>
      </c>
      <c r="BH16" s="18">
        <v>0.74551296957191926</v>
      </c>
      <c r="BI16" s="18">
        <v>0.75011998822272286</v>
      </c>
      <c r="BJ16" s="18">
        <v>0.72986742401476901</v>
      </c>
      <c r="BK16" s="18">
        <v>0.66264512212003512</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302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0.170702950901991</v>
      </c>
      <c r="D9" s="11">
        <v>0.19258789652306299</v>
      </c>
      <c r="E9" s="11">
        <v>0.149301709951602</v>
      </c>
      <c r="F9" s="11"/>
      <c r="G9" s="11">
        <v>0.25596232429495702</v>
      </c>
      <c r="H9" s="11">
        <v>0.238455238798921</v>
      </c>
      <c r="I9" s="11">
        <v>0.17428279468958099</v>
      </c>
      <c r="J9" s="11">
        <v>0.14949335362469299</v>
      </c>
      <c r="K9" s="11">
        <v>0.12988150574723201</v>
      </c>
      <c r="L9" s="11">
        <v>9.9206602537529096E-2</v>
      </c>
      <c r="M9" s="11"/>
      <c r="N9" s="11">
        <v>0.239662411865082</v>
      </c>
      <c r="O9" s="11">
        <v>0.14110834597996599</v>
      </c>
      <c r="P9" s="11">
        <v>0.15329369316275199</v>
      </c>
      <c r="Q9" s="11">
        <v>0.121417547667922</v>
      </c>
      <c r="R9" s="11">
        <v>0.169121331634107</v>
      </c>
      <c r="S9" s="11">
        <v>0.18446111603042301</v>
      </c>
      <c r="T9" s="11">
        <v>0.162340906808353</v>
      </c>
      <c r="U9" s="11">
        <v>0.194323395092658</v>
      </c>
      <c r="V9" s="11">
        <v>0.18331024521844999</v>
      </c>
      <c r="W9" s="11">
        <v>0.13844039817286399</v>
      </c>
      <c r="X9" s="11">
        <v>0.17329673998478201</v>
      </c>
      <c r="Y9" s="11"/>
      <c r="Z9" s="11">
        <v>0.18836917430789801</v>
      </c>
      <c r="AA9" s="11">
        <v>0.123630072741706</v>
      </c>
      <c r="AB9" s="11">
        <v>0.190481646005453</v>
      </c>
      <c r="AC9" s="11">
        <v>0.184612874317548</v>
      </c>
      <c r="AD9" s="11"/>
      <c r="AE9" s="11">
        <v>0.135635807450633</v>
      </c>
      <c r="AF9" s="11">
        <v>0.18094742984543599</v>
      </c>
      <c r="AG9" s="11">
        <v>0.17535256400263199</v>
      </c>
      <c r="AH9" s="11">
        <v>0.20100670842308599</v>
      </c>
      <c r="AI9" s="11">
        <v>0.27335708877053799</v>
      </c>
      <c r="AJ9" s="11"/>
      <c r="AK9" s="11">
        <v>0.16815797650547701</v>
      </c>
      <c r="AL9" s="11">
        <v>0.17748765029310001</v>
      </c>
      <c r="AM9" s="11">
        <v>0.189752435307635</v>
      </c>
      <c r="AN9" s="11">
        <v>0.19111916373412899</v>
      </c>
      <c r="AO9" s="11">
        <v>0.14779081141890299</v>
      </c>
      <c r="AP9" s="11">
        <v>0.14340607188345</v>
      </c>
      <c r="AQ9" s="11"/>
      <c r="AR9" s="11">
        <v>0.16606929494691</v>
      </c>
      <c r="AS9" s="11">
        <v>0.183542600558292</v>
      </c>
      <c r="AT9" s="11">
        <v>0.14234632298775601</v>
      </c>
      <c r="AU9" s="11"/>
      <c r="AV9" s="11">
        <v>0.16147414271167501</v>
      </c>
      <c r="AW9" s="11">
        <v>0.208758176412883</v>
      </c>
      <c r="AX9" s="11">
        <v>0.148745705189052</v>
      </c>
      <c r="AY9" s="11">
        <v>0.227691654186711</v>
      </c>
      <c r="AZ9" s="11">
        <v>0.13251517549087299</v>
      </c>
      <c r="BA9" s="11"/>
      <c r="BB9" s="11">
        <v>0.166346762811027</v>
      </c>
      <c r="BC9" s="11">
        <v>0.210196583750725</v>
      </c>
      <c r="BD9" s="11">
        <v>0.15897326191816699</v>
      </c>
      <c r="BE9" s="11"/>
      <c r="BF9" s="11">
        <v>0.26233970797626599</v>
      </c>
      <c r="BG9" s="11">
        <v>0.14915493684634701</v>
      </c>
      <c r="BH9" s="11">
        <v>0.1730196033693</v>
      </c>
      <c r="BI9" s="11">
        <v>0.13825871639461301</v>
      </c>
      <c r="BJ9" s="11">
        <v>0.137161135560841</v>
      </c>
      <c r="BK9" s="11">
        <v>0.118015851671917</v>
      </c>
    </row>
    <row r="10" spans="2:63" x14ac:dyDescent="0.35">
      <c r="B10" s="14" t="s">
        <v>254</v>
      </c>
      <c r="C10" s="11">
        <v>0.39465491337034497</v>
      </c>
      <c r="D10" s="11">
        <v>0.38176621245583098</v>
      </c>
      <c r="E10" s="11">
        <v>0.40854781792245598</v>
      </c>
      <c r="F10" s="11"/>
      <c r="G10" s="11">
        <v>0.34331332159301697</v>
      </c>
      <c r="H10" s="11">
        <v>0.394287464637046</v>
      </c>
      <c r="I10" s="11">
        <v>0.44324598414199401</v>
      </c>
      <c r="J10" s="11">
        <v>0.38251623394838302</v>
      </c>
      <c r="K10" s="11">
        <v>0.39442300057215002</v>
      </c>
      <c r="L10" s="11">
        <v>0.40031718748563799</v>
      </c>
      <c r="M10" s="11"/>
      <c r="N10" s="11">
        <v>0.383218162099008</v>
      </c>
      <c r="O10" s="11">
        <v>0.41371979062028302</v>
      </c>
      <c r="P10" s="11">
        <v>0.38584255177917098</v>
      </c>
      <c r="Q10" s="11">
        <v>0.44163933673401501</v>
      </c>
      <c r="R10" s="11">
        <v>0.35573677797359399</v>
      </c>
      <c r="S10" s="11">
        <v>0.37787979384461001</v>
      </c>
      <c r="T10" s="11">
        <v>0.37198679029299597</v>
      </c>
      <c r="U10" s="11">
        <v>0.40264908675974098</v>
      </c>
      <c r="V10" s="11">
        <v>0.39514974856041402</v>
      </c>
      <c r="W10" s="11">
        <v>0.43015914570060498</v>
      </c>
      <c r="X10" s="11">
        <v>0.35614487452982502</v>
      </c>
      <c r="Y10" s="11"/>
      <c r="Z10" s="11">
        <v>0.43474040064199398</v>
      </c>
      <c r="AA10" s="11">
        <v>0.41910884721687303</v>
      </c>
      <c r="AB10" s="11">
        <v>0.37985576518409098</v>
      </c>
      <c r="AC10" s="11">
        <v>0.340105556453974</v>
      </c>
      <c r="AD10" s="11"/>
      <c r="AE10" s="11">
        <v>0.36341332931278703</v>
      </c>
      <c r="AF10" s="11">
        <v>0.40174799054900001</v>
      </c>
      <c r="AG10" s="11">
        <v>0.42444856575533002</v>
      </c>
      <c r="AH10" s="11">
        <v>0.42338959373401203</v>
      </c>
      <c r="AI10" s="11">
        <v>0.32122400570429799</v>
      </c>
      <c r="AJ10" s="11"/>
      <c r="AK10" s="11">
        <v>0.41667223446521201</v>
      </c>
      <c r="AL10" s="11">
        <v>0.41666474607945703</v>
      </c>
      <c r="AM10" s="11">
        <v>0.32034116730475498</v>
      </c>
      <c r="AN10" s="11">
        <v>0.32623647423102498</v>
      </c>
      <c r="AO10" s="11">
        <v>0.39327463395488099</v>
      </c>
      <c r="AP10" s="11">
        <v>0.39762456580385103</v>
      </c>
      <c r="AQ10" s="11"/>
      <c r="AR10" s="11">
        <v>0.39945773124462203</v>
      </c>
      <c r="AS10" s="11">
        <v>0.41060383770194803</v>
      </c>
      <c r="AT10" s="11">
        <v>0.32947840266450301</v>
      </c>
      <c r="AU10" s="11"/>
      <c r="AV10" s="11">
        <v>0.42763939629431202</v>
      </c>
      <c r="AW10" s="11">
        <v>0.381320353627146</v>
      </c>
      <c r="AX10" s="11">
        <v>0.37853301950117901</v>
      </c>
      <c r="AY10" s="11">
        <v>0.29794159463777398</v>
      </c>
      <c r="AZ10" s="11">
        <v>0.35596790284186602</v>
      </c>
      <c r="BA10" s="11"/>
      <c r="BB10" s="11">
        <v>0.43547216274655998</v>
      </c>
      <c r="BC10" s="11">
        <v>0.36433762475713799</v>
      </c>
      <c r="BD10" s="11">
        <v>0.42335858320692199</v>
      </c>
      <c r="BE10" s="11"/>
      <c r="BF10" s="11">
        <v>0.37186232743563202</v>
      </c>
      <c r="BG10" s="11">
        <v>0.41361258941865903</v>
      </c>
      <c r="BH10" s="11">
        <v>0.39726833380853899</v>
      </c>
      <c r="BI10" s="11">
        <v>0.41825588098556099</v>
      </c>
      <c r="BJ10" s="11">
        <v>0.36647262270553399</v>
      </c>
      <c r="BK10" s="11">
        <v>0.367703878351203</v>
      </c>
    </row>
    <row r="11" spans="2:63" x14ac:dyDescent="0.35">
      <c r="B11" s="14" t="s">
        <v>255</v>
      </c>
      <c r="C11" s="11">
        <v>0.34291790970702002</v>
      </c>
      <c r="D11" s="11">
        <v>0.32859749231860902</v>
      </c>
      <c r="E11" s="11">
        <v>0.35651081148095998</v>
      </c>
      <c r="F11" s="11"/>
      <c r="G11" s="11">
        <v>0.28385701533159802</v>
      </c>
      <c r="H11" s="11">
        <v>0.26868216030780701</v>
      </c>
      <c r="I11" s="11">
        <v>0.29118261912780802</v>
      </c>
      <c r="J11" s="11">
        <v>0.377650131522764</v>
      </c>
      <c r="K11" s="11">
        <v>0.39061590853842298</v>
      </c>
      <c r="L11" s="11">
        <v>0.42547176560500999</v>
      </c>
      <c r="M11" s="11"/>
      <c r="N11" s="11">
        <v>0.27924026374152899</v>
      </c>
      <c r="O11" s="11">
        <v>0.347491408882597</v>
      </c>
      <c r="P11" s="11">
        <v>0.34441027813721098</v>
      </c>
      <c r="Q11" s="11">
        <v>0.34147884461699302</v>
      </c>
      <c r="R11" s="11">
        <v>0.41339896070506899</v>
      </c>
      <c r="S11" s="11">
        <v>0.35202450288593301</v>
      </c>
      <c r="T11" s="11">
        <v>0.39232642146522001</v>
      </c>
      <c r="U11" s="11">
        <v>0.30989095533394101</v>
      </c>
      <c r="V11" s="11">
        <v>0.33111419100247602</v>
      </c>
      <c r="W11" s="11">
        <v>0.339339059851403</v>
      </c>
      <c r="X11" s="11">
        <v>0.37436389024481098</v>
      </c>
      <c r="Y11" s="11"/>
      <c r="Z11" s="11">
        <v>0.29472428071830098</v>
      </c>
      <c r="AA11" s="11">
        <v>0.36073924653869799</v>
      </c>
      <c r="AB11" s="11">
        <v>0.33692729363041202</v>
      </c>
      <c r="AC11" s="11">
        <v>0.37970772835989702</v>
      </c>
      <c r="AD11" s="11"/>
      <c r="AE11" s="11">
        <v>0.39910263806164997</v>
      </c>
      <c r="AF11" s="11">
        <v>0.33085768331597298</v>
      </c>
      <c r="AG11" s="11">
        <v>0.309718718791539</v>
      </c>
      <c r="AH11" s="11">
        <v>0.28572156085580003</v>
      </c>
      <c r="AI11" s="11">
        <v>0.31127848370426903</v>
      </c>
      <c r="AJ11" s="11"/>
      <c r="AK11" s="11">
        <v>0.34039439496699497</v>
      </c>
      <c r="AL11" s="11">
        <v>0.31624127575018202</v>
      </c>
      <c r="AM11" s="11">
        <v>0.36033686117722002</v>
      </c>
      <c r="AN11" s="11">
        <v>0.38018692628788298</v>
      </c>
      <c r="AO11" s="11">
        <v>0.35322217907599002</v>
      </c>
      <c r="AP11" s="11">
        <v>0.35811751242475598</v>
      </c>
      <c r="AQ11" s="11"/>
      <c r="AR11" s="11">
        <v>0.33645253719240198</v>
      </c>
      <c r="AS11" s="11">
        <v>0.32281739702707701</v>
      </c>
      <c r="AT11" s="11">
        <v>0.44075511289888802</v>
      </c>
      <c r="AU11" s="11"/>
      <c r="AV11" s="11">
        <v>0.33266897330783501</v>
      </c>
      <c r="AW11" s="11">
        <v>0.30956587674875102</v>
      </c>
      <c r="AX11" s="11">
        <v>0.35128175612783402</v>
      </c>
      <c r="AY11" s="11">
        <v>0.36560182346744402</v>
      </c>
      <c r="AZ11" s="11">
        <v>0.42015699886396302</v>
      </c>
      <c r="BA11" s="11"/>
      <c r="BB11" s="11">
        <v>0.32713881454388499</v>
      </c>
      <c r="BC11" s="11">
        <v>0.32137290560145398</v>
      </c>
      <c r="BD11" s="11">
        <v>0.30463508760855501</v>
      </c>
      <c r="BE11" s="11"/>
      <c r="BF11" s="11">
        <v>0.28339180248824902</v>
      </c>
      <c r="BG11" s="11">
        <v>0.34765912167345597</v>
      </c>
      <c r="BH11" s="11">
        <v>0.30999846065359099</v>
      </c>
      <c r="BI11" s="11">
        <v>0.35714229466380498</v>
      </c>
      <c r="BJ11" s="11">
        <v>0.400658859307431</v>
      </c>
      <c r="BK11" s="11">
        <v>0.42976439021874502</v>
      </c>
    </row>
    <row r="12" spans="2:63" x14ac:dyDescent="0.35">
      <c r="B12" s="14" t="s">
        <v>256</v>
      </c>
      <c r="C12" s="11">
        <v>6.2304106863876302E-2</v>
      </c>
      <c r="D12" s="11">
        <v>6.1489383790796298E-2</v>
      </c>
      <c r="E12" s="11">
        <v>6.2782677828703101E-2</v>
      </c>
      <c r="F12" s="11"/>
      <c r="G12" s="11">
        <v>8.7995548974657306E-2</v>
      </c>
      <c r="H12" s="11">
        <v>6.7826408037191005E-2</v>
      </c>
      <c r="I12" s="11">
        <v>6.2378710488421203E-2</v>
      </c>
      <c r="J12" s="11">
        <v>5.1297449446540903E-2</v>
      </c>
      <c r="K12" s="11">
        <v>6.5747401344803502E-2</v>
      </c>
      <c r="L12" s="11">
        <v>4.6916191899578401E-2</v>
      </c>
      <c r="M12" s="11"/>
      <c r="N12" s="11">
        <v>6.0715075353945998E-2</v>
      </c>
      <c r="O12" s="11">
        <v>7.0827817507578106E-2</v>
      </c>
      <c r="P12" s="11">
        <v>8.0566946367891398E-2</v>
      </c>
      <c r="Q12" s="11">
        <v>6.7487649289669993E-2</v>
      </c>
      <c r="R12" s="11">
        <v>3.2046882589239101E-2</v>
      </c>
      <c r="S12" s="11">
        <v>5.9544187902496402E-2</v>
      </c>
      <c r="T12" s="11">
        <v>4.13657175767543E-2</v>
      </c>
      <c r="U12" s="11">
        <v>6.6174371711124905E-2</v>
      </c>
      <c r="V12" s="11">
        <v>5.4395921847502297E-2</v>
      </c>
      <c r="W12" s="11">
        <v>7.9638096368944394E-2</v>
      </c>
      <c r="X12" s="11">
        <v>6.9955514618149695E-2</v>
      </c>
      <c r="Y12" s="11"/>
      <c r="Z12" s="11">
        <v>5.8580922824023697E-2</v>
      </c>
      <c r="AA12" s="11">
        <v>6.7281277392155697E-2</v>
      </c>
      <c r="AB12" s="11">
        <v>7.2614553529133805E-2</v>
      </c>
      <c r="AC12" s="11">
        <v>5.2743079539728101E-2</v>
      </c>
      <c r="AD12" s="11"/>
      <c r="AE12" s="11">
        <v>6.4251778423310396E-2</v>
      </c>
      <c r="AF12" s="11">
        <v>6.0886727062235697E-2</v>
      </c>
      <c r="AG12" s="11">
        <v>6.4172976537270499E-2</v>
      </c>
      <c r="AH12" s="11">
        <v>6.7364704912042106E-2</v>
      </c>
      <c r="AI12" s="11">
        <v>5.2710755943790599E-2</v>
      </c>
      <c r="AJ12" s="11"/>
      <c r="AK12" s="11">
        <v>5.1465081396973401E-2</v>
      </c>
      <c r="AL12" s="11">
        <v>6.91361516251464E-2</v>
      </c>
      <c r="AM12" s="11">
        <v>7.3954932631725701E-2</v>
      </c>
      <c r="AN12" s="11">
        <v>5.0896222330710499E-2</v>
      </c>
      <c r="AO12" s="11">
        <v>7.7468676754562593E-2</v>
      </c>
      <c r="AP12" s="11">
        <v>7.6180449180329193E-2</v>
      </c>
      <c r="AQ12" s="11"/>
      <c r="AR12" s="11">
        <v>5.9501702292969298E-2</v>
      </c>
      <c r="AS12" s="11">
        <v>6.1863360514975103E-2</v>
      </c>
      <c r="AT12" s="11">
        <v>6.0391506672197497E-2</v>
      </c>
      <c r="AU12" s="11"/>
      <c r="AV12" s="11">
        <v>5.5066229790730101E-2</v>
      </c>
      <c r="AW12" s="11">
        <v>6.9531993059301495E-2</v>
      </c>
      <c r="AX12" s="11">
        <v>9.0492543424499403E-2</v>
      </c>
      <c r="AY12" s="11">
        <v>5.2717161320474798E-2</v>
      </c>
      <c r="AZ12" s="11">
        <v>5.0958988731172897E-2</v>
      </c>
      <c r="BA12" s="11"/>
      <c r="BB12" s="11">
        <v>5.4520933479590999E-2</v>
      </c>
      <c r="BC12" s="11">
        <v>7.3672044204963094E-2</v>
      </c>
      <c r="BD12" s="11">
        <v>8.2318990478278703E-2</v>
      </c>
      <c r="BE12" s="11"/>
      <c r="BF12" s="11">
        <v>6.3126707046667299E-2</v>
      </c>
      <c r="BG12" s="11">
        <v>6.0763264171818203E-2</v>
      </c>
      <c r="BH12" s="11">
        <v>7.7266117808893503E-2</v>
      </c>
      <c r="BI12" s="11">
        <v>5.6879443846380502E-2</v>
      </c>
      <c r="BJ12" s="11">
        <v>5.7805036724487398E-2</v>
      </c>
      <c r="BK12" s="11">
        <v>6.3434586317907105E-2</v>
      </c>
    </row>
    <row r="13" spans="2:63" x14ac:dyDescent="0.35">
      <c r="B13" s="14" t="s">
        <v>257</v>
      </c>
      <c r="C13" s="11">
        <v>2.9420119156768201E-2</v>
      </c>
      <c r="D13" s="11">
        <v>3.5559014911700798E-2</v>
      </c>
      <c r="E13" s="11">
        <v>2.2856982816278799E-2</v>
      </c>
      <c r="F13" s="11"/>
      <c r="G13" s="11">
        <v>2.8871789805770098E-2</v>
      </c>
      <c r="H13" s="11">
        <v>3.07487282190353E-2</v>
      </c>
      <c r="I13" s="11">
        <v>2.8909891552196299E-2</v>
      </c>
      <c r="J13" s="11">
        <v>3.9042831457619297E-2</v>
      </c>
      <c r="K13" s="11">
        <v>1.93321837973921E-2</v>
      </c>
      <c r="L13" s="11">
        <v>2.8088252472243998E-2</v>
      </c>
      <c r="M13" s="11"/>
      <c r="N13" s="11">
        <v>3.7164086940434903E-2</v>
      </c>
      <c r="O13" s="11">
        <v>2.6852637009575599E-2</v>
      </c>
      <c r="P13" s="11">
        <v>3.5886530552975401E-2</v>
      </c>
      <c r="Q13" s="11">
        <v>2.7976621691400302E-2</v>
      </c>
      <c r="R13" s="11">
        <v>2.9696047097991701E-2</v>
      </c>
      <c r="S13" s="11">
        <v>2.6090399336537999E-2</v>
      </c>
      <c r="T13" s="11">
        <v>3.19801638566765E-2</v>
      </c>
      <c r="U13" s="11">
        <v>2.69621911025348E-2</v>
      </c>
      <c r="V13" s="11">
        <v>3.6029893371157799E-2</v>
      </c>
      <c r="W13" s="11">
        <v>1.24232999061837E-2</v>
      </c>
      <c r="X13" s="11">
        <v>2.6238980622433301E-2</v>
      </c>
      <c r="Y13" s="11"/>
      <c r="Z13" s="11">
        <v>2.35852215077831E-2</v>
      </c>
      <c r="AA13" s="11">
        <v>2.9240556110567702E-2</v>
      </c>
      <c r="AB13" s="11">
        <v>2.0120741650909602E-2</v>
      </c>
      <c r="AC13" s="11">
        <v>4.2830761328853703E-2</v>
      </c>
      <c r="AD13" s="11"/>
      <c r="AE13" s="11">
        <v>3.75964467516198E-2</v>
      </c>
      <c r="AF13" s="11">
        <v>2.5560169227355201E-2</v>
      </c>
      <c r="AG13" s="11">
        <v>2.6307174913228301E-2</v>
      </c>
      <c r="AH13" s="11">
        <v>2.2517432075060399E-2</v>
      </c>
      <c r="AI13" s="11">
        <v>4.1429665877103998E-2</v>
      </c>
      <c r="AJ13" s="11"/>
      <c r="AK13" s="11">
        <v>2.33103126653426E-2</v>
      </c>
      <c r="AL13" s="11">
        <v>2.0470176252113802E-2</v>
      </c>
      <c r="AM13" s="11">
        <v>5.5614603578664101E-2</v>
      </c>
      <c r="AN13" s="11">
        <v>5.1561213416252298E-2</v>
      </c>
      <c r="AO13" s="11">
        <v>2.82436987956639E-2</v>
      </c>
      <c r="AP13" s="11">
        <v>2.46714007076143E-2</v>
      </c>
      <c r="AQ13" s="11"/>
      <c r="AR13" s="11">
        <v>3.8518734323096597E-2</v>
      </c>
      <c r="AS13" s="11">
        <v>2.1172804197707999E-2</v>
      </c>
      <c r="AT13" s="11">
        <v>2.7028654776654601E-2</v>
      </c>
      <c r="AU13" s="11"/>
      <c r="AV13" s="11">
        <v>2.3151257895446999E-2</v>
      </c>
      <c r="AW13" s="11">
        <v>3.0823600151918699E-2</v>
      </c>
      <c r="AX13" s="11">
        <v>3.0946975757434499E-2</v>
      </c>
      <c r="AY13" s="11">
        <v>5.60477663875966E-2</v>
      </c>
      <c r="AZ13" s="11">
        <v>4.0400934072125201E-2</v>
      </c>
      <c r="BA13" s="11"/>
      <c r="BB13" s="11">
        <v>1.6521326418936201E-2</v>
      </c>
      <c r="BC13" s="11">
        <v>3.0420841685719398E-2</v>
      </c>
      <c r="BD13" s="11">
        <v>3.0714076788076899E-2</v>
      </c>
      <c r="BE13" s="11"/>
      <c r="BF13" s="11">
        <v>1.92794550531852E-2</v>
      </c>
      <c r="BG13" s="11">
        <v>2.8810087889720101E-2</v>
      </c>
      <c r="BH13" s="11">
        <v>4.2447484359676498E-2</v>
      </c>
      <c r="BI13" s="11">
        <v>2.9463664109639801E-2</v>
      </c>
      <c r="BJ13" s="11">
        <v>3.7902345701706197E-2</v>
      </c>
      <c r="BK13" s="11">
        <v>2.1081293440227699E-2</v>
      </c>
    </row>
    <row r="14" spans="2:63" x14ac:dyDescent="0.35">
      <c r="B14" s="14" t="s">
        <v>258</v>
      </c>
      <c r="C14" s="17">
        <v>0.56535786427233503</v>
      </c>
      <c r="D14" s="17">
        <v>0.57435410897889405</v>
      </c>
      <c r="E14" s="17">
        <v>0.55784952787405795</v>
      </c>
      <c r="F14" s="17"/>
      <c r="G14" s="17">
        <v>0.599275645887974</v>
      </c>
      <c r="H14" s="17">
        <v>0.63274270343596695</v>
      </c>
      <c r="I14" s="17">
        <v>0.61752877883157498</v>
      </c>
      <c r="J14" s="17">
        <v>0.53200958757307504</v>
      </c>
      <c r="K14" s="17">
        <v>0.52430450631938197</v>
      </c>
      <c r="L14" s="17">
        <v>0.49952379002316699</v>
      </c>
      <c r="M14" s="17"/>
      <c r="N14" s="17">
        <v>0.62288057396409002</v>
      </c>
      <c r="O14" s="17">
        <v>0.55482813660024899</v>
      </c>
      <c r="P14" s="17">
        <v>0.53913624494192303</v>
      </c>
      <c r="Q14" s="17">
        <v>0.56305688440193702</v>
      </c>
      <c r="R14" s="17">
        <v>0.52485810960770096</v>
      </c>
      <c r="S14" s="17">
        <v>0.56234090987503305</v>
      </c>
      <c r="T14" s="17">
        <v>0.53432769710134997</v>
      </c>
      <c r="U14" s="17">
        <v>0.59697248185239904</v>
      </c>
      <c r="V14" s="17">
        <v>0.57845999377886403</v>
      </c>
      <c r="W14" s="17">
        <v>0.568599543873469</v>
      </c>
      <c r="X14" s="17">
        <v>0.52944161451460603</v>
      </c>
      <c r="Y14" s="17"/>
      <c r="Z14" s="17">
        <v>0.62310957494989205</v>
      </c>
      <c r="AA14" s="17">
        <v>0.54273891995857904</v>
      </c>
      <c r="AB14" s="17">
        <v>0.57033741118954395</v>
      </c>
      <c r="AC14" s="17">
        <v>0.52471843077152103</v>
      </c>
      <c r="AD14" s="17"/>
      <c r="AE14" s="17">
        <v>0.49904913676342</v>
      </c>
      <c r="AF14" s="17">
        <v>0.582695420394436</v>
      </c>
      <c r="AG14" s="17">
        <v>0.59980112975796196</v>
      </c>
      <c r="AH14" s="17">
        <v>0.62439630215709796</v>
      </c>
      <c r="AI14" s="17">
        <v>0.59458109447483598</v>
      </c>
      <c r="AJ14" s="17"/>
      <c r="AK14" s="17">
        <v>0.58483021097068899</v>
      </c>
      <c r="AL14" s="17">
        <v>0.59415239637255801</v>
      </c>
      <c r="AM14" s="17">
        <v>0.51009360261239001</v>
      </c>
      <c r="AN14" s="17">
        <v>0.51735563796515405</v>
      </c>
      <c r="AO14" s="17">
        <v>0.54106544537378398</v>
      </c>
      <c r="AP14" s="17">
        <v>0.54103063768729998</v>
      </c>
      <c r="AQ14" s="17"/>
      <c r="AR14" s="17">
        <v>0.56552702619153195</v>
      </c>
      <c r="AS14" s="17">
        <v>0.59414643826024005</v>
      </c>
      <c r="AT14" s="17">
        <v>0.47182472565226002</v>
      </c>
      <c r="AU14" s="17"/>
      <c r="AV14" s="17">
        <v>0.58911353900598795</v>
      </c>
      <c r="AW14" s="17">
        <v>0.59007853004002897</v>
      </c>
      <c r="AX14" s="17">
        <v>0.52727872469023196</v>
      </c>
      <c r="AY14" s="17">
        <v>0.52563324882448503</v>
      </c>
      <c r="AZ14" s="17">
        <v>0.48848307833273902</v>
      </c>
      <c r="BA14" s="17"/>
      <c r="BB14" s="17">
        <v>0.60181892555758798</v>
      </c>
      <c r="BC14" s="17">
        <v>0.57453420850786396</v>
      </c>
      <c r="BD14" s="17">
        <v>0.58233184512508995</v>
      </c>
      <c r="BE14" s="17"/>
      <c r="BF14" s="17">
        <v>0.63420203541189901</v>
      </c>
      <c r="BG14" s="17">
        <v>0.56276752626500604</v>
      </c>
      <c r="BH14" s="17">
        <v>0.57028793717783899</v>
      </c>
      <c r="BI14" s="17">
        <v>0.55651459738017495</v>
      </c>
      <c r="BJ14" s="17">
        <v>0.50363375826637602</v>
      </c>
      <c r="BK14" s="17">
        <v>0.48571973002312002</v>
      </c>
    </row>
    <row r="15" spans="2:63" x14ac:dyDescent="0.35">
      <c r="B15" s="14" t="s">
        <v>259</v>
      </c>
      <c r="C15" s="17">
        <v>9.1724226020644506E-2</v>
      </c>
      <c r="D15" s="17">
        <v>9.7048398702497096E-2</v>
      </c>
      <c r="E15" s="17">
        <v>8.5639660644981908E-2</v>
      </c>
      <c r="F15" s="17"/>
      <c r="G15" s="17">
        <v>0.1168673387804274</v>
      </c>
      <c r="H15" s="17">
        <v>9.8575136256226298E-2</v>
      </c>
      <c r="I15" s="17">
        <v>9.1288602040617506E-2</v>
      </c>
      <c r="J15" s="17">
        <v>9.03402809041602E-2</v>
      </c>
      <c r="K15" s="17">
        <v>8.5079585142195602E-2</v>
      </c>
      <c r="L15" s="17">
        <v>7.5004444371822396E-2</v>
      </c>
      <c r="M15" s="17"/>
      <c r="N15" s="17">
        <v>9.78791622943809E-2</v>
      </c>
      <c r="O15" s="17">
        <v>9.7680454517153709E-2</v>
      </c>
      <c r="P15" s="17">
        <v>0.1164534769208668</v>
      </c>
      <c r="Q15" s="17">
        <v>9.5464270981070298E-2</v>
      </c>
      <c r="R15" s="17">
        <v>6.1742929687230802E-2</v>
      </c>
      <c r="S15" s="17">
        <v>8.5634587239034402E-2</v>
      </c>
      <c r="T15" s="17">
        <v>7.3345881433430793E-2</v>
      </c>
      <c r="U15" s="17">
        <v>9.3136562813659701E-2</v>
      </c>
      <c r="V15" s="17">
        <v>9.0425815218660097E-2</v>
      </c>
      <c r="W15" s="17">
        <v>9.2061396275128091E-2</v>
      </c>
      <c r="X15" s="17">
        <v>9.6194495240582989E-2</v>
      </c>
      <c r="Y15" s="17"/>
      <c r="Z15" s="17">
        <v>8.2166144331806801E-2</v>
      </c>
      <c r="AA15" s="17">
        <v>9.6521833502723392E-2</v>
      </c>
      <c r="AB15" s="17">
        <v>9.2735295180043406E-2</v>
      </c>
      <c r="AC15" s="17">
        <v>9.5573840868581811E-2</v>
      </c>
      <c r="AD15" s="17"/>
      <c r="AE15" s="17">
        <v>0.1018482251749302</v>
      </c>
      <c r="AF15" s="17">
        <v>8.6446896289590902E-2</v>
      </c>
      <c r="AG15" s="17">
        <v>9.04801514504988E-2</v>
      </c>
      <c r="AH15" s="17">
        <v>8.9882136987102512E-2</v>
      </c>
      <c r="AI15" s="17">
        <v>9.4140421820894604E-2</v>
      </c>
      <c r="AJ15" s="17"/>
      <c r="AK15" s="17">
        <v>7.4775394062316008E-2</v>
      </c>
      <c r="AL15" s="17">
        <v>8.9606327877260195E-2</v>
      </c>
      <c r="AM15" s="17">
        <v>0.1295695362103898</v>
      </c>
      <c r="AN15" s="17">
        <v>0.1024574357469628</v>
      </c>
      <c r="AO15" s="17">
        <v>0.1057123755502265</v>
      </c>
      <c r="AP15" s="17">
        <v>0.10085184988794349</v>
      </c>
      <c r="AQ15" s="17"/>
      <c r="AR15" s="17">
        <v>9.8020436616065895E-2</v>
      </c>
      <c r="AS15" s="17">
        <v>8.3036164712683103E-2</v>
      </c>
      <c r="AT15" s="17">
        <v>8.7420161448852091E-2</v>
      </c>
      <c r="AU15" s="17"/>
      <c r="AV15" s="17">
        <v>7.8217487686177103E-2</v>
      </c>
      <c r="AW15" s="17">
        <v>0.1003555932112202</v>
      </c>
      <c r="AX15" s="17">
        <v>0.12143951918193391</v>
      </c>
      <c r="AY15" s="17">
        <v>0.10876492770807139</v>
      </c>
      <c r="AZ15" s="17">
        <v>9.1359922803298105E-2</v>
      </c>
      <c r="BA15" s="17"/>
      <c r="BB15" s="17">
        <v>7.1042259898527194E-2</v>
      </c>
      <c r="BC15" s="17">
        <v>0.1040928858906825</v>
      </c>
      <c r="BD15" s="17">
        <v>0.11303306726635561</v>
      </c>
      <c r="BE15" s="17"/>
      <c r="BF15" s="17">
        <v>8.2406162099852492E-2</v>
      </c>
      <c r="BG15" s="17">
        <v>8.9573352061538297E-2</v>
      </c>
      <c r="BH15" s="17">
        <v>0.11971360216856999</v>
      </c>
      <c r="BI15" s="17">
        <v>8.6343107956020307E-2</v>
      </c>
      <c r="BJ15" s="17">
        <v>9.5707382426193588E-2</v>
      </c>
      <c r="BK15" s="17">
        <v>8.4515879758134807E-2</v>
      </c>
    </row>
    <row r="16" spans="2:63" x14ac:dyDescent="0.35">
      <c r="B16" s="14" t="s">
        <v>192</v>
      </c>
      <c r="C16" s="18">
        <v>0.47363363825169053</v>
      </c>
      <c r="D16" s="18">
        <v>0.47730571027639696</v>
      </c>
      <c r="E16" s="18">
        <v>0.47220986722907604</v>
      </c>
      <c r="F16" s="18"/>
      <c r="G16" s="18">
        <v>0.48240830710754656</v>
      </c>
      <c r="H16" s="18">
        <v>0.53416756717974068</v>
      </c>
      <c r="I16" s="18">
        <v>0.52624017679095747</v>
      </c>
      <c r="J16" s="18">
        <v>0.44166930666891485</v>
      </c>
      <c r="K16" s="18">
        <v>0.43922492117718637</v>
      </c>
      <c r="L16" s="18">
        <v>0.42451934565134458</v>
      </c>
      <c r="M16" s="18"/>
      <c r="N16" s="18">
        <v>0.52500141166970915</v>
      </c>
      <c r="O16" s="18">
        <v>0.45714768208309531</v>
      </c>
      <c r="P16" s="18">
        <v>0.4226827680210562</v>
      </c>
      <c r="Q16" s="18">
        <v>0.46759261342086672</v>
      </c>
      <c r="R16" s="18">
        <v>0.46311517992047013</v>
      </c>
      <c r="S16" s="18">
        <v>0.47670632263599866</v>
      </c>
      <c r="T16" s="18">
        <v>0.46098181566791918</v>
      </c>
      <c r="U16" s="18">
        <v>0.50383591903873937</v>
      </c>
      <c r="V16" s="18">
        <v>0.48803417856020392</v>
      </c>
      <c r="W16" s="18">
        <v>0.4765381475983409</v>
      </c>
      <c r="X16" s="18">
        <v>0.43324711927402304</v>
      </c>
      <c r="Y16" s="18"/>
      <c r="Z16" s="18">
        <v>0.54094343061808525</v>
      </c>
      <c r="AA16" s="18">
        <v>0.44621708645585567</v>
      </c>
      <c r="AB16" s="18">
        <v>0.47760211600950053</v>
      </c>
      <c r="AC16" s="18">
        <v>0.42914458990293924</v>
      </c>
      <c r="AD16" s="18"/>
      <c r="AE16" s="18">
        <v>0.3972009115884898</v>
      </c>
      <c r="AF16" s="18">
        <v>0.4962485241048451</v>
      </c>
      <c r="AG16" s="18">
        <v>0.50932097830746315</v>
      </c>
      <c r="AH16" s="18">
        <v>0.53451416516999539</v>
      </c>
      <c r="AI16" s="18">
        <v>0.50044067265394143</v>
      </c>
      <c r="AJ16" s="18"/>
      <c r="AK16" s="18">
        <v>0.51005481690837295</v>
      </c>
      <c r="AL16" s="18">
        <v>0.50454606849529782</v>
      </c>
      <c r="AM16" s="18">
        <v>0.38052406640200021</v>
      </c>
      <c r="AN16" s="18">
        <v>0.41489820221819124</v>
      </c>
      <c r="AO16" s="18">
        <v>0.43535306982355748</v>
      </c>
      <c r="AP16" s="18">
        <v>0.44017878779935649</v>
      </c>
      <c r="AQ16" s="18"/>
      <c r="AR16" s="18">
        <v>0.46750658957546604</v>
      </c>
      <c r="AS16" s="18">
        <v>0.511110273547557</v>
      </c>
      <c r="AT16" s="18">
        <v>0.38440456420340796</v>
      </c>
      <c r="AU16" s="18"/>
      <c r="AV16" s="18">
        <v>0.51089605131981086</v>
      </c>
      <c r="AW16" s="18">
        <v>0.48972293682880874</v>
      </c>
      <c r="AX16" s="18">
        <v>0.40583920550829805</v>
      </c>
      <c r="AY16" s="18">
        <v>0.41686832111641364</v>
      </c>
      <c r="AZ16" s="18">
        <v>0.39712315552944089</v>
      </c>
      <c r="BA16" s="18"/>
      <c r="BB16" s="18">
        <v>0.53077666565906079</v>
      </c>
      <c r="BC16" s="18">
        <v>0.47044132261718147</v>
      </c>
      <c r="BD16" s="18">
        <v>0.46929877785873436</v>
      </c>
      <c r="BE16" s="18"/>
      <c r="BF16" s="18">
        <v>0.55179587331204649</v>
      </c>
      <c r="BG16" s="18">
        <v>0.47319417420346777</v>
      </c>
      <c r="BH16" s="18">
        <v>0.45057433500926902</v>
      </c>
      <c r="BI16" s="18">
        <v>0.47017148942415465</v>
      </c>
      <c r="BJ16" s="18">
        <v>0.40792637584018243</v>
      </c>
      <c r="BK16" s="18">
        <v>0.40120385026498523</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303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0.13224563670905101</v>
      </c>
      <c r="D9" s="11">
        <v>0.156302601543447</v>
      </c>
      <c r="E9" s="11">
        <v>0.10688114487926501</v>
      </c>
      <c r="F9" s="11"/>
      <c r="G9" s="11">
        <v>0.24717083046458399</v>
      </c>
      <c r="H9" s="11">
        <v>0.20731476645034</v>
      </c>
      <c r="I9" s="11">
        <v>0.150308108818172</v>
      </c>
      <c r="J9" s="11">
        <v>8.14579625813035E-2</v>
      </c>
      <c r="K9" s="11">
        <v>6.1422927263327397E-2</v>
      </c>
      <c r="L9" s="11">
        <v>6.7141987871205802E-2</v>
      </c>
      <c r="M9" s="11"/>
      <c r="N9" s="11">
        <v>0.208204684878525</v>
      </c>
      <c r="O9" s="11">
        <v>0.12891651302579199</v>
      </c>
      <c r="P9" s="11">
        <v>0.110473208939707</v>
      </c>
      <c r="Q9" s="11">
        <v>7.4355063659415702E-2</v>
      </c>
      <c r="R9" s="11">
        <v>0.136084617850214</v>
      </c>
      <c r="S9" s="11">
        <v>0.110900929967037</v>
      </c>
      <c r="T9" s="11">
        <v>0.14300278270022901</v>
      </c>
      <c r="U9" s="11">
        <v>0.16040746358470001</v>
      </c>
      <c r="V9" s="11">
        <v>0.14408484590019499</v>
      </c>
      <c r="W9" s="11">
        <v>9.2694520839962699E-2</v>
      </c>
      <c r="X9" s="11">
        <v>0.10571603144929401</v>
      </c>
      <c r="Y9" s="11"/>
      <c r="Z9" s="11">
        <v>0.13050670609155701</v>
      </c>
      <c r="AA9" s="11">
        <v>8.93980534538764E-2</v>
      </c>
      <c r="AB9" s="11">
        <v>0.13252423206667999</v>
      </c>
      <c r="AC9" s="11">
        <v>0.17894339412725699</v>
      </c>
      <c r="AD9" s="11"/>
      <c r="AE9" s="11">
        <v>0.118845075321658</v>
      </c>
      <c r="AF9" s="11">
        <v>0.11927473434732699</v>
      </c>
      <c r="AG9" s="11">
        <v>0.124747024893912</v>
      </c>
      <c r="AH9" s="11">
        <v>0.181069691085636</v>
      </c>
      <c r="AI9" s="11">
        <v>0.28508114972513998</v>
      </c>
      <c r="AJ9" s="11"/>
      <c r="AK9" s="11">
        <v>0.125327333700614</v>
      </c>
      <c r="AL9" s="11">
        <v>0.12962431991520601</v>
      </c>
      <c r="AM9" s="11">
        <v>0.15737694306118399</v>
      </c>
      <c r="AN9" s="11">
        <v>0.13868311666154501</v>
      </c>
      <c r="AO9" s="11">
        <v>0.12257913211166099</v>
      </c>
      <c r="AP9" s="11">
        <v>0.140074368007919</v>
      </c>
      <c r="AQ9" s="11"/>
      <c r="AR9" s="11">
        <v>0.123841118801729</v>
      </c>
      <c r="AS9" s="11">
        <v>0.13937497130153001</v>
      </c>
      <c r="AT9" s="11">
        <v>0.10934997313978199</v>
      </c>
      <c r="AU9" s="11"/>
      <c r="AV9" s="11">
        <v>0.123374351563867</v>
      </c>
      <c r="AW9" s="11">
        <v>0.16697072372191299</v>
      </c>
      <c r="AX9" s="11">
        <v>0.109334685618306</v>
      </c>
      <c r="AY9" s="11">
        <v>0.26050699886408302</v>
      </c>
      <c r="AZ9" s="11">
        <v>0.100586837769761</v>
      </c>
      <c r="BA9" s="11"/>
      <c r="BB9" s="11">
        <v>0.123915047795737</v>
      </c>
      <c r="BC9" s="11">
        <v>0.16240616424353199</v>
      </c>
      <c r="BD9" s="11">
        <v>0.145647249126763</v>
      </c>
      <c r="BE9" s="11"/>
      <c r="BF9" s="11">
        <v>0.22462613052945499</v>
      </c>
      <c r="BG9" s="11">
        <v>0.107374389747559</v>
      </c>
      <c r="BH9" s="11">
        <v>0.14805308382255</v>
      </c>
      <c r="BI9" s="11">
        <v>8.8792611584615294E-2</v>
      </c>
      <c r="BJ9" s="11">
        <v>9.4483766867864805E-2</v>
      </c>
      <c r="BK9" s="11">
        <v>0.117745514902993</v>
      </c>
    </row>
    <row r="10" spans="2:63" x14ac:dyDescent="0.35">
      <c r="B10" s="14" t="s">
        <v>254</v>
      </c>
      <c r="C10" s="11">
        <v>0.27236965976136002</v>
      </c>
      <c r="D10" s="11">
        <v>0.27885807152407699</v>
      </c>
      <c r="E10" s="11">
        <v>0.26677510412349698</v>
      </c>
      <c r="F10" s="11"/>
      <c r="G10" s="11">
        <v>0.35421087338429103</v>
      </c>
      <c r="H10" s="11">
        <v>0.30330574790628101</v>
      </c>
      <c r="I10" s="11">
        <v>0.27765420820118297</v>
      </c>
      <c r="J10" s="11">
        <v>0.25017206273731402</v>
      </c>
      <c r="K10" s="11">
        <v>0.23680261750534801</v>
      </c>
      <c r="L10" s="11">
        <v>0.22922236616650801</v>
      </c>
      <c r="M10" s="11"/>
      <c r="N10" s="11">
        <v>0.31903239499926</v>
      </c>
      <c r="O10" s="11">
        <v>0.272610522208447</v>
      </c>
      <c r="P10" s="11">
        <v>0.233099189037861</v>
      </c>
      <c r="Q10" s="11">
        <v>0.277321589018373</v>
      </c>
      <c r="R10" s="11">
        <v>0.286232215249974</v>
      </c>
      <c r="S10" s="11">
        <v>0.26959270168738397</v>
      </c>
      <c r="T10" s="11">
        <v>0.241737982866912</v>
      </c>
      <c r="U10" s="11">
        <v>0.32933873270011998</v>
      </c>
      <c r="V10" s="11">
        <v>0.25931761551179</v>
      </c>
      <c r="W10" s="11">
        <v>0.23466313592765001</v>
      </c>
      <c r="X10" s="11">
        <v>0.28035846250295199</v>
      </c>
      <c r="Y10" s="11"/>
      <c r="Z10" s="11">
        <v>0.28224355829227499</v>
      </c>
      <c r="AA10" s="11">
        <v>0.28994595989119298</v>
      </c>
      <c r="AB10" s="11">
        <v>0.26339407101697898</v>
      </c>
      <c r="AC10" s="11">
        <v>0.25277137162760099</v>
      </c>
      <c r="AD10" s="11"/>
      <c r="AE10" s="11">
        <v>0.248296955258869</v>
      </c>
      <c r="AF10" s="11">
        <v>0.28515604238395498</v>
      </c>
      <c r="AG10" s="11">
        <v>0.27449169926029698</v>
      </c>
      <c r="AH10" s="11">
        <v>0.30943210184001302</v>
      </c>
      <c r="AI10" s="11">
        <v>0.27102274499251799</v>
      </c>
      <c r="AJ10" s="11"/>
      <c r="AK10" s="11">
        <v>0.26003743694991699</v>
      </c>
      <c r="AL10" s="11">
        <v>0.30937235561950299</v>
      </c>
      <c r="AM10" s="11">
        <v>0.247698362997017</v>
      </c>
      <c r="AN10" s="11">
        <v>0.26603170563867501</v>
      </c>
      <c r="AO10" s="11">
        <v>0.25576643440323299</v>
      </c>
      <c r="AP10" s="11">
        <v>0.27360067319998199</v>
      </c>
      <c r="AQ10" s="11"/>
      <c r="AR10" s="11">
        <v>0.260047192871042</v>
      </c>
      <c r="AS10" s="11">
        <v>0.27203421553411899</v>
      </c>
      <c r="AT10" s="11">
        <v>0.260123430929668</v>
      </c>
      <c r="AU10" s="11"/>
      <c r="AV10" s="11">
        <v>0.28919305280018498</v>
      </c>
      <c r="AW10" s="11">
        <v>0.28347273815504798</v>
      </c>
      <c r="AX10" s="11">
        <v>0.22076309756426901</v>
      </c>
      <c r="AY10" s="11">
        <v>0.16206508153308199</v>
      </c>
      <c r="AZ10" s="11">
        <v>0.226464948571278</v>
      </c>
      <c r="BA10" s="11"/>
      <c r="BB10" s="11">
        <v>0.30632523939324502</v>
      </c>
      <c r="BC10" s="11">
        <v>0.28394686263665703</v>
      </c>
      <c r="BD10" s="11">
        <v>0.23824853819776101</v>
      </c>
      <c r="BE10" s="11"/>
      <c r="BF10" s="11">
        <v>0.30295221038102499</v>
      </c>
      <c r="BG10" s="11">
        <v>0.26341921608164498</v>
      </c>
      <c r="BH10" s="11">
        <v>0.284159176246217</v>
      </c>
      <c r="BI10" s="11">
        <v>0.26864706233594099</v>
      </c>
      <c r="BJ10" s="11">
        <v>0.237164401007083</v>
      </c>
      <c r="BK10" s="11">
        <v>0.273739928026839</v>
      </c>
    </row>
    <row r="11" spans="2:63" x14ac:dyDescent="0.35">
      <c r="B11" s="14" t="s">
        <v>255</v>
      </c>
      <c r="C11" s="11">
        <v>0.39477172356310802</v>
      </c>
      <c r="D11" s="11">
        <v>0.36623423650056203</v>
      </c>
      <c r="E11" s="11">
        <v>0.42343324378411301</v>
      </c>
      <c r="F11" s="11"/>
      <c r="G11" s="11">
        <v>0.241226359556208</v>
      </c>
      <c r="H11" s="11">
        <v>0.30824912601892002</v>
      </c>
      <c r="I11" s="11">
        <v>0.377798954634049</v>
      </c>
      <c r="J11" s="11">
        <v>0.46129376012937801</v>
      </c>
      <c r="K11" s="11">
        <v>0.47339493190042198</v>
      </c>
      <c r="L11" s="11">
        <v>0.476520819272232</v>
      </c>
      <c r="M11" s="11"/>
      <c r="N11" s="11">
        <v>0.31205628543103597</v>
      </c>
      <c r="O11" s="11">
        <v>0.429181322248955</v>
      </c>
      <c r="P11" s="11">
        <v>0.400999826460814</v>
      </c>
      <c r="Q11" s="11">
        <v>0.43496885431244797</v>
      </c>
      <c r="R11" s="11">
        <v>0.399588499131456</v>
      </c>
      <c r="S11" s="11">
        <v>0.38827232300881698</v>
      </c>
      <c r="T11" s="11">
        <v>0.43074096412885099</v>
      </c>
      <c r="U11" s="11">
        <v>0.39662500078926399</v>
      </c>
      <c r="V11" s="11">
        <v>0.36100558016376699</v>
      </c>
      <c r="W11" s="11">
        <v>0.430787551717705</v>
      </c>
      <c r="X11" s="11">
        <v>0.410013001210354</v>
      </c>
      <c r="Y11" s="11"/>
      <c r="Z11" s="11">
        <v>0.37376571641997802</v>
      </c>
      <c r="AA11" s="11">
        <v>0.41394235744083202</v>
      </c>
      <c r="AB11" s="11">
        <v>0.40037956830560001</v>
      </c>
      <c r="AC11" s="11">
        <v>0.39295099685175</v>
      </c>
      <c r="AD11" s="11"/>
      <c r="AE11" s="11">
        <v>0.446007148675023</v>
      </c>
      <c r="AF11" s="11">
        <v>0.391420888398749</v>
      </c>
      <c r="AG11" s="11">
        <v>0.37094536808369599</v>
      </c>
      <c r="AH11" s="11">
        <v>0.33902071339280199</v>
      </c>
      <c r="AI11" s="11">
        <v>0.26563115506771401</v>
      </c>
      <c r="AJ11" s="11"/>
      <c r="AK11" s="11">
        <v>0.41926923964226998</v>
      </c>
      <c r="AL11" s="11">
        <v>0.36905051241999598</v>
      </c>
      <c r="AM11" s="11">
        <v>0.39313089069801299</v>
      </c>
      <c r="AN11" s="11">
        <v>0.39201522424660601</v>
      </c>
      <c r="AO11" s="11">
        <v>0.396947110702491</v>
      </c>
      <c r="AP11" s="11">
        <v>0.33785878240928902</v>
      </c>
      <c r="AQ11" s="11"/>
      <c r="AR11" s="11">
        <v>0.40571921605031502</v>
      </c>
      <c r="AS11" s="11">
        <v>0.38625230267462002</v>
      </c>
      <c r="AT11" s="11">
        <v>0.43403370213384601</v>
      </c>
      <c r="AU11" s="11"/>
      <c r="AV11" s="11">
        <v>0.40296717139251098</v>
      </c>
      <c r="AW11" s="11">
        <v>0.352108173924014</v>
      </c>
      <c r="AX11" s="11">
        <v>0.44321347548196199</v>
      </c>
      <c r="AY11" s="11">
        <v>0.32879839832375901</v>
      </c>
      <c r="AZ11" s="11">
        <v>0.44695766781267199</v>
      </c>
      <c r="BA11" s="11"/>
      <c r="BB11" s="11">
        <v>0.39482126956623897</v>
      </c>
      <c r="BC11" s="11">
        <v>0.35826992576772998</v>
      </c>
      <c r="BD11" s="11">
        <v>0.40451810342140199</v>
      </c>
      <c r="BE11" s="11"/>
      <c r="BF11" s="11">
        <v>0.31482019262507499</v>
      </c>
      <c r="BG11" s="11">
        <v>0.42702467718042902</v>
      </c>
      <c r="BH11" s="11">
        <v>0.38935950163316302</v>
      </c>
      <c r="BI11" s="11">
        <v>0.42136846175934201</v>
      </c>
      <c r="BJ11" s="11">
        <v>0.42120586754828798</v>
      </c>
      <c r="BK11" s="11">
        <v>0.38185350871062101</v>
      </c>
    </row>
    <row r="12" spans="2:63" x14ac:dyDescent="0.35">
      <c r="B12" s="14" t="s">
        <v>256</v>
      </c>
      <c r="C12" s="11">
        <v>0.13091391867677599</v>
      </c>
      <c r="D12" s="11">
        <v>0.118724512014683</v>
      </c>
      <c r="E12" s="11">
        <v>0.14315257916100699</v>
      </c>
      <c r="F12" s="11"/>
      <c r="G12" s="11">
        <v>0.111652400804352</v>
      </c>
      <c r="H12" s="11">
        <v>0.12193024187554</v>
      </c>
      <c r="I12" s="11">
        <v>0.124224743046552</v>
      </c>
      <c r="J12" s="11">
        <v>0.117763972347078</v>
      </c>
      <c r="K12" s="11">
        <v>0.15817420164063001</v>
      </c>
      <c r="L12" s="11">
        <v>0.14911419188746899</v>
      </c>
      <c r="M12" s="11"/>
      <c r="N12" s="11">
        <v>0.112464414009948</v>
      </c>
      <c r="O12" s="11">
        <v>9.9972121121312499E-2</v>
      </c>
      <c r="P12" s="11">
        <v>0.16196573993780999</v>
      </c>
      <c r="Q12" s="11">
        <v>0.138156893470328</v>
      </c>
      <c r="R12" s="11">
        <v>0.118810199039578</v>
      </c>
      <c r="S12" s="11">
        <v>0.14460071199602501</v>
      </c>
      <c r="T12" s="11">
        <v>0.127868870651034</v>
      </c>
      <c r="U12" s="11">
        <v>7.9089731607193306E-2</v>
      </c>
      <c r="V12" s="11">
        <v>0.147281809991653</v>
      </c>
      <c r="W12" s="11">
        <v>0.18224679877092301</v>
      </c>
      <c r="X12" s="11">
        <v>0.11059519447130201</v>
      </c>
      <c r="Y12" s="11"/>
      <c r="Z12" s="11">
        <v>0.1505056578085</v>
      </c>
      <c r="AA12" s="11">
        <v>0.13921688946708399</v>
      </c>
      <c r="AB12" s="11">
        <v>0.13125750334914801</v>
      </c>
      <c r="AC12" s="11">
        <v>0.10088438744388301</v>
      </c>
      <c r="AD12" s="11"/>
      <c r="AE12" s="11">
        <v>0.103130979436412</v>
      </c>
      <c r="AF12" s="11">
        <v>0.13899667520821901</v>
      </c>
      <c r="AG12" s="11">
        <v>0.15734929264490299</v>
      </c>
      <c r="AH12" s="11">
        <v>0.120399083228584</v>
      </c>
      <c r="AI12" s="11">
        <v>0.12165686822477501</v>
      </c>
      <c r="AJ12" s="11"/>
      <c r="AK12" s="11">
        <v>0.13121983907939899</v>
      </c>
      <c r="AL12" s="11">
        <v>0.126914949544427</v>
      </c>
      <c r="AM12" s="11">
        <v>0.12542219657646</v>
      </c>
      <c r="AN12" s="11">
        <v>0.11034904561066999</v>
      </c>
      <c r="AO12" s="11">
        <v>0.15269060807975099</v>
      </c>
      <c r="AP12" s="11">
        <v>0.15853094902750001</v>
      </c>
      <c r="AQ12" s="11"/>
      <c r="AR12" s="11">
        <v>0.13394213915202799</v>
      </c>
      <c r="AS12" s="11">
        <v>0.136686256929165</v>
      </c>
      <c r="AT12" s="11">
        <v>0.125536926471083</v>
      </c>
      <c r="AU12" s="11"/>
      <c r="AV12" s="11">
        <v>0.118927490130409</v>
      </c>
      <c r="AW12" s="11">
        <v>0.13341607614151799</v>
      </c>
      <c r="AX12" s="11">
        <v>0.17422687072777099</v>
      </c>
      <c r="AY12" s="11">
        <v>9.7209862581868797E-2</v>
      </c>
      <c r="AZ12" s="11">
        <v>0.12770169104870099</v>
      </c>
      <c r="BA12" s="11"/>
      <c r="BB12" s="11">
        <v>0.120398372652306</v>
      </c>
      <c r="BC12" s="11">
        <v>0.12984580068426299</v>
      </c>
      <c r="BD12" s="11">
        <v>0.16303180641703299</v>
      </c>
      <c r="BE12" s="11"/>
      <c r="BF12" s="11">
        <v>0.115353610286599</v>
      </c>
      <c r="BG12" s="11">
        <v>0.13511113576475001</v>
      </c>
      <c r="BH12" s="11">
        <v>0.116890710079348</v>
      </c>
      <c r="BI12" s="11">
        <v>0.14447278602646699</v>
      </c>
      <c r="BJ12" s="11">
        <v>0.14241718485840199</v>
      </c>
      <c r="BK12" s="11">
        <v>0.12842566354646501</v>
      </c>
    </row>
    <row r="13" spans="2:63" x14ac:dyDescent="0.35">
      <c r="B13" s="14" t="s">
        <v>257</v>
      </c>
      <c r="C13" s="11">
        <v>6.9699061289704697E-2</v>
      </c>
      <c r="D13" s="11">
        <v>7.9880578417230202E-2</v>
      </c>
      <c r="E13" s="11">
        <v>5.9757928052118499E-2</v>
      </c>
      <c r="F13" s="11"/>
      <c r="G13" s="11">
        <v>4.5739535790563897E-2</v>
      </c>
      <c r="H13" s="11">
        <v>5.9200117748919201E-2</v>
      </c>
      <c r="I13" s="11">
        <v>7.0013985300044795E-2</v>
      </c>
      <c r="J13" s="11">
        <v>8.9312242204926603E-2</v>
      </c>
      <c r="K13" s="11">
        <v>7.0205321690272299E-2</v>
      </c>
      <c r="L13" s="11">
        <v>7.80006348025854E-2</v>
      </c>
      <c r="M13" s="11"/>
      <c r="N13" s="11">
        <v>4.8242220681231601E-2</v>
      </c>
      <c r="O13" s="11">
        <v>6.9319521395493897E-2</v>
      </c>
      <c r="P13" s="11">
        <v>9.3462035623808198E-2</v>
      </c>
      <c r="Q13" s="11">
        <v>7.5197599539434307E-2</v>
      </c>
      <c r="R13" s="11">
        <v>5.9284468728778399E-2</v>
      </c>
      <c r="S13" s="11">
        <v>8.6633333340736807E-2</v>
      </c>
      <c r="T13" s="11">
        <v>5.6649399652974101E-2</v>
      </c>
      <c r="U13" s="11">
        <v>3.45390713187224E-2</v>
      </c>
      <c r="V13" s="11">
        <v>8.8310148432594507E-2</v>
      </c>
      <c r="W13" s="11">
        <v>5.9607992743759601E-2</v>
      </c>
      <c r="X13" s="11">
        <v>9.3317310366098805E-2</v>
      </c>
      <c r="Y13" s="11"/>
      <c r="Z13" s="11">
        <v>6.2978361387690099E-2</v>
      </c>
      <c r="AA13" s="11">
        <v>6.7496739747013701E-2</v>
      </c>
      <c r="AB13" s="11">
        <v>7.2444625261593107E-2</v>
      </c>
      <c r="AC13" s="11">
        <v>7.4449849949509594E-2</v>
      </c>
      <c r="AD13" s="11"/>
      <c r="AE13" s="11">
        <v>8.3719841308038903E-2</v>
      </c>
      <c r="AF13" s="11">
        <v>6.5151659661751099E-2</v>
      </c>
      <c r="AG13" s="11">
        <v>7.2466615117191505E-2</v>
      </c>
      <c r="AH13" s="11">
        <v>5.0078410452965197E-2</v>
      </c>
      <c r="AI13" s="11">
        <v>5.6608081989851698E-2</v>
      </c>
      <c r="AJ13" s="11"/>
      <c r="AK13" s="11">
        <v>6.4146150627800297E-2</v>
      </c>
      <c r="AL13" s="11">
        <v>6.5037862500868002E-2</v>
      </c>
      <c r="AM13" s="11">
        <v>7.6371606667326494E-2</v>
      </c>
      <c r="AN13" s="11">
        <v>9.2920907842504202E-2</v>
      </c>
      <c r="AO13" s="11">
        <v>7.2016714702863596E-2</v>
      </c>
      <c r="AP13" s="11">
        <v>8.9935227355310093E-2</v>
      </c>
      <c r="AQ13" s="11"/>
      <c r="AR13" s="11">
        <v>7.6450333124885597E-2</v>
      </c>
      <c r="AS13" s="11">
        <v>6.5652253560565199E-2</v>
      </c>
      <c r="AT13" s="11">
        <v>7.0955967325622399E-2</v>
      </c>
      <c r="AU13" s="11"/>
      <c r="AV13" s="11">
        <v>6.5537934113027593E-2</v>
      </c>
      <c r="AW13" s="11">
        <v>6.40322880575067E-2</v>
      </c>
      <c r="AX13" s="11">
        <v>5.24618706076918E-2</v>
      </c>
      <c r="AY13" s="11">
        <v>0.151419658697207</v>
      </c>
      <c r="AZ13" s="11">
        <v>9.8288854797588407E-2</v>
      </c>
      <c r="BA13" s="11"/>
      <c r="BB13" s="11">
        <v>5.4540070592473198E-2</v>
      </c>
      <c r="BC13" s="11">
        <v>6.5531246667817095E-2</v>
      </c>
      <c r="BD13" s="11">
        <v>4.85543028370405E-2</v>
      </c>
      <c r="BE13" s="11"/>
      <c r="BF13" s="11">
        <v>4.2247856177846502E-2</v>
      </c>
      <c r="BG13" s="11">
        <v>6.7070581225617307E-2</v>
      </c>
      <c r="BH13" s="11">
        <v>6.1537528218721403E-2</v>
      </c>
      <c r="BI13" s="11">
        <v>7.6719078293635196E-2</v>
      </c>
      <c r="BJ13" s="11">
        <v>0.104728779718362</v>
      </c>
      <c r="BK13" s="11">
        <v>9.8235384813081597E-2</v>
      </c>
    </row>
    <row r="14" spans="2:63" x14ac:dyDescent="0.35">
      <c r="B14" s="14" t="s">
        <v>258</v>
      </c>
      <c r="C14" s="17">
        <v>0.404615296470411</v>
      </c>
      <c r="D14" s="17">
        <v>0.43516067306752498</v>
      </c>
      <c r="E14" s="17">
        <v>0.37365624900276201</v>
      </c>
      <c r="F14" s="17"/>
      <c r="G14" s="17">
        <v>0.60138170384887601</v>
      </c>
      <c r="H14" s="17">
        <v>0.51062051435662104</v>
      </c>
      <c r="I14" s="17">
        <v>0.427962317019354</v>
      </c>
      <c r="J14" s="17">
        <v>0.33163002531861702</v>
      </c>
      <c r="K14" s="17">
        <v>0.29822554476867602</v>
      </c>
      <c r="L14" s="17">
        <v>0.296364354037714</v>
      </c>
      <c r="M14" s="17"/>
      <c r="N14" s="17">
        <v>0.52723707987778501</v>
      </c>
      <c r="O14" s="17">
        <v>0.40152703523423899</v>
      </c>
      <c r="P14" s="17">
        <v>0.343572397977569</v>
      </c>
      <c r="Q14" s="17">
        <v>0.35167665267778903</v>
      </c>
      <c r="R14" s="17">
        <v>0.42231683310018803</v>
      </c>
      <c r="S14" s="17">
        <v>0.38049363165442102</v>
      </c>
      <c r="T14" s="17">
        <v>0.38474076556714099</v>
      </c>
      <c r="U14" s="17">
        <v>0.48974619628482102</v>
      </c>
      <c r="V14" s="17">
        <v>0.40340246141198499</v>
      </c>
      <c r="W14" s="17">
        <v>0.32735765676761303</v>
      </c>
      <c r="X14" s="17">
        <v>0.38607449395224502</v>
      </c>
      <c r="Y14" s="17"/>
      <c r="Z14" s="17">
        <v>0.412750264383832</v>
      </c>
      <c r="AA14" s="17">
        <v>0.37934401334507001</v>
      </c>
      <c r="AB14" s="17">
        <v>0.39591830308365999</v>
      </c>
      <c r="AC14" s="17">
        <v>0.43171476575485801</v>
      </c>
      <c r="AD14" s="17"/>
      <c r="AE14" s="17">
        <v>0.36714203058052702</v>
      </c>
      <c r="AF14" s="17">
        <v>0.40443077673128203</v>
      </c>
      <c r="AG14" s="17">
        <v>0.39923872415420902</v>
      </c>
      <c r="AH14" s="17">
        <v>0.49050179292564899</v>
      </c>
      <c r="AI14" s="17">
        <v>0.55610389471765898</v>
      </c>
      <c r="AJ14" s="17"/>
      <c r="AK14" s="17">
        <v>0.38536477065053099</v>
      </c>
      <c r="AL14" s="17">
        <v>0.438996675534709</v>
      </c>
      <c r="AM14" s="17">
        <v>0.40507530605820002</v>
      </c>
      <c r="AN14" s="17">
        <v>0.40471482230021999</v>
      </c>
      <c r="AO14" s="17">
        <v>0.37834556651489398</v>
      </c>
      <c r="AP14" s="17">
        <v>0.413675041207901</v>
      </c>
      <c r="AQ14" s="17"/>
      <c r="AR14" s="17">
        <v>0.38388831167277199</v>
      </c>
      <c r="AS14" s="17">
        <v>0.41140918683564898</v>
      </c>
      <c r="AT14" s="17">
        <v>0.36947340406944901</v>
      </c>
      <c r="AU14" s="17"/>
      <c r="AV14" s="17">
        <v>0.41256740436405198</v>
      </c>
      <c r="AW14" s="17">
        <v>0.45044346187696099</v>
      </c>
      <c r="AX14" s="17">
        <v>0.33009778318257599</v>
      </c>
      <c r="AY14" s="17">
        <v>0.42257208039716498</v>
      </c>
      <c r="AZ14" s="17">
        <v>0.32705178634103899</v>
      </c>
      <c r="BA14" s="17"/>
      <c r="BB14" s="17">
        <v>0.430240287188982</v>
      </c>
      <c r="BC14" s="17">
        <v>0.44635302688018902</v>
      </c>
      <c r="BD14" s="17">
        <v>0.38389578732452401</v>
      </c>
      <c r="BE14" s="17"/>
      <c r="BF14" s="17">
        <v>0.52757834091047995</v>
      </c>
      <c r="BG14" s="17">
        <v>0.37079360582920401</v>
      </c>
      <c r="BH14" s="17">
        <v>0.43221226006876701</v>
      </c>
      <c r="BI14" s="17">
        <v>0.35743967392055698</v>
      </c>
      <c r="BJ14" s="17">
        <v>0.331648167874948</v>
      </c>
      <c r="BK14" s="17">
        <v>0.39148544292983301</v>
      </c>
    </row>
    <row r="15" spans="2:63" x14ac:dyDescent="0.35">
      <c r="B15" s="14" t="s">
        <v>259</v>
      </c>
      <c r="C15" s="17">
        <v>0.2006129799664807</v>
      </c>
      <c r="D15" s="17">
        <v>0.19860509043191321</v>
      </c>
      <c r="E15" s="17">
        <v>0.20291050721312548</v>
      </c>
      <c r="F15" s="17"/>
      <c r="G15" s="17">
        <v>0.1573919365949159</v>
      </c>
      <c r="H15" s="17">
        <v>0.1811303596244592</v>
      </c>
      <c r="I15" s="17">
        <v>0.19423872834659678</v>
      </c>
      <c r="J15" s="17">
        <v>0.20707621455200459</v>
      </c>
      <c r="K15" s="17">
        <v>0.22837952333090231</v>
      </c>
      <c r="L15" s="17">
        <v>0.22711482669005439</v>
      </c>
      <c r="M15" s="17"/>
      <c r="N15" s="17">
        <v>0.1607066346911796</v>
      </c>
      <c r="O15" s="17">
        <v>0.1692916425168064</v>
      </c>
      <c r="P15" s="17">
        <v>0.25542777556161822</v>
      </c>
      <c r="Q15" s="17">
        <v>0.21335449300976231</v>
      </c>
      <c r="R15" s="17">
        <v>0.17809466776835639</v>
      </c>
      <c r="S15" s="17">
        <v>0.23123404533676181</v>
      </c>
      <c r="T15" s="17">
        <v>0.18451827030400811</v>
      </c>
      <c r="U15" s="17">
        <v>0.11362880292591571</v>
      </c>
      <c r="V15" s="17">
        <v>0.23559195842424752</v>
      </c>
      <c r="W15" s="17">
        <v>0.24185479151468262</v>
      </c>
      <c r="X15" s="17">
        <v>0.20391250483740081</v>
      </c>
      <c r="Y15" s="17"/>
      <c r="Z15" s="17">
        <v>0.21348401919619009</v>
      </c>
      <c r="AA15" s="17">
        <v>0.20671362921409769</v>
      </c>
      <c r="AB15" s="17">
        <v>0.20370212861074111</v>
      </c>
      <c r="AC15" s="17">
        <v>0.1753342373933926</v>
      </c>
      <c r="AD15" s="17"/>
      <c r="AE15" s="17">
        <v>0.18685082074445092</v>
      </c>
      <c r="AF15" s="17">
        <v>0.20414833486997011</v>
      </c>
      <c r="AG15" s="17">
        <v>0.22981590776209448</v>
      </c>
      <c r="AH15" s="17">
        <v>0.17047749368154919</v>
      </c>
      <c r="AI15" s="17">
        <v>0.17826495021462671</v>
      </c>
      <c r="AJ15" s="17"/>
      <c r="AK15" s="17">
        <v>0.19536598970719929</v>
      </c>
      <c r="AL15" s="17">
        <v>0.19195281204529502</v>
      </c>
      <c r="AM15" s="17">
        <v>0.20179380324378648</v>
      </c>
      <c r="AN15" s="17">
        <v>0.2032699534531742</v>
      </c>
      <c r="AO15" s="17">
        <v>0.22470732278261457</v>
      </c>
      <c r="AP15" s="17">
        <v>0.2484661763828101</v>
      </c>
      <c r="AQ15" s="17"/>
      <c r="AR15" s="17">
        <v>0.2103924722769136</v>
      </c>
      <c r="AS15" s="17">
        <v>0.2023385104897302</v>
      </c>
      <c r="AT15" s="17">
        <v>0.1964928937967054</v>
      </c>
      <c r="AU15" s="17"/>
      <c r="AV15" s="17">
        <v>0.18446542424343659</v>
      </c>
      <c r="AW15" s="17">
        <v>0.19744836419902467</v>
      </c>
      <c r="AX15" s="17">
        <v>0.2266887413354628</v>
      </c>
      <c r="AY15" s="17">
        <v>0.24862952127907578</v>
      </c>
      <c r="AZ15" s="17">
        <v>0.22599054584628941</v>
      </c>
      <c r="BA15" s="17"/>
      <c r="BB15" s="17">
        <v>0.1749384432447792</v>
      </c>
      <c r="BC15" s="17">
        <v>0.19537704735208009</v>
      </c>
      <c r="BD15" s="17">
        <v>0.21158610925407351</v>
      </c>
      <c r="BE15" s="17"/>
      <c r="BF15" s="17">
        <v>0.15760146646444551</v>
      </c>
      <c r="BG15" s="17">
        <v>0.2021817169903673</v>
      </c>
      <c r="BH15" s="17">
        <v>0.17842823829806939</v>
      </c>
      <c r="BI15" s="17">
        <v>0.22119186432010218</v>
      </c>
      <c r="BJ15" s="17">
        <v>0.24714596457676399</v>
      </c>
      <c r="BK15" s="17">
        <v>0.22666104835954659</v>
      </c>
    </row>
    <row r="16" spans="2:63" x14ac:dyDescent="0.35">
      <c r="B16" s="14" t="s">
        <v>192</v>
      </c>
      <c r="C16" s="18">
        <v>0.2040023165039303</v>
      </c>
      <c r="D16" s="18">
        <v>0.23655558263561177</v>
      </c>
      <c r="E16" s="18">
        <v>0.17074574178963653</v>
      </c>
      <c r="F16" s="18"/>
      <c r="G16" s="18">
        <v>0.44398976725396011</v>
      </c>
      <c r="H16" s="18">
        <v>0.32949015473216181</v>
      </c>
      <c r="I16" s="18">
        <v>0.23372358867275722</v>
      </c>
      <c r="J16" s="18">
        <v>0.12455381076661243</v>
      </c>
      <c r="K16" s="18">
        <v>6.9846021437773714E-2</v>
      </c>
      <c r="L16" s="18">
        <v>6.9249527347659601E-2</v>
      </c>
      <c r="M16" s="18"/>
      <c r="N16" s="18">
        <v>0.36653044518660538</v>
      </c>
      <c r="O16" s="18">
        <v>0.2322353927174326</v>
      </c>
      <c r="P16" s="18">
        <v>8.814462241595078E-2</v>
      </c>
      <c r="Q16" s="18">
        <v>0.13832215966802672</v>
      </c>
      <c r="R16" s="18">
        <v>0.24422216533183164</v>
      </c>
      <c r="S16" s="18">
        <v>0.1492595863176592</v>
      </c>
      <c r="T16" s="18">
        <v>0.20022249526313288</v>
      </c>
      <c r="U16" s="18">
        <v>0.37611739335890532</v>
      </c>
      <c r="V16" s="18">
        <v>0.16781050298773748</v>
      </c>
      <c r="W16" s="18">
        <v>8.550286525293041E-2</v>
      </c>
      <c r="X16" s="18">
        <v>0.18216198911484421</v>
      </c>
      <c r="Y16" s="18"/>
      <c r="Z16" s="18">
        <v>0.19926624518764191</v>
      </c>
      <c r="AA16" s="18">
        <v>0.17263038413097231</v>
      </c>
      <c r="AB16" s="18">
        <v>0.19221617447291889</v>
      </c>
      <c r="AC16" s="18">
        <v>0.25638052836146541</v>
      </c>
      <c r="AD16" s="18"/>
      <c r="AE16" s="18">
        <v>0.18029120983607611</v>
      </c>
      <c r="AF16" s="18">
        <v>0.20028244186131192</v>
      </c>
      <c r="AG16" s="18">
        <v>0.16942281639211454</v>
      </c>
      <c r="AH16" s="18">
        <v>0.32002429924409981</v>
      </c>
      <c r="AI16" s="18">
        <v>0.37783894450303224</v>
      </c>
      <c r="AJ16" s="18"/>
      <c r="AK16" s="18">
        <v>0.1899987809433317</v>
      </c>
      <c r="AL16" s="18">
        <v>0.24704386348941398</v>
      </c>
      <c r="AM16" s="18">
        <v>0.20328150281441354</v>
      </c>
      <c r="AN16" s="18">
        <v>0.20144486884704579</v>
      </c>
      <c r="AO16" s="18">
        <v>0.15363824373227941</v>
      </c>
      <c r="AP16" s="18">
        <v>0.1652088648250909</v>
      </c>
      <c r="AQ16" s="18"/>
      <c r="AR16" s="18">
        <v>0.17349583939585839</v>
      </c>
      <c r="AS16" s="18">
        <v>0.20907067634591878</v>
      </c>
      <c r="AT16" s="18">
        <v>0.17298051027274361</v>
      </c>
      <c r="AU16" s="18"/>
      <c r="AV16" s="18">
        <v>0.22810198012061539</v>
      </c>
      <c r="AW16" s="18">
        <v>0.25299509767793632</v>
      </c>
      <c r="AX16" s="18">
        <v>0.10340904184711319</v>
      </c>
      <c r="AY16" s="18">
        <v>0.1739425591180892</v>
      </c>
      <c r="AZ16" s="18">
        <v>0.10106124049474957</v>
      </c>
      <c r="BA16" s="18"/>
      <c r="BB16" s="18">
        <v>0.2553018439442028</v>
      </c>
      <c r="BC16" s="18">
        <v>0.25097597952810891</v>
      </c>
      <c r="BD16" s="18">
        <v>0.1723096780704505</v>
      </c>
      <c r="BE16" s="18"/>
      <c r="BF16" s="18">
        <v>0.36997687444603444</v>
      </c>
      <c r="BG16" s="18">
        <v>0.16861188883883671</v>
      </c>
      <c r="BH16" s="18">
        <v>0.25378402177069759</v>
      </c>
      <c r="BI16" s="18">
        <v>0.13624780960045479</v>
      </c>
      <c r="BJ16" s="18">
        <v>8.4502203298184003E-2</v>
      </c>
      <c r="BK16" s="18">
        <v>0.16482439457028641</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H21"/>
  <sheetViews>
    <sheetView showGridLines="0" workbookViewId="0">
      <pane xSplit="2" topLeftCell="C1" activePane="topRight" state="frozen"/>
      <selection pane="topRight" activeCell="B21" sqref="B21"/>
    </sheetView>
  </sheetViews>
  <sheetFormatPr defaultColWidth="11.453125" defaultRowHeight="14.5" x14ac:dyDescent="0.35"/>
  <cols>
    <col min="2" max="2" width="25.7265625" customWidth="1"/>
    <col min="3" max="8" width="20.7265625" customWidth="1"/>
  </cols>
  <sheetData>
    <row r="2" spans="2:8" ht="40" customHeight="1" x14ac:dyDescent="0.35">
      <c r="D2" s="55" t="s">
        <v>309</v>
      </c>
      <c r="E2" s="50"/>
      <c r="F2" s="50"/>
      <c r="G2" s="50"/>
      <c r="H2" s="50"/>
    </row>
    <row r="6" spans="2:8" ht="75.75" customHeight="1" x14ac:dyDescent="0.35">
      <c r="B6" s="16" t="s">
        <v>4</v>
      </c>
      <c r="C6" s="16" t="s">
        <v>304</v>
      </c>
      <c r="D6" s="16" t="s">
        <v>305</v>
      </c>
      <c r="E6" s="16" t="s">
        <v>306</v>
      </c>
      <c r="F6" s="16" t="s">
        <v>307</v>
      </c>
      <c r="G6" s="16" t="s">
        <v>308</v>
      </c>
    </row>
    <row r="7" spans="2:8" x14ac:dyDescent="0.35">
      <c r="B7" s="14" t="s">
        <v>253</v>
      </c>
      <c r="C7" s="11">
        <v>0.33003558723794701</v>
      </c>
      <c r="D7" s="11">
        <v>0.17840265353097601</v>
      </c>
      <c r="E7" s="11">
        <v>0.22801002144133301</v>
      </c>
      <c r="F7" s="11">
        <v>0.16028823835311901</v>
      </c>
      <c r="G7" s="11">
        <v>0.18607999558498001</v>
      </c>
    </row>
    <row r="8" spans="2:8" x14ac:dyDescent="0.35">
      <c r="B8" s="14" t="s">
        <v>254</v>
      </c>
      <c r="C8" s="11">
        <v>0.42424750780035603</v>
      </c>
      <c r="D8" s="11">
        <v>0.51008125899483103</v>
      </c>
      <c r="E8" s="11">
        <v>0.40528989416431799</v>
      </c>
      <c r="F8" s="11">
        <v>0.427954345262477</v>
      </c>
      <c r="G8" s="11">
        <v>0.34137723829403999</v>
      </c>
    </row>
    <row r="9" spans="2:8" x14ac:dyDescent="0.35">
      <c r="B9" s="14" t="s">
        <v>255</v>
      </c>
      <c r="C9" s="11">
        <v>0.21088423951492999</v>
      </c>
      <c r="D9" s="11">
        <v>0.258098203029277</v>
      </c>
      <c r="E9" s="11">
        <v>0.26418764463352601</v>
      </c>
      <c r="F9" s="11">
        <v>0.29233987249214899</v>
      </c>
      <c r="G9" s="11">
        <v>0.31319472312769397</v>
      </c>
    </row>
    <row r="10" spans="2:8" x14ac:dyDescent="0.35">
      <c r="B10" s="14" t="s">
        <v>256</v>
      </c>
      <c r="C10" s="11">
        <v>2.1513134264058102E-2</v>
      </c>
      <c r="D10" s="11">
        <v>4.1753035213444402E-2</v>
      </c>
      <c r="E10" s="11">
        <v>6.8426914872308606E-2</v>
      </c>
      <c r="F10" s="11">
        <v>9.4671682926164194E-2</v>
      </c>
      <c r="G10" s="11">
        <v>0.110399237030212</v>
      </c>
    </row>
    <row r="11" spans="2:8" x14ac:dyDescent="0.35">
      <c r="B11" s="14" t="s">
        <v>257</v>
      </c>
      <c r="C11" s="11">
        <v>1.33195311827084E-2</v>
      </c>
      <c r="D11" s="11">
        <v>1.1664849231471E-2</v>
      </c>
      <c r="E11" s="11">
        <v>3.4085524888514102E-2</v>
      </c>
      <c r="F11" s="11">
        <v>2.4745860966090799E-2</v>
      </c>
      <c r="G11" s="11">
        <v>4.8948805963075E-2</v>
      </c>
    </row>
    <row r="12" spans="2:8" x14ac:dyDescent="0.35">
      <c r="B12" s="19" t="s">
        <v>258</v>
      </c>
      <c r="C12" s="17">
        <v>0.75428309503830304</v>
      </c>
      <c r="D12" s="17">
        <v>0.68848391252580698</v>
      </c>
      <c r="E12" s="17">
        <v>0.63329991560565102</v>
      </c>
      <c r="F12" s="17">
        <v>0.588242583615596</v>
      </c>
      <c r="G12" s="17">
        <v>0.52745723387901999</v>
      </c>
    </row>
    <row r="13" spans="2:8" x14ac:dyDescent="0.35">
      <c r="B13" s="19" t="s">
        <v>259</v>
      </c>
      <c r="C13" s="17">
        <v>3.4832665446766498E-2</v>
      </c>
      <c r="D13" s="17">
        <v>5.3417884444915402E-2</v>
      </c>
      <c r="E13" s="17">
        <v>0.10251243976082271</v>
      </c>
      <c r="F13" s="17">
        <v>0.11941754389225499</v>
      </c>
      <c r="G13" s="17">
        <v>0.159348042993287</v>
      </c>
    </row>
    <row r="14" spans="2:8" x14ac:dyDescent="0.35">
      <c r="B14" s="19" t="s">
        <v>192</v>
      </c>
      <c r="C14" s="18">
        <v>0.71945042959153649</v>
      </c>
      <c r="D14" s="18">
        <v>0.63506602808089163</v>
      </c>
      <c r="E14" s="18">
        <v>0.53078747584482833</v>
      </c>
      <c r="F14" s="18">
        <v>0.468825039723341</v>
      </c>
      <c r="G14" s="18">
        <v>0.36810919088573302</v>
      </c>
    </row>
    <row r="15" spans="2:8" x14ac:dyDescent="0.35">
      <c r="B15" s="15"/>
      <c r="C15" s="15"/>
      <c r="D15" s="15"/>
      <c r="E15" s="15"/>
      <c r="F15" s="15"/>
      <c r="G15" s="15"/>
    </row>
    <row r="16" spans="2:8" x14ac:dyDescent="0.35">
      <c r="B16" t="s">
        <v>68</v>
      </c>
    </row>
    <row r="17" spans="2:2" x14ac:dyDescent="0.35">
      <c r="B17" t="s">
        <v>69</v>
      </c>
    </row>
    <row r="21" spans="2:2" x14ac:dyDescent="0.35">
      <c r="B21" s="4" t="str">
        <f>HYPERLINK("#'Contents'!A1", "Return to Contents")</f>
        <v>Return to Contents</v>
      </c>
    </row>
  </sheetData>
  <mergeCells count="1">
    <mergeCell ref="D2:H2"/>
  </mergeCells>
  <pageMargins left="0.7" right="0.7" top="0.75" bottom="0.75" header="0.3" footer="0.3"/>
  <pageSetup paperSize="9" orientation="portrait" horizontalDpi="300" verticalDpi="30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2:BL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4" ht="40" customHeight="1" x14ac:dyDescent="0.35">
      <c r="D2" s="55" t="s">
        <v>310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4"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4"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4"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4"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4" x14ac:dyDescent="0.35">
      <c r="B9" s="14" t="s">
        <v>253</v>
      </c>
      <c r="C9" s="11">
        <v>0.18607999558498001</v>
      </c>
      <c r="D9" s="11">
        <v>0.23023311641310801</v>
      </c>
      <c r="E9" s="11">
        <v>0.140082272850416</v>
      </c>
      <c r="F9" s="11"/>
      <c r="G9" s="11">
        <v>0.25118356250637502</v>
      </c>
      <c r="H9" s="11">
        <v>0.27167594160432101</v>
      </c>
      <c r="I9" s="11">
        <v>0.20264245256942201</v>
      </c>
      <c r="J9" s="11">
        <v>0.13088053555330001</v>
      </c>
      <c r="K9" s="11">
        <v>0.12971604680442</v>
      </c>
      <c r="L9" s="11">
        <v>0.141241562245672</v>
      </c>
      <c r="M9" s="11"/>
      <c r="N9" s="11">
        <v>0.25751877700430897</v>
      </c>
      <c r="O9" s="11">
        <v>0.12955321063358599</v>
      </c>
      <c r="P9" s="11">
        <v>0.17239561439436801</v>
      </c>
      <c r="Q9" s="11">
        <v>0.15428343608216299</v>
      </c>
      <c r="R9" s="11">
        <v>0.206321321517551</v>
      </c>
      <c r="S9" s="11">
        <v>0.181368734143596</v>
      </c>
      <c r="T9" s="11">
        <v>0.203679215336112</v>
      </c>
      <c r="U9" s="11">
        <v>0.16565733082266201</v>
      </c>
      <c r="V9" s="11">
        <v>0.20982086422995999</v>
      </c>
      <c r="W9" s="11">
        <v>0.175965780651229</v>
      </c>
      <c r="X9" s="11">
        <v>0.14640252937133699</v>
      </c>
      <c r="Y9" s="11"/>
      <c r="Z9" s="11">
        <v>0.187577792844385</v>
      </c>
      <c r="AA9" s="11">
        <v>0.17156168084460899</v>
      </c>
      <c r="AB9" s="11">
        <v>0.18147202300679999</v>
      </c>
      <c r="AC9" s="11">
        <v>0.204349952669936</v>
      </c>
      <c r="AD9" s="11"/>
      <c r="AE9" s="11">
        <v>0.163954830912593</v>
      </c>
      <c r="AF9" s="11">
        <v>0.17969222866130199</v>
      </c>
      <c r="AG9" s="11">
        <v>0.19305769658917299</v>
      </c>
      <c r="AH9" s="11">
        <v>0.22802137306518899</v>
      </c>
      <c r="AI9" s="11">
        <v>0.284929822916965</v>
      </c>
      <c r="AJ9" s="11"/>
      <c r="AK9" s="11">
        <v>0.16862854280196199</v>
      </c>
      <c r="AL9" s="11">
        <v>0.19184369519112801</v>
      </c>
      <c r="AM9" s="11">
        <v>0.19768976711639299</v>
      </c>
      <c r="AN9" s="11">
        <v>0.218457565103053</v>
      </c>
      <c r="AO9" s="11">
        <v>0.17700961645691499</v>
      </c>
      <c r="AP9" s="11">
        <v>0.25821248053927998</v>
      </c>
      <c r="AQ9" s="11"/>
      <c r="AR9" s="11">
        <v>0.16000664990949501</v>
      </c>
      <c r="AS9" s="11">
        <v>0.20863585102288501</v>
      </c>
      <c r="AT9" s="11">
        <v>0.14534186111338199</v>
      </c>
      <c r="AU9" s="11"/>
      <c r="AV9" s="11">
        <v>0.138140724681245</v>
      </c>
      <c r="AW9" s="11">
        <v>0.26234573623622498</v>
      </c>
      <c r="AX9" s="11">
        <v>0.16211617365036701</v>
      </c>
      <c r="AY9" s="11">
        <v>0.32033080159802602</v>
      </c>
      <c r="AZ9" s="11">
        <v>0.161972303390468</v>
      </c>
      <c r="BA9" s="11"/>
      <c r="BB9" s="11">
        <v>0.135881362499886</v>
      </c>
      <c r="BC9" s="11">
        <v>0.25426352577269901</v>
      </c>
      <c r="BD9" s="11">
        <v>0.201900603111202</v>
      </c>
      <c r="BE9" s="11"/>
      <c r="BF9" s="11">
        <v>0.275134526392669</v>
      </c>
      <c r="BG9" s="11">
        <v>0.15791149314276601</v>
      </c>
      <c r="BH9" s="11">
        <v>0.19530249636132899</v>
      </c>
      <c r="BI9" s="11">
        <v>0.163056994560625</v>
      </c>
      <c r="BJ9" s="11">
        <v>0.12708249238856201</v>
      </c>
      <c r="BK9" s="11">
        <v>0.18163691226883399</v>
      </c>
    </row>
    <row r="10" spans="2:64" x14ac:dyDescent="0.35">
      <c r="B10" s="14" t="s">
        <v>254</v>
      </c>
      <c r="C10" s="11">
        <v>0.34137723829403999</v>
      </c>
      <c r="D10" s="11">
        <v>0.34289412477154002</v>
      </c>
      <c r="E10" s="11">
        <v>0.34101561010676001</v>
      </c>
      <c r="F10" s="11"/>
      <c r="G10" s="11">
        <v>0.34685499325814501</v>
      </c>
      <c r="H10" s="11">
        <v>0.34530881244267903</v>
      </c>
      <c r="I10" s="11">
        <v>0.359141292082722</v>
      </c>
      <c r="J10" s="11">
        <v>0.35425567078953502</v>
      </c>
      <c r="K10" s="11">
        <v>0.33071783641892399</v>
      </c>
      <c r="L10" s="11">
        <v>0.31668902595507797</v>
      </c>
      <c r="M10" s="11"/>
      <c r="N10" s="11">
        <v>0.35632305267235498</v>
      </c>
      <c r="O10" s="11">
        <v>0.36477397809027001</v>
      </c>
      <c r="P10" s="11">
        <v>0.335678042660217</v>
      </c>
      <c r="Q10" s="11">
        <v>0.320079773657999</v>
      </c>
      <c r="R10" s="11">
        <v>0.31916771439023001</v>
      </c>
      <c r="S10" s="11">
        <v>0.35801520502571799</v>
      </c>
      <c r="T10" s="11">
        <v>0.375055055905825</v>
      </c>
      <c r="U10" s="11">
        <v>0.32796195670720801</v>
      </c>
      <c r="V10" s="11">
        <v>0.32435095192927599</v>
      </c>
      <c r="W10" s="11">
        <v>0.311250825361642</v>
      </c>
      <c r="X10" s="11">
        <v>0.33590669812139701</v>
      </c>
      <c r="Y10" s="11"/>
      <c r="Z10" s="11">
        <v>0.367829009165345</v>
      </c>
      <c r="AA10" s="11">
        <v>0.35531876290033698</v>
      </c>
      <c r="AB10" s="11">
        <v>0.32941223472990899</v>
      </c>
      <c r="AC10" s="11">
        <v>0.31073385128785203</v>
      </c>
      <c r="AD10" s="11"/>
      <c r="AE10" s="11">
        <v>0.31363797604336002</v>
      </c>
      <c r="AF10" s="11">
        <v>0.32564696285306599</v>
      </c>
      <c r="AG10" s="11">
        <v>0.383105494032219</v>
      </c>
      <c r="AH10" s="11">
        <v>0.37422154604841501</v>
      </c>
      <c r="AI10" s="11">
        <v>0.26685122656352001</v>
      </c>
      <c r="AJ10" s="11"/>
      <c r="AK10" s="11">
        <v>0.34335458726761697</v>
      </c>
      <c r="AL10" s="11">
        <v>0.34863357479851598</v>
      </c>
      <c r="AM10" s="11">
        <v>0.35184942779963801</v>
      </c>
      <c r="AN10" s="11">
        <v>0.29059291771281398</v>
      </c>
      <c r="AO10" s="11">
        <v>0.36699551281897802</v>
      </c>
      <c r="AP10" s="11">
        <v>0.32996147773731999</v>
      </c>
      <c r="AQ10" s="11"/>
      <c r="AR10" s="11">
        <v>0.33489494834119399</v>
      </c>
      <c r="AS10" s="11">
        <v>0.36646030966761101</v>
      </c>
      <c r="AT10" s="11">
        <v>0.29357690591269497</v>
      </c>
      <c r="AU10" s="11"/>
      <c r="AV10" s="11">
        <v>0.32502762775079802</v>
      </c>
      <c r="AW10" s="11">
        <v>0.37433162694796301</v>
      </c>
      <c r="AX10" s="11">
        <v>0.38170184639514598</v>
      </c>
      <c r="AY10" s="11">
        <v>0.35393962228609899</v>
      </c>
      <c r="AZ10" s="11">
        <v>0.27653754603296699</v>
      </c>
      <c r="BA10" s="11"/>
      <c r="BB10" s="11">
        <v>0.32244479819718802</v>
      </c>
      <c r="BC10" s="11">
        <v>0.37367947426156101</v>
      </c>
      <c r="BD10" s="11">
        <v>0.39741065565822797</v>
      </c>
      <c r="BE10" s="11"/>
      <c r="BF10" s="11">
        <v>0.351418578390985</v>
      </c>
      <c r="BG10" s="11">
        <v>0.361562131639735</v>
      </c>
      <c r="BH10" s="11">
        <v>0.38045302946013898</v>
      </c>
      <c r="BI10" s="11">
        <v>0.32727800248833999</v>
      </c>
      <c r="BJ10" s="11">
        <v>0.31311837759873301</v>
      </c>
      <c r="BK10" s="11">
        <v>0.24408936439937901</v>
      </c>
    </row>
    <row r="11" spans="2:64" x14ac:dyDescent="0.35">
      <c r="B11" s="14" t="s">
        <v>255</v>
      </c>
      <c r="C11" s="11">
        <v>0.31319472312769397</v>
      </c>
      <c r="D11" s="11">
        <v>0.27683070116854902</v>
      </c>
      <c r="E11" s="11">
        <v>0.34845371838665001</v>
      </c>
      <c r="F11" s="11"/>
      <c r="G11" s="11">
        <v>0.26442335197102601</v>
      </c>
      <c r="H11" s="11">
        <v>0.25498802086364297</v>
      </c>
      <c r="I11" s="11">
        <v>0.29536131004467903</v>
      </c>
      <c r="J11" s="11">
        <v>0.36529344774219202</v>
      </c>
      <c r="K11" s="11">
        <v>0.33797433713617397</v>
      </c>
      <c r="L11" s="11">
        <v>0.349368220462138</v>
      </c>
      <c r="M11" s="11"/>
      <c r="N11" s="11">
        <v>0.26376969787927701</v>
      </c>
      <c r="O11" s="11">
        <v>0.33118524399168697</v>
      </c>
      <c r="P11" s="11">
        <v>0.309007861486505</v>
      </c>
      <c r="Q11" s="11">
        <v>0.37058575435400498</v>
      </c>
      <c r="R11" s="11">
        <v>0.35610674965195999</v>
      </c>
      <c r="S11" s="11">
        <v>0.28825263183726002</v>
      </c>
      <c r="T11" s="11">
        <v>0.28248916526697998</v>
      </c>
      <c r="U11" s="11">
        <v>0.27952925839124598</v>
      </c>
      <c r="V11" s="11">
        <v>0.297933585169673</v>
      </c>
      <c r="W11" s="11">
        <v>0.34035942847935602</v>
      </c>
      <c r="X11" s="11">
        <v>0.35374153783818901</v>
      </c>
      <c r="Y11" s="11"/>
      <c r="Z11" s="11">
        <v>0.27650904983365499</v>
      </c>
      <c r="AA11" s="11">
        <v>0.32684045810643497</v>
      </c>
      <c r="AB11" s="11">
        <v>0.309558141794605</v>
      </c>
      <c r="AC11" s="11">
        <v>0.33830188731614602</v>
      </c>
      <c r="AD11" s="11"/>
      <c r="AE11" s="11">
        <v>0.35206994182371998</v>
      </c>
      <c r="AF11" s="11">
        <v>0.32004008701685699</v>
      </c>
      <c r="AG11" s="11">
        <v>0.27731508132317401</v>
      </c>
      <c r="AH11" s="11">
        <v>0.25975121302955201</v>
      </c>
      <c r="AI11" s="11">
        <v>0.32204741097133899</v>
      </c>
      <c r="AJ11" s="11"/>
      <c r="AK11" s="11">
        <v>0.332884562099998</v>
      </c>
      <c r="AL11" s="11">
        <v>0.30990061023483401</v>
      </c>
      <c r="AM11" s="11">
        <v>0.293186400311996</v>
      </c>
      <c r="AN11" s="11">
        <v>0.33625845208427402</v>
      </c>
      <c r="AO11" s="11">
        <v>0.26967264218933101</v>
      </c>
      <c r="AP11" s="11">
        <v>0.25628633560469399</v>
      </c>
      <c r="AQ11" s="11"/>
      <c r="AR11" s="11">
        <v>0.32620948580112002</v>
      </c>
      <c r="AS11" s="11">
        <v>0.27958755442451799</v>
      </c>
      <c r="AT11" s="11">
        <v>0.39637464669251099</v>
      </c>
      <c r="AU11" s="11"/>
      <c r="AV11" s="11">
        <v>0.33899503960739802</v>
      </c>
      <c r="AW11" s="11">
        <v>0.24454029562084401</v>
      </c>
      <c r="AX11" s="11">
        <v>0.29625881899982898</v>
      </c>
      <c r="AY11" s="11">
        <v>0.25287557783689901</v>
      </c>
      <c r="AZ11" s="11">
        <v>0.399292630070469</v>
      </c>
      <c r="BA11" s="11"/>
      <c r="BB11" s="11">
        <v>0.33970565167649402</v>
      </c>
      <c r="BC11" s="11">
        <v>0.25961732207288801</v>
      </c>
      <c r="BD11" s="11">
        <v>0.27314744001508601</v>
      </c>
      <c r="BE11" s="11"/>
      <c r="BF11" s="11">
        <v>0.24106653029466299</v>
      </c>
      <c r="BG11" s="11">
        <v>0.32978254821592401</v>
      </c>
      <c r="BH11" s="11">
        <v>0.290490873792556</v>
      </c>
      <c r="BI11" s="11">
        <v>0.33787879785299102</v>
      </c>
      <c r="BJ11" s="11">
        <v>0.36250226321476198</v>
      </c>
      <c r="BK11" s="11">
        <v>0.34491903835141902</v>
      </c>
    </row>
    <row r="12" spans="2:64" x14ac:dyDescent="0.35">
      <c r="B12" s="14" t="s">
        <v>256</v>
      </c>
      <c r="C12" s="11">
        <v>0.110399237030212</v>
      </c>
      <c r="D12" s="11">
        <v>0.10035814768542201</v>
      </c>
      <c r="E12" s="11">
        <v>0.12159194810116999</v>
      </c>
      <c r="F12" s="11"/>
      <c r="G12" s="11">
        <v>8.8558701335793105E-2</v>
      </c>
      <c r="H12" s="11">
        <v>8.4515882171580695E-2</v>
      </c>
      <c r="I12" s="11">
        <v>0.10500057062569799</v>
      </c>
      <c r="J12" s="11">
        <v>0.102127822179504</v>
      </c>
      <c r="K12" s="11">
        <v>0.13812481429266499</v>
      </c>
      <c r="L12" s="11">
        <v>0.13885687345525999</v>
      </c>
      <c r="M12" s="11"/>
      <c r="N12" s="11">
        <v>9.0455001557929404E-2</v>
      </c>
      <c r="O12" s="11">
        <v>0.11854642742476799</v>
      </c>
      <c r="P12" s="11">
        <v>0.13440777010149199</v>
      </c>
      <c r="Q12" s="11">
        <v>0.107635455468995</v>
      </c>
      <c r="R12" s="11">
        <v>8.7716148905523303E-2</v>
      </c>
      <c r="S12" s="11">
        <v>0.121431475602874</v>
      </c>
      <c r="T12" s="11">
        <v>9.00792326471066E-2</v>
      </c>
      <c r="U12" s="11">
        <v>0.151771026319373</v>
      </c>
      <c r="V12" s="11">
        <v>9.6358811494157398E-2</v>
      </c>
      <c r="W12" s="11">
        <v>0.118630554532972</v>
      </c>
      <c r="X12" s="11">
        <v>0.13893410357510999</v>
      </c>
      <c r="Y12" s="11"/>
      <c r="Z12" s="11">
        <v>0.123089814032229</v>
      </c>
      <c r="AA12" s="11">
        <v>0.100675017666364</v>
      </c>
      <c r="AB12" s="11">
        <v>0.11360773501113799</v>
      </c>
      <c r="AC12" s="11">
        <v>0.104599145862245</v>
      </c>
      <c r="AD12" s="11"/>
      <c r="AE12" s="11">
        <v>0.107159174816387</v>
      </c>
      <c r="AF12" s="11">
        <v>0.121928945746788</v>
      </c>
      <c r="AG12" s="11">
        <v>0.110021455558555</v>
      </c>
      <c r="AH12" s="11">
        <v>9.7571888346847699E-2</v>
      </c>
      <c r="AI12" s="11">
        <v>7.25761364004055E-2</v>
      </c>
      <c r="AJ12" s="11"/>
      <c r="AK12" s="11">
        <v>0.10659581670762</v>
      </c>
      <c r="AL12" s="11">
        <v>0.10614912278347501</v>
      </c>
      <c r="AM12" s="11">
        <v>9.6652209121594695E-2</v>
      </c>
      <c r="AN12" s="11">
        <v>0.10713749137786099</v>
      </c>
      <c r="AO12" s="11">
        <v>0.13910335341163199</v>
      </c>
      <c r="AP12" s="11">
        <v>0.11730956829542299</v>
      </c>
      <c r="AQ12" s="11"/>
      <c r="AR12" s="11">
        <v>0.114449794296356</v>
      </c>
      <c r="AS12" s="11">
        <v>0.10720340106744</v>
      </c>
      <c r="AT12" s="11">
        <v>0.120815943013211</v>
      </c>
      <c r="AU12" s="11"/>
      <c r="AV12" s="11">
        <v>0.136257207177369</v>
      </c>
      <c r="AW12" s="11">
        <v>7.6889695513715703E-2</v>
      </c>
      <c r="AX12" s="11">
        <v>0.12410247606224201</v>
      </c>
      <c r="AY12" s="11">
        <v>4.1402779675695799E-2</v>
      </c>
      <c r="AZ12" s="11">
        <v>0.10847228091210501</v>
      </c>
      <c r="BA12" s="11"/>
      <c r="BB12" s="11">
        <v>0.14512578650423899</v>
      </c>
      <c r="BC12" s="11">
        <v>7.197749097061E-2</v>
      </c>
      <c r="BD12" s="11">
        <v>0.115857232909545</v>
      </c>
      <c r="BE12" s="11"/>
      <c r="BF12" s="11">
        <v>9.5124137701323899E-2</v>
      </c>
      <c r="BG12" s="11">
        <v>0.10742247008625</v>
      </c>
      <c r="BH12" s="11">
        <v>9.1565951867921103E-2</v>
      </c>
      <c r="BI12" s="11">
        <v>0.11126453995749699</v>
      </c>
      <c r="BJ12" s="11">
        <v>0.13347405779805499</v>
      </c>
      <c r="BK12" s="11">
        <v>0.170312527719679</v>
      </c>
    </row>
    <row r="13" spans="2:64" x14ac:dyDescent="0.35">
      <c r="B13" s="14" t="s">
        <v>257</v>
      </c>
      <c r="C13" s="11">
        <v>4.8948805963075E-2</v>
      </c>
      <c r="D13" s="11">
        <v>4.9683909961381598E-2</v>
      </c>
      <c r="E13" s="11">
        <v>4.8856450555002699E-2</v>
      </c>
      <c r="F13" s="11"/>
      <c r="G13" s="11">
        <v>4.8979390928661097E-2</v>
      </c>
      <c r="H13" s="11">
        <v>4.3511342917775302E-2</v>
      </c>
      <c r="I13" s="11">
        <v>3.7854374677479999E-2</v>
      </c>
      <c r="J13" s="11">
        <v>4.7442523735469998E-2</v>
      </c>
      <c r="K13" s="11">
        <v>6.34669653478174E-2</v>
      </c>
      <c r="L13" s="11">
        <v>5.3844317881852101E-2</v>
      </c>
      <c r="M13" s="11"/>
      <c r="N13" s="11">
        <v>3.1933470886128502E-2</v>
      </c>
      <c r="O13" s="11">
        <v>5.5941139859689598E-2</v>
      </c>
      <c r="P13" s="11">
        <v>4.85107113574181E-2</v>
      </c>
      <c r="Q13" s="11">
        <v>4.7415580436838897E-2</v>
      </c>
      <c r="R13" s="11">
        <v>3.0688065534735399E-2</v>
      </c>
      <c r="S13" s="11">
        <v>5.0931953390552398E-2</v>
      </c>
      <c r="T13" s="11">
        <v>4.8697330843975803E-2</v>
      </c>
      <c r="U13" s="11">
        <v>7.5080427759510904E-2</v>
      </c>
      <c r="V13" s="11">
        <v>7.1535787176933693E-2</v>
      </c>
      <c r="W13" s="11">
        <v>5.3793410974800802E-2</v>
      </c>
      <c r="X13" s="11">
        <v>2.5015131093967601E-2</v>
      </c>
      <c r="Y13" s="11"/>
      <c r="Z13" s="11">
        <v>4.4994334124385103E-2</v>
      </c>
      <c r="AA13" s="11">
        <v>4.5604080482254297E-2</v>
      </c>
      <c r="AB13" s="11">
        <v>6.5949865457546997E-2</v>
      </c>
      <c r="AC13" s="11">
        <v>4.2015162863821502E-2</v>
      </c>
      <c r="AD13" s="11"/>
      <c r="AE13" s="11">
        <v>6.3178076403939507E-2</v>
      </c>
      <c r="AF13" s="11">
        <v>5.2691775721985502E-2</v>
      </c>
      <c r="AG13" s="11">
        <v>3.6500272496878601E-2</v>
      </c>
      <c r="AH13" s="11">
        <v>4.0433979509995097E-2</v>
      </c>
      <c r="AI13" s="11">
        <v>5.3595403147770303E-2</v>
      </c>
      <c r="AJ13" s="11"/>
      <c r="AK13" s="11">
        <v>4.8536491122802602E-2</v>
      </c>
      <c r="AL13" s="11">
        <v>4.3472996992045598E-2</v>
      </c>
      <c r="AM13" s="11">
        <v>6.0622195650378297E-2</v>
      </c>
      <c r="AN13" s="11">
        <v>4.7553573721998699E-2</v>
      </c>
      <c r="AO13" s="11">
        <v>4.7218875123143197E-2</v>
      </c>
      <c r="AP13" s="11">
        <v>3.8230137823282301E-2</v>
      </c>
      <c r="AQ13" s="11"/>
      <c r="AR13" s="11">
        <v>6.4439121651834297E-2</v>
      </c>
      <c r="AS13" s="11">
        <v>3.8112883817546898E-2</v>
      </c>
      <c r="AT13" s="11">
        <v>4.3890643268200802E-2</v>
      </c>
      <c r="AU13" s="11"/>
      <c r="AV13" s="11">
        <v>6.1579400783188402E-2</v>
      </c>
      <c r="AW13" s="11">
        <v>4.1892645681251901E-2</v>
      </c>
      <c r="AX13" s="11">
        <v>3.5820684892416202E-2</v>
      </c>
      <c r="AY13" s="11">
        <v>3.1451218603279797E-2</v>
      </c>
      <c r="AZ13" s="11">
        <v>5.3725239593990698E-2</v>
      </c>
      <c r="BA13" s="11"/>
      <c r="BB13" s="11">
        <v>5.6842401122193298E-2</v>
      </c>
      <c r="BC13" s="11">
        <v>4.04621869222411E-2</v>
      </c>
      <c r="BD13" s="11">
        <v>1.16840683059398E-2</v>
      </c>
      <c r="BE13" s="11"/>
      <c r="BF13" s="11">
        <v>3.7256227220359303E-2</v>
      </c>
      <c r="BG13" s="11">
        <v>4.3321356915325501E-2</v>
      </c>
      <c r="BH13" s="11">
        <v>4.2187648518055301E-2</v>
      </c>
      <c r="BI13" s="11">
        <v>6.0521665140547097E-2</v>
      </c>
      <c r="BJ13" s="11">
        <v>6.3822808999888195E-2</v>
      </c>
      <c r="BK13" s="11">
        <v>5.90421572606896E-2</v>
      </c>
    </row>
    <row r="14" spans="2:64" x14ac:dyDescent="0.35">
      <c r="B14" s="14" t="s">
        <v>258</v>
      </c>
      <c r="C14" s="17">
        <v>0.52745723387901999</v>
      </c>
      <c r="D14" s="17">
        <v>0.57312724118464697</v>
      </c>
      <c r="E14" s="17">
        <v>0.48109788295717698</v>
      </c>
      <c r="F14" s="17"/>
      <c r="G14" s="17">
        <v>0.59803855576452003</v>
      </c>
      <c r="H14" s="17">
        <v>0.61698475404700104</v>
      </c>
      <c r="I14" s="17">
        <v>0.56178374465214298</v>
      </c>
      <c r="J14" s="17">
        <v>0.485136206342834</v>
      </c>
      <c r="K14" s="17">
        <v>0.460433883223344</v>
      </c>
      <c r="L14" s="17">
        <v>0.45793058820075</v>
      </c>
      <c r="M14" s="17"/>
      <c r="N14" s="17">
        <v>0.61384182967666501</v>
      </c>
      <c r="O14" s="17">
        <v>0.494327188723856</v>
      </c>
      <c r="P14" s="17">
        <v>0.50807365705458396</v>
      </c>
      <c r="Q14" s="17">
        <v>0.474363209740161</v>
      </c>
      <c r="R14" s="17">
        <v>0.52548903590778095</v>
      </c>
      <c r="S14" s="17">
        <v>0.53938393916931404</v>
      </c>
      <c r="T14" s="17">
        <v>0.57873427124193699</v>
      </c>
      <c r="U14" s="17">
        <v>0.493619287529869</v>
      </c>
      <c r="V14" s="17">
        <v>0.53417181615923603</v>
      </c>
      <c r="W14" s="17">
        <v>0.48721660601287098</v>
      </c>
      <c r="X14" s="17">
        <v>0.48230922749273403</v>
      </c>
      <c r="Y14" s="17"/>
      <c r="Z14" s="17">
        <v>0.55540680200973003</v>
      </c>
      <c r="AA14" s="17">
        <v>0.52688044374494603</v>
      </c>
      <c r="AB14" s="17">
        <v>0.51088425773670898</v>
      </c>
      <c r="AC14" s="17">
        <v>0.51508380395778797</v>
      </c>
      <c r="AD14" s="17"/>
      <c r="AE14" s="17">
        <v>0.47759280695595302</v>
      </c>
      <c r="AF14" s="17">
        <v>0.50533919151436901</v>
      </c>
      <c r="AG14" s="17">
        <v>0.57616319062139199</v>
      </c>
      <c r="AH14" s="17">
        <v>0.60224291911360495</v>
      </c>
      <c r="AI14" s="17">
        <v>0.55178104948048501</v>
      </c>
      <c r="AJ14" s="17"/>
      <c r="AK14" s="17">
        <v>0.51198313006957896</v>
      </c>
      <c r="AL14" s="17">
        <v>0.54047726998964496</v>
      </c>
      <c r="AM14" s="17">
        <v>0.54953919491602998</v>
      </c>
      <c r="AN14" s="17">
        <v>0.50905048281586696</v>
      </c>
      <c r="AO14" s="17">
        <v>0.54400512927589295</v>
      </c>
      <c r="AP14" s="17">
        <v>0.58817395827660002</v>
      </c>
      <c r="AQ14" s="17"/>
      <c r="AR14" s="17">
        <v>0.49490159825069002</v>
      </c>
      <c r="AS14" s="17">
        <v>0.57509616069049596</v>
      </c>
      <c r="AT14" s="17">
        <v>0.43891876702607702</v>
      </c>
      <c r="AU14" s="17"/>
      <c r="AV14" s="17">
        <v>0.46316835243204402</v>
      </c>
      <c r="AW14" s="17">
        <v>0.63667736318418799</v>
      </c>
      <c r="AX14" s="17">
        <v>0.54381802004551305</v>
      </c>
      <c r="AY14" s="17">
        <v>0.67427042388412495</v>
      </c>
      <c r="AZ14" s="17">
        <v>0.43850984942343502</v>
      </c>
      <c r="BA14" s="17"/>
      <c r="BB14" s="17">
        <v>0.45832616069707399</v>
      </c>
      <c r="BC14" s="17">
        <v>0.62794300003426096</v>
      </c>
      <c r="BD14" s="17">
        <v>0.59931125876942903</v>
      </c>
      <c r="BE14" s="17"/>
      <c r="BF14" s="17">
        <v>0.626553104783653</v>
      </c>
      <c r="BG14" s="17">
        <v>0.51947362478250103</v>
      </c>
      <c r="BH14" s="17">
        <v>0.57575552582146805</v>
      </c>
      <c r="BI14" s="17">
        <v>0.49033499704896499</v>
      </c>
      <c r="BJ14" s="17">
        <v>0.44020086998729502</v>
      </c>
      <c r="BK14" s="17">
        <v>0.425726276668213</v>
      </c>
    </row>
    <row r="15" spans="2:64" x14ac:dyDescent="0.35">
      <c r="B15" s="14" t="s">
        <v>259</v>
      </c>
      <c r="C15" s="17">
        <v>0.159348042993287</v>
      </c>
      <c r="D15" s="17">
        <v>0.15004205764680362</v>
      </c>
      <c r="E15" s="17">
        <v>0.1704483986561727</v>
      </c>
      <c r="F15" s="17"/>
      <c r="G15" s="17">
        <v>0.13753809226445421</v>
      </c>
      <c r="H15" s="17">
        <v>0.12802722508935599</v>
      </c>
      <c r="I15" s="17">
        <v>0.14285494530317799</v>
      </c>
      <c r="J15" s="17">
        <v>0.14957034591497401</v>
      </c>
      <c r="K15" s="17">
        <v>0.20159177964048239</v>
      </c>
      <c r="L15" s="17">
        <v>0.19270119133711208</v>
      </c>
      <c r="M15" s="17"/>
      <c r="N15" s="17">
        <v>0.1223884724440579</v>
      </c>
      <c r="O15" s="17">
        <v>0.17448756728445758</v>
      </c>
      <c r="P15" s="17">
        <v>0.1829184814589101</v>
      </c>
      <c r="Q15" s="17">
        <v>0.15505103590583391</v>
      </c>
      <c r="R15" s="17">
        <v>0.1184042144402587</v>
      </c>
      <c r="S15" s="17">
        <v>0.17236342899342638</v>
      </c>
      <c r="T15" s="17">
        <v>0.13877656349108242</v>
      </c>
      <c r="U15" s="17">
        <v>0.22685145407888391</v>
      </c>
      <c r="V15" s="17">
        <v>0.16789459867109108</v>
      </c>
      <c r="W15" s="17">
        <v>0.17242396550777281</v>
      </c>
      <c r="X15" s="17">
        <v>0.1639492346690776</v>
      </c>
      <c r="Y15" s="17"/>
      <c r="Z15" s="17">
        <v>0.1680841481566141</v>
      </c>
      <c r="AA15" s="17">
        <v>0.14627909814861828</v>
      </c>
      <c r="AB15" s="17">
        <v>0.17955760046868499</v>
      </c>
      <c r="AC15" s="17">
        <v>0.14661430872606651</v>
      </c>
      <c r="AD15" s="17"/>
      <c r="AE15" s="17">
        <v>0.1703372512203265</v>
      </c>
      <c r="AF15" s="17">
        <v>0.1746207214687735</v>
      </c>
      <c r="AG15" s="17">
        <v>0.14652172805543359</v>
      </c>
      <c r="AH15" s="17">
        <v>0.1380058678568428</v>
      </c>
      <c r="AI15" s="17">
        <v>0.12617153954817581</v>
      </c>
      <c r="AJ15" s="17"/>
      <c r="AK15" s="17">
        <v>0.15513230783042259</v>
      </c>
      <c r="AL15" s="17">
        <v>0.14962211977552059</v>
      </c>
      <c r="AM15" s="17">
        <v>0.15727440477197299</v>
      </c>
      <c r="AN15" s="17">
        <v>0.15469106509985969</v>
      </c>
      <c r="AO15" s="17">
        <v>0.1863222285347752</v>
      </c>
      <c r="AP15" s="17">
        <v>0.1555397061187053</v>
      </c>
      <c r="AQ15" s="17"/>
      <c r="AR15" s="17">
        <v>0.17888891594819029</v>
      </c>
      <c r="AS15" s="17">
        <v>0.14531628488498691</v>
      </c>
      <c r="AT15" s="17">
        <v>0.1647065862814118</v>
      </c>
      <c r="AU15" s="17"/>
      <c r="AV15" s="17">
        <v>0.19783660796055741</v>
      </c>
      <c r="AW15" s="17">
        <v>0.11878234119496761</v>
      </c>
      <c r="AX15" s="17">
        <v>0.15992316095465819</v>
      </c>
      <c r="AY15" s="17">
        <v>7.2853998278975596E-2</v>
      </c>
      <c r="AZ15" s="17">
        <v>0.1621975205060957</v>
      </c>
      <c r="BA15" s="17"/>
      <c r="BB15" s="17">
        <v>0.20196818762643229</v>
      </c>
      <c r="BC15" s="17">
        <v>0.1124396778928511</v>
      </c>
      <c r="BD15" s="17">
        <v>0.12754130121548479</v>
      </c>
      <c r="BE15" s="17"/>
      <c r="BF15" s="17">
        <v>0.1323803649216832</v>
      </c>
      <c r="BG15" s="17">
        <v>0.15074382700157551</v>
      </c>
      <c r="BH15" s="17">
        <v>0.13375360038597639</v>
      </c>
      <c r="BI15" s="17">
        <v>0.1717862050980441</v>
      </c>
      <c r="BJ15" s="17">
        <v>0.19729686679794317</v>
      </c>
      <c r="BK15" s="17">
        <v>0.22935468498036859</v>
      </c>
      <c r="BL15" s="17"/>
    </row>
    <row r="16" spans="2:64" x14ac:dyDescent="0.35">
      <c r="B16" s="14" t="s">
        <v>192</v>
      </c>
      <c r="C16" s="18">
        <v>0.36810919088573302</v>
      </c>
      <c r="D16" s="18">
        <v>0.42308518353784336</v>
      </c>
      <c r="E16" s="18">
        <v>0.31064948430100425</v>
      </c>
      <c r="F16" s="18"/>
      <c r="G16" s="18">
        <v>0.46050046350006579</v>
      </c>
      <c r="H16" s="18">
        <v>0.48895752895764505</v>
      </c>
      <c r="I16" s="18">
        <v>0.41892879934896499</v>
      </c>
      <c r="J16" s="18">
        <v>0.33556586042785996</v>
      </c>
      <c r="K16" s="18">
        <v>0.25884210358286164</v>
      </c>
      <c r="L16" s="18">
        <v>0.26522939686363789</v>
      </c>
      <c r="M16" s="18"/>
      <c r="N16" s="18">
        <v>0.49145335723260708</v>
      </c>
      <c r="O16" s="18">
        <v>0.31983962143939842</v>
      </c>
      <c r="P16" s="18">
        <v>0.32515517559567386</v>
      </c>
      <c r="Q16" s="18">
        <v>0.31931217383432708</v>
      </c>
      <c r="R16" s="18">
        <v>0.40708482146752223</v>
      </c>
      <c r="S16" s="18">
        <v>0.36702051017588766</v>
      </c>
      <c r="T16" s="18">
        <v>0.43995770775085458</v>
      </c>
      <c r="U16" s="18">
        <v>0.26676783345098509</v>
      </c>
      <c r="V16" s="18">
        <v>0.36627721748814496</v>
      </c>
      <c r="W16" s="18">
        <v>0.31479264050509814</v>
      </c>
      <c r="X16" s="18">
        <v>0.31835999282365646</v>
      </c>
      <c r="Y16" s="18"/>
      <c r="Z16" s="18">
        <v>0.38732265385311593</v>
      </c>
      <c r="AA16" s="18">
        <v>0.38060134559632774</v>
      </c>
      <c r="AB16" s="18">
        <v>0.33132665726802402</v>
      </c>
      <c r="AC16" s="18">
        <v>0.36846949523172146</v>
      </c>
      <c r="AD16" s="18"/>
      <c r="AE16" s="18">
        <v>0.30725555573562652</v>
      </c>
      <c r="AF16" s="18">
        <v>0.33071847004559551</v>
      </c>
      <c r="AG16" s="18">
        <v>0.42964146256595837</v>
      </c>
      <c r="AH16" s="18">
        <v>0.46423705125676218</v>
      </c>
      <c r="AI16" s="18">
        <v>0.42560950993230917</v>
      </c>
      <c r="AJ16" s="18"/>
      <c r="AK16" s="18">
        <v>0.35685082223915637</v>
      </c>
      <c r="AL16" s="18">
        <v>0.39085515021412437</v>
      </c>
      <c r="AM16" s="18">
        <v>0.39226479014405702</v>
      </c>
      <c r="AN16" s="18">
        <v>0.35435941771600726</v>
      </c>
      <c r="AO16" s="18">
        <v>0.35768290074111775</v>
      </c>
      <c r="AP16" s="18">
        <v>0.43263425215789475</v>
      </c>
      <c r="AQ16" s="18"/>
      <c r="AR16" s="18">
        <v>0.31601268230249974</v>
      </c>
      <c r="AS16" s="18">
        <v>0.42977987580550903</v>
      </c>
      <c r="AT16" s="18">
        <v>0.27421218074466525</v>
      </c>
      <c r="AU16" s="18"/>
      <c r="AV16" s="18">
        <v>0.26533174447148661</v>
      </c>
      <c r="AW16" s="18">
        <v>0.51789502198922044</v>
      </c>
      <c r="AX16" s="18">
        <v>0.38389485909085486</v>
      </c>
      <c r="AY16" s="18">
        <v>0.6014164256051493</v>
      </c>
      <c r="AZ16" s="18">
        <v>0.27631232891733931</v>
      </c>
      <c r="BA16" s="18"/>
      <c r="BB16" s="18">
        <v>0.25635797307064168</v>
      </c>
      <c r="BC16" s="18">
        <v>0.51550332214140981</v>
      </c>
      <c r="BD16" s="18">
        <v>0.47176995755394424</v>
      </c>
      <c r="BE16" s="18"/>
      <c r="BF16" s="18">
        <v>0.4941727398619698</v>
      </c>
      <c r="BG16" s="18">
        <v>0.36872979778092552</v>
      </c>
      <c r="BH16" s="18">
        <v>0.44200192543549166</v>
      </c>
      <c r="BI16" s="18">
        <v>0.3185487919509209</v>
      </c>
      <c r="BJ16" s="18">
        <v>0.24290400318935185</v>
      </c>
      <c r="BK16" s="18">
        <v>0.1963715916878444</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311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0.17840265353097601</v>
      </c>
      <c r="D9" s="11">
        <v>0.20433917452726699</v>
      </c>
      <c r="E9" s="11">
        <v>0.15348793936682001</v>
      </c>
      <c r="F9" s="11"/>
      <c r="G9" s="11">
        <v>0.23345766197467399</v>
      </c>
      <c r="H9" s="11">
        <v>0.233582925461992</v>
      </c>
      <c r="I9" s="11">
        <v>0.183671089247432</v>
      </c>
      <c r="J9" s="11">
        <v>0.156606059017942</v>
      </c>
      <c r="K9" s="11">
        <v>0.143863474745384</v>
      </c>
      <c r="L9" s="11">
        <v>0.132577595282695</v>
      </c>
      <c r="M9" s="11"/>
      <c r="N9" s="11">
        <v>0.25068790104816102</v>
      </c>
      <c r="O9" s="11">
        <v>0.141431923879482</v>
      </c>
      <c r="P9" s="11">
        <v>0.18796373725680601</v>
      </c>
      <c r="Q9" s="11">
        <v>0.13083425006069799</v>
      </c>
      <c r="R9" s="11">
        <v>0.14725849441570599</v>
      </c>
      <c r="S9" s="11">
        <v>0.14444844992001801</v>
      </c>
      <c r="T9" s="11">
        <v>0.189062383399388</v>
      </c>
      <c r="U9" s="11">
        <v>0.19098107171026299</v>
      </c>
      <c r="V9" s="11">
        <v>0.174118028931559</v>
      </c>
      <c r="W9" s="11">
        <v>0.18493583111488099</v>
      </c>
      <c r="X9" s="11">
        <v>0.21769844282999901</v>
      </c>
      <c r="Y9" s="11"/>
      <c r="Z9" s="11">
        <v>0.16106168541728899</v>
      </c>
      <c r="AA9" s="11">
        <v>0.14050111228878401</v>
      </c>
      <c r="AB9" s="11">
        <v>0.21485402391146999</v>
      </c>
      <c r="AC9" s="11">
        <v>0.20436663851154999</v>
      </c>
      <c r="AD9" s="11"/>
      <c r="AE9" s="11">
        <v>0.160288693493816</v>
      </c>
      <c r="AF9" s="11">
        <v>0.17144203811168099</v>
      </c>
      <c r="AG9" s="11">
        <v>0.188613917594049</v>
      </c>
      <c r="AH9" s="11">
        <v>0.19983737328488699</v>
      </c>
      <c r="AI9" s="11">
        <v>0.29599535683956901</v>
      </c>
      <c r="AJ9" s="11"/>
      <c r="AK9" s="11">
        <v>0.17545993622717601</v>
      </c>
      <c r="AL9" s="11">
        <v>0.16621277301436299</v>
      </c>
      <c r="AM9" s="11">
        <v>0.182600387921458</v>
      </c>
      <c r="AN9" s="11">
        <v>0.234996576582478</v>
      </c>
      <c r="AO9" s="11">
        <v>0.17390869936744799</v>
      </c>
      <c r="AP9" s="11">
        <v>0.14272464394804699</v>
      </c>
      <c r="AQ9" s="11"/>
      <c r="AR9" s="11">
        <v>0.181599069172416</v>
      </c>
      <c r="AS9" s="11">
        <v>0.18260773962231699</v>
      </c>
      <c r="AT9" s="11">
        <v>0.133606578810228</v>
      </c>
      <c r="AU9" s="11"/>
      <c r="AV9" s="11">
        <v>0.17210856968461699</v>
      </c>
      <c r="AW9" s="11">
        <v>0.20163765592423399</v>
      </c>
      <c r="AX9" s="11">
        <v>0.15407128205822701</v>
      </c>
      <c r="AY9" s="11">
        <v>0.33770125317483901</v>
      </c>
      <c r="AZ9" s="11">
        <v>0.12985782277393401</v>
      </c>
      <c r="BA9" s="11"/>
      <c r="BB9" s="11">
        <v>0.16812492788140099</v>
      </c>
      <c r="BC9" s="11">
        <v>0.20145710337138301</v>
      </c>
      <c r="BD9" s="11">
        <v>0.187586951088558</v>
      </c>
      <c r="BE9" s="11"/>
      <c r="BF9" s="11">
        <v>0.25515768350548301</v>
      </c>
      <c r="BG9" s="11">
        <v>0.15571963266518701</v>
      </c>
      <c r="BH9" s="11">
        <v>0.17575043188039199</v>
      </c>
      <c r="BI9" s="11">
        <v>0.14509852702453399</v>
      </c>
      <c r="BJ9" s="11">
        <v>0.156706518968596</v>
      </c>
      <c r="BK9" s="11">
        <v>0.18122608600677401</v>
      </c>
    </row>
    <row r="10" spans="2:63" x14ac:dyDescent="0.35">
      <c r="B10" s="14" t="s">
        <v>254</v>
      </c>
      <c r="C10" s="11">
        <v>0.51008125899483103</v>
      </c>
      <c r="D10" s="11">
        <v>0.47419880316999102</v>
      </c>
      <c r="E10" s="11">
        <v>0.54578780008106198</v>
      </c>
      <c r="F10" s="11"/>
      <c r="G10" s="11">
        <v>0.44083328300987501</v>
      </c>
      <c r="H10" s="11">
        <v>0.47005773355658698</v>
      </c>
      <c r="I10" s="11">
        <v>0.51060465323331905</v>
      </c>
      <c r="J10" s="11">
        <v>0.484995735774436</v>
      </c>
      <c r="K10" s="11">
        <v>0.55012865979124803</v>
      </c>
      <c r="L10" s="11">
        <v>0.582867310483839</v>
      </c>
      <c r="M10" s="11"/>
      <c r="N10" s="11">
        <v>0.43253977769625701</v>
      </c>
      <c r="O10" s="11">
        <v>0.53149894486688898</v>
      </c>
      <c r="P10" s="11">
        <v>0.504287117351786</v>
      </c>
      <c r="Q10" s="11">
        <v>0.49973828130384901</v>
      </c>
      <c r="R10" s="11">
        <v>0.55599936690726803</v>
      </c>
      <c r="S10" s="11">
        <v>0.50184672674699005</v>
      </c>
      <c r="T10" s="11">
        <v>0.51969947903978797</v>
      </c>
      <c r="U10" s="11">
        <v>0.53743820982534796</v>
      </c>
      <c r="V10" s="11">
        <v>0.53377308137720803</v>
      </c>
      <c r="W10" s="11">
        <v>0.55639686823649304</v>
      </c>
      <c r="X10" s="11">
        <v>0.47728028535603201</v>
      </c>
      <c r="Y10" s="11"/>
      <c r="Z10" s="11">
        <v>0.550337066849104</v>
      </c>
      <c r="AA10" s="11">
        <v>0.54426900126972</v>
      </c>
      <c r="AB10" s="11">
        <v>0.49686319508225102</v>
      </c>
      <c r="AC10" s="11">
        <v>0.44251805078359902</v>
      </c>
      <c r="AD10" s="11"/>
      <c r="AE10" s="11">
        <v>0.49454214656121698</v>
      </c>
      <c r="AF10" s="11">
        <v>0.50365815430184402</v>
      </c>
      <c r="AG10" s="11">
        <v>0.531237899408189</v>
      </c>
      <c r="AH10" s="11">
        <v>0.53467993534523095</v>
      </c>
      <c r="AI10" s="11">
        <v>0.449967923148546</v>
      </c>
      <c r="AJ10" s="11"/>
      <c r="AK10" s="11">
        <v>0.55041253884420105</v>
      </c>
      <c r="AL10" s="11">
        <v>0.52227299884329803</v>
      </c>
      <c r="AM10" s="11">
        <v>0.47412948272757099</v>
      </c>
      <c r="AN10" s="11">
        <v>0.453133182560647</v>
      </c>
      <c r="AO10" s="11">
        <v>0.49045663241331999</v>
      </c>
      <c r="AP10" s="11">
        <v>0.371788988331899</v>
      </c>
      <c r="AQ10" s="11"/>
      <c r="AR10" s="11">
        <v>0.51858716739701904</v>
      </c>
      <c r="AS10" s="11">
        <v>0.54823361012097305</v>
      </c>
      <c r="AT10" s="11">
        <v>0.40487971913922499</v>
      </c>
      <c r="AU10" s="11"/>
      <c r="AV10" s="11">
        <v>0.52237787879354702</v>
      </c>
      <c r="AW10" s="11">
        <v>0.53250993619294196</v>
      </c>
      <c r="AX10" s="11">
        <v>0.53519065082801898</v>
      </c>
      <c r="AY10" s="11">
        <v>0.40649282799693998</v>
      </c>
      <c r="AZ10" s="11">
        <v>0.40439351904489002</v>
      </c>
      <c r="BA10" s="11"/>
      <c r="BB10" s="11">
        <v>0.51929227458248095</v>
      </c>
      <c r="BC10" s="11">
        <v>0.52178869522470805</v>
      </c>
      <c r="BD10" s="11">
        <v>0.55275219608668702</v>
      </c>
      <c r="BE10" s="11"/>
      <c r="BF10" s="11">
        <v>0.473757450144007</v>
      </c>
      <c r="BG10" s="11">
        <v>0.51745400011194198</v>
      </c>
      <c r="BH10" s="11">
        <v>0.47209519668091099</v>
      </c>
      <c r="BI10" s="11">
        <v>0.56862762715938897</v>
      </c>
      <c r="BJ10" s="11">
        <v>0.52359944687397997</v>
      </c>
      <c r="BK10" s="11">
        <v>0.45339346471471298</v>
      </c>
    </row>
    <row r="11" spans="2:63" x14ac:dyDescent="0.35">
      <c r="B11" s="14" t="s">
        <v>255</v>
      </c>
      <c r="C11" s="11">
        <v>0.258098203029277</v>
      </c>
      <c r="D11" s="11">
        <v>0.26394135265892699</v>
      </c>
      <c r="E11" s="11">
        <v>0.25096705801321001</v>
      </c>
      <c r="F11" s="11"/>
      <c r="G11" s="11">
        <v>0.229974758434946</v>
      </c>
      <c r="H11" s="11">
        <v>0.22759601127781801</v>
      </c>
      <c r="I11" s="11">
        <v>0.26297219172576902</v>
      </c>
      <c r="J11" s="11">
        <v>0.30485278612722899</v>
      </c>
      <c r="K11" s="11">
        <v>0.26148205991281698</v>
      </c>
      <c r="L11" s="11">
        <v>0.257865406212826</v>
      </c>
      <c r="M11" s="11"/>
      <c r="N11" s="11">
        <v>0.24328033936964499</v>
      </c>
      <c r="O11" s="11">
        <v>0.28342241004170099</v>
      </c>
      <c r="P11" s="11">
        <v>0.25454971326139803</v>
      </c>
      <c r="Q11" s="11">
        <v>0.31240019077009501</v>
      </c>
      <c r="R11" s="11">
        <v>0.248100514431837</v>
      </c>
      <c r="S11" s="11">
        <v>0.29181127825022801</v>
      </c>
      <c r="T11" s="11">
        <v>0.24048201854776399</v>
      </c>
      <c r="U11" s="11">
        <v>0.214544376551035</v>
      </c>
      <c r="V11" s="11">
        <v>0.242791080853551</v>
      </c>
      <c r="W11" s="11">
        <v>0.22552834913515901</v>
      </c>
      <c r="X11" s="11">
        <v>0.25029781302842702</v>
      </c>
      <c r="Y11" s="11"/>
      <c r="Z11" s="11">
        <v>0.24614733921675999</v>
      </c>
      <c r="AA11" s="11">
        <v>0.26469898489129201</v>
      </c>
      <c r="AB11" s="11">
        <v>0.23767516658632501</v>
      </c>
      <c r="AC11" s="11">
        <v>0.28288346149798299</v>
      </c>
      <c r="AD11" s="11"/>
      <c r="AE11" s="11">
        <v>0.284976518732596</v>
      </c>
      <c r="AF11" s="11">
        <v>0.25758105748536497</v>
      </c>
      <c r="AG11" s="11">
        <v>0.24400004021149599</v>
      </c>
      <c r="AH11" s="11">
        <v>0.21181854801809399</v>
      </c>
      <c r="AI11" s="11">
        <v>0.24011350819414201</v>
      </c>
      <c r="AJ11" s="11"/>
      <c r="AK11" s="11">
        <v>0.24188957153582499</v>
      </c>
      <c r="AL11" s="11">
        <v>0.26025229986056497</v>
      </c>
      <c r="AM11" s="11">
        <v>0.25839307501498998</v>
      </c>
      <c r="AN11" s="11">
        <v>0.25803220397809401</v>
      </c>
      <c r="AO11" s="11">
        <v>0.27031769274204998</v>
      </c>
      <c r="AP11" s="11">
        <v>0.33345421885714799</v>
      </c>
      <c r="AQ11" s="11"/>
      <c r="AR11" s="11">
        <v>0.25319027017343199</v>
      </c>
      <c r="AS11" s="11">
        <v>0.223662256162689</v>
      </c>
      <c r="AT11" s="11">
        <v>0.36342505375582801</v>
      </c>
      <c r="AU11" s="11"/>
      <c r="AV11" s="11">
        <v>0.26356971616359198</v>
      </c>
      <c r="AW11" s="11">
        <v>0.215131409846266</v>
      </c>
      <c r="AX11" s="11">
        <v>0.22956319722572199</v>
      </c>
      <c r="AY11" s="11">
        <v>0.211166639796289</v>
      </c>
      <c r="AZ11" s="11">
        <v>0.37081482772608898</v>
      </c>
      <c r="BA11" s="11"/>
      <c r="BB11" s="11">
        <v>0.26491442568972301</v>
      </c>
      <c r="BC11" s="11">
        <v>0.220913418983441</v>
      </c>
      <c r="BD11" s="11">
        <v>0.209177528906243</v>
      </c>
      <c r="BE11" s="11"/>
      <c r="BF11" s="11">
        <v>0.20552653580733801</v>
      </c>
      <c r="BG11" s="11">
        <v>0.28588355698839801</v>
      </c>
      <c r="BH11" s="11">
        <v>0.29096273757258501</v>
      </c>
      <c r="BI11" s="11">
        <v>0.23266305106122101</v>
      </c>
      <c r="BJ11" s="11">
        <v>0.27010355898433502</v>
      </c>
      <c r="BK11" s="11">
        <v>0.30724406896384499</v>
      </c>
    </row>
    <row r="12" spans="2:63" x14ac:dyDescent="0.35">
      <c r="B12" s="14" t="s">
        <v>256</v>
      </c>
      <c r="C12" s="11">
        <v>4.1753035213444402E-2</v>
      </c>
      <c r="D12" s="11">
        <v>4.1446055165921598E-2</v>
      </c>
      <c r="E12" s="11">
        <v>4.2241070359363399E-2</v>
      </c>
      <c r="F12" s="11"/>
      <c r="G12" s="11">
        <v>8.1069881601462598E-2</v>
      </c>
      <c r="H12" s="11">
        <v>5.4504846012595698E-2</v>
      </c>
      <c r="I12" s="11">
        <v>3.1003907074535399E-2</v>
      </c>
      <c r="J12" s="11">
        <v>4.1488994209955499E-2</v>
      </c>
      <c r="K12" s="11">
        <v>3.4742015664364502E-2</v>
      </c>
      <c r="L12" s="11">
        <v>1.83037336244588E-2</v>
      </c>
      <c r="M12" s="11"/>
      <c r="N12" s="11">
        <v>5.6915683230149998E-2</v>
      </c>
      <c r="O12" s="11">
        <v>3.3495992402737998E-2</v>
      </c>
      <c r="P12" s="11">
        <v>4.6691434446176003E-2</v>
      </c>
      <c r="Q12" s="11">
        <v>4.4126588790197298E-2</v>
      </c>
      <c r="R12" s="11">
        <v>4.2056166317967603E-2</v>
      </c>
      <c r="S12" s="11">
        <v>5.2152331079642997E-2</v>
      </c>
      <c r="T12" s="11">
        <v>4.0041032111504601E-2</v>
      </c>
      <c r="U12" s="11">
        <v>3.8213832810270597E-2</v>
      </c>
      <c r="V12" s="11">
        <v>3.56715073316866E-2</v>
      </c>
      <c r="W12" s="11">
        <v>2.6079390259956699E-2</v>
      </c>
      <c r="X12" s="11">
        <v>3.6560121074550998E-2</v>
      </c>
      <c r="Y12" s="11"/>
      <c r="Z12" s="11">
        <v>3.5229441109205797E-2</v>
      </c>
      <c r="AA12" s="11">
        <v>4.3217913127055099E-2</v>
      </c>
      <c r="AB12" s="11">
        <v>3.9302281235188703E-2</v>
      </c>
      <c r="AC12" s="11">
        <v>4.8657552477609597E-2</v>
      </c>
      <c r="AD12" s="11"/>
      <c r="AE12" s="11">
        <v>3.6636141990678897E-2</v>
      </c>
      <c r="AF12" s="11">
        <v>5.62550472731147E-2</v>
      </c>
      <c r="AG12" s="11">
        <v>3.23932957175911E-2</v>
      </c>
      <c r="AH12" s="11">
        <v>4.4859953512537201E-2</v>
      </c>
      <c r="AI12" s="11">
        <v>1.3923211817742E-2</v>
      </c>
      <c r="AJ12" s="11"/>
      <c r="AK12" s="11">
        <v>2.6844347058292799E-2</v>
      </c>
      <c r="AL12" s="11">
        <v>4.1436326523816597E-2</v>
      </c>
      <c r="AM12" s="11">
        <v>5.2434654356700298E-2</v>
      </c>
      <c r="AN12" s="11">
        <v>4.0272737091906603E-2</v>
      </c>
      <c r="AO12" s="11">
        <v>5.40808331788755E-2</v>
      </c>
      <c r="AP12" s="11">
        <v>0.14633246733611499</v>
      </c>
      <c r="AQ12" s="11"/>
      <c r="AR12" s="11">
        <v>3.1863768095460598E-2</v>
      </c>
      <c r="AS12" s="11">
        <v>3.8400264466783102E-2</v>
      </c>
      <c r="AT12" s="11">
        <v>8.0768305274643598E-2</v>
      </c>
      <c r="AU12" s="11"/>
      <c r="AV12" s="11">
        <v>3.09376364820549E-2</v>
      </c>
      <c r="AW12" s="11">
        <v>4.0436352628494897E-2</v>
      </c>
      <c r="AX12" s="11">
        <v>7.2901219315943594E-2</v>
      </c>
      <c r="AY12" s="11">
        <v>3.6685303563617697E-2</v>
      </c>
      <c r="AZ12" s="11">
        <v>7.5073458865483098E-2</v>
      </c>
      <c r="BA12" s="11"/>
      <c r="BB12" s="11">
        <v>3.6906337464229298E-2</v>
      </c>
      <c r="BC12" s="11">
        <v>4.4926271375422697E-2</v>
      </c>
      <c r="BD12" s="11">
        <v>3.5679537280237199E-2</v>
      </c>
      <c r="BE12" s="11"/>
      <c r="BF12" s="11">
        <v>5.2886709235854701E-2</v>
      </c>
      <c r="BG12" s="11">
        <v>3.1985439079565699E-2</v>
      </c>
      <c r="BH12" s="11">
        <v>5.5415039536937903E-2</v>
      </c>
      <c r="BI12" s="11">
        <v>3.4370827772844198E-2</v>
      </c>
      <c r="BJ12" s="11">
        <v>3.9001754185332499E-2</v>
      </c>
      <c r="BK12" s="11">
        <v>4.8844390705413E-2</v>
      </c>
    </row>
    <row r="13" spans="2:63" x14ac:dyDescent="0.35">
      <c r="B13" s="14" t="s">
        <v>257</v>
      </c>
      <c r="C13" s="11">
        <v>1.1664849231471E-2</v>
      </c>
      <c r="D13" s="11">
        <v>1.60746144778941E-2</v>
      </c>
      <c r="E13" s="11">
        <v>7.5161321795437002E-3</v>
      </c>
      <c r="F13" s="11"/>
      <c r="G13" s="11">
        <v>1.46644149790422E-2</v>
      </c>
      <c r="H13" s="11">
        <v>1.42584836910061E-2</v>
      </c>
      <c r="I13" s="11">
        <v>1.1748158718944E-2</v>
      </c>
      <c r="J13" s="11">
        <v>1.2056424870437499E-2</v>
      </c>
      <c r="K13" s="11">
        <v>9.78378988618641E-3</v>
      </c>
      <c r="L13" s="11">
        <v>8.3859543961805703E-3</v>
      </c>
      <c r="M13" s="11"/>
      <c r="N13" s="11">
        <v>1.6576298655787799E-2</v>
      </c>
      <c r="O13" s="11">
        <v>1.01507288091898E-2</v>
      </c>
      <c r="P13" s="11">
        <v>6.5079976838347603E-3</v>
      </c>
      <c r="Q13" s="11">
        <v>1.29006890751606E-2</v>
      </c>
      <c r="R13" s="11">
        <v>6.5854579272216999E-3</v>
      </c>
      <c r="S13" s="11">
        <v>9.7412140031214595E-3</v>
      </c>
      <c r="T13" s="11">
        <v>1.0715086901555201E-2</v>
      </c>
      <c r="U13" s="11">
        <v>1.8822509103083699E-2</v>
      </c>
      <c r="V13" s="11">
        <v>1.36463015059954E-2</v>
      </c>
      <c r="W13" s="11">
        <v>7.0595612535103002E-3</v>
      </c>
      <c r="X13" s="11">
        <v>1.8163337710991899E-2</v>
      </c>
      <c r="Y13" s="11"/>
      <c r="Z13" s="11">
        <v>7.2244674076411596E-3</v>
      </c>
      <c r="AA13" s="11">
        <v>7.3129884231487403E-3</v>
      </c>
      <c r="AB13" s="11">
        <v>1.1305333184765801E-2</v>
      </c>
      <c r="AC13" s="11">
        <v>2.15742967292596E-2</v>
      </c>
      <c r="AD13" s="11"/>
      <c r="AE13" s="11">
        <v>2.3556499221692201E-2</v>
      </c>
      <c r="AF13" s="11">
        <v>1.1063702827995001E-2</v>
      </c>
      <c r="AG13" s="11">
        <v>3.7548470686757599E-3</v>
      </c>
      <c r="AH13" s="11">
        <v>8.8041898392511708E-3</v>
      </c>
      <c r="AI13" s="11">
        <v>0</v>
      </c>
      <c r="AJ13" s="11"/>
      <c r="AK13" s="11">
        <v>5.3936063345048496E-3</v>
      </c>
      <c r="AL13" s="11">
        <v>9.82560175795732E-3</v>
      </c>
      <c r="AM13" s="11">
        <v>3.2442399979280501E-2</v>
      </c>
      <c r="AN13" s="11">
        <v>1.3565299786874201E-2</v>
      </c>
      <c r="AO13" s="11">
        <v>1.12361422983064E-2</v>
      </c>
      <c r="AP13" s="11">
        <v>5.6996815267913803E-3</v>
      </c>
      <c r="AQ13" s="11"/>
      <c r="AR13" s="11">
        <v>1.47597251616726E-2</v>
      </c>
      <c r="AS13" s="11">
        <v>7.0961296272374604E-3</v>
      </c>
      <c r="AT13" s="11">
        <v>1.7320343020075801E-2</v>
      </c>
      <c r="AU13" s="11"/>
      <c r="AV13" s="11">
        <v>1.1006198876189E-2</v>
      </c>
      <c r="AW13" s="11">
        <v>1.0284645408063699E-2</v>
      </c>
      <c r="AX13" s="11">
        <v>8.2736505720876902E-3</v>
      </c>
      <c r="AY13" s="11">
        <v>7.9539754683146894E-3</v>
      </c>
      <c r="AZ13" s="11">
        <v>1.9860371589603101E-2</v>
      </c>
      <c r="BA13" s="11"/>
      <c r="BB13" s="11">
        <v>1.07620343821657E-2</v>
      </c>
      <c r="BC13" s="11">
        <v>1.0914511045044499E-2</v>
      </c>
      <c r="BD13" s="11">
        <v>1.48037866382744E-2</v>
      </c>
      <c r="BE13" s="11"/>
      <c r="BF13" s="11">
        <v>1.2671621307318E-2</v>
      </c>
      <c r="BG13" s="11">
        <v>8.9573711549063503E-3</v>
      </c>
      <c r="BH13" s="11">
        <v>5.77659432917366E-3</v>
      </c>
      <c r="BI13" s="11">
        <v>1.9239966982012101E-2</v>
      </c>
      <c r="BJ13" s="11">
        <v>1.05887209877564E-2</v>
      </c>
      <c r="BK13" s="11">
        <v>9.2919896092538493E-3</v>
      </c>
    </row>
    <row r="14" spans="2:63" x14ac:dyDescent="0.35">
      <c r="B14" s="14" t="s">
        <v>258</v>
      </c>
      <c r="C14" s="17">
        <v>0.68848391252580698</v>
      </c>
      <c r="D14" s="17">
        <v>0.67853797769725799</v>
      </c>
      <c r="E14" s="17">
        <v>0.69927573944788302</v>
      </c>
      <c r="F14" s="17"/>
      <c r="G14" s="17">
        <v>0.67429094498455</v>
      </c>
      <c r="H14" s="17">
        <v>0.70364065901857997</v>
      </c>
      <c r="I14" s="17">
        <v>0.69427574248075097</v>
      </c>
      <c r="J14" s="17">
        <v>0.641601794792378</v>
      </c>
      <c r="K14" s="17">
        <v>0.693992134536632</v>
      </c>
      <c r="L14" s="17">
        <v>0.71544490576653497</v>
      </c>
      <c r="M14" s="17"/>
      <c r="N14" s="17">
        <v>0.68322767874441703</v>
      </c>
      <c r="O14" s="17">
        <v>0.67293086874637098</v>
      </c>
      <c r="P14" s="17">
        <v>0.69225085460859204</v>
      </c>
      <c r="Q14" s="17">
        <v>0.63057253136454705</v>
      </c>
      <c r="R14" s="17">
        <v>0.70325786132297397</v>
      </c>
      <c r="S14" s="17">
        <v>0.64629517666700798</v>
      </c>
      <c r="T14" s="17">
        <v>0.70876186243917605</v>
      </c>
      <c r="U14" s="17">
        <v>0.72841928153561097</v>
      </c>
      <c r="V14" s="17">
        <v>0.70789111030876695</v>
      </c>
      <c r="W14" s="17">
        <v>0.74133269935137402</v>
      </c>
      <c r="X14" s="17">
        <v>0.69497872818603001</v>
      </c>
      <c r="Y14" s="17"/>
      <c r="Z14" s="17">
        <v>0.71139875226639304</v>
      </c>
      <c r="AA14" s="17">
        <v>0.68477011355850403</v>
      </c>
      <c r="AB14" s="17">
        <v>0.71171721899371998</v>
      </c>
      <c r="AC14" s="17">
        <v>0.64688468929514797</v>
      </c>
      <c r="AD14" s="17"/>
      <c r="AE14" s="17">
        <v>0.654830840055033</v>
      </c>
      <c r="AF14" s="17">
        <v>0.67510019241352504</v>
      </c>
      <c r="AG14" s="17">
        <v>0.71985181700223699</v>
      </c>
      <c r="AH14" s="17">
        <v>0.73451730863011699</v>
      </c>
      <c r="AI14" s="17">
        <v>0.74596327998811596</v>
      </c>
      <c r="AJ14" s="17"/>
      <c r="AK14" s="17">
        <v>0.72587247507137798</v>
      </c>
      <c r="AL14" s="17">
        <v>0.68848577185766102</v>
      </c>
      <c r="AM14" s="17">
        <v>0.65672987064902899</v>
      </c>
      <c r="AN14" s="17">
        <v>0.68812975914312502</v>
      </c>
      <c r="AO14" s="17">
        <v>0.66436533178076795</v>
      </c>
      <c r="AP14" s="17">
        <v>0.51451363227994595</v>
      </c>
      <c r="AQ14" s="17"/>
      <c r="AR14" s="17">
        <v>0.70018623656943502</v>
      </c>
      <c r="AS14" s="17">
        <v>0.73084134974328996</v>
      </c>
      <c r="AT14" s="17">
        <v>0.53848629794945202</v>
      </c>
      <c r="AU14" s="17"/>
      <c r="AV14" s="17">
        <v>0.69448644847816399</v>
      </c>
      <c r="AW14" s="17">
        <v>0.73414759211717595</v>
      </c>
      <c r="AX14" s="17">
        <v>0.68926193288624704</v>
      </c>
      <c r="AY14" s="17">
        <v>0.74419408117177899</v>
      </c>
      <c r="AZ14" s="17">
        <v>0.53425134181882505</v>
      </c>
      <c r="BA14" s="17"/>
      <c r="BB14" s="17">
        <v>0.68741720246388205</v>
      </c>
      <c r="BC14" s="17">
        <v>0.72324579859609095</v>
      </c>
      <c r="BD14" s="17">
        <v>0.74033914717524496</v>
      </c>
      <c r="BE14" s="17"/>
      <c r="BF14" s="17">
        <v>0.72891513364948901</v>
      </c>
      <c r="BG14" s="17">
        <v>0.67317363277712905</v>
      </c>
      <c r="BH14" s="17">
        <v>0.64784562856130301</v>
      </c>
      <c r="BI14" s="17">
        <v>0.71372615418392205</v>
      </c>
      <c r="BJ14" s="17">
        <v>0.68030596584257597</v>
      </c>
      <c r="BK14" s="17">
        <v>0.63461955072148801</v>
      </c>
    </row>
    <row r="15" spans="2:63" x14ac:dyDescent="0.35">
      <c r="B15" s="14" t="s">
        <v>259</v>
      </c>
      <c r="C15" s="17">
        <v>5.3417884444915402E-2</v>
      </c>
      <c r="D15" s="17">
        <v>5.7520669643815699E-2</v>
      </c>
      <c r="E15" s="17">
        <v>4.97572025389071E-2</v>
      </c>
      <c r="F15" s="17"/>
      <c r="G15" s="17">
        <v>9.5734296580504794E-2</v>
      </c>
      <c r="H15" s="17">
        <v>6.87633297036018E-2</v>
      </c>
      <c r="I15" s="17">
        <v>4.2752065793479399E-2</v>
      </c>
      <c r="J15" s="17">
        <v>5.3545419080392995E-2</v>
      </c>
      <c r="K15" s="17">
        <v>4.4525805550550912E-2</v>
      </c>
      <c r="L15" s="17">
        <v>2.6689688020639368E-2</v>
      </c>
      <c r="M15" s="17"/>
      <c r="N15" s="17">
        <v>7.3491981885937793E-2</v>
      </c>
      <c r="O15" s="17">
        <v>4.3646721211927794E-2</v>
      </c>
      <c r="P15" s="17">
        <v>5.3199432130010764E-2</v>
      </c>
      <c r="Q15" s="17">
        <v>5.7027277865357898E-2</v>
      </c>
      <c r="R15" s="17">
        <v>4.8641624245189301E-2</v>
      </c>
      <c r="S15" s="17">
        <v>6.1893545082764456E-2</v>
      </c>
      <c r="T15" s="17">
        <v>5.0756119013059806E-2</v>
      </c>
      <c r="U15" s="17">
        <v>5.7036341913354299E-2</v>
      </c>
      <c r="V15" s="17">
        <v>4.9317808837681998E-2</v>
      </c>
      <c r="W15" s="17">
        <v>3.3138951513466998E-2</v>
      </c>
      <c r="X15" s="17">
        <v>5.4723458785542897E-2</v>
      </c>
      <c r="Y15" s="17"/>
      <c r="Z15" s="17">
        <v>4.245390851684696E-2</v>
      </c>
      <c r="AA15" s="17">
        <v>5.0530901550203837E-2</v>
      </c>
      <c r="AB15" s="17">
        <v>5.0607614419954504E-2</v>
      </c>
      <c r="AC15" s="17">
        <v>7.0231849206869201E-2</v>
      </c>
      <c r="AD15" s="17"/>
      <c r="AE15" s="17">
        <v>6.0192641212371098E-2</v>
      </c>
      <c r="AF15" s="17">
        <v>6.7318750101109701E-2</v>
      </c>
      <c r="AG15" s="17">
        <v>3.6148142786266858E-2</v>
      </c>
      <c r="AH15" s="17">
        <v>5.3664143351788374E-2</v>
      </c>
      <c r="AI15" s="17">
        <v>1.3923211817742E-2</v>
      </c>
      <c r="AJ15" s="17"/>
      <c r="AK15" s="17">
        <v>3.2237953392797648E-2</v>
      </c>
      <c r="AL15" s="17">
        <v>5.1261928281773915E-2</v>
      </c>
      <c r="AM15" s="17">
        <v>8.4877054335980806E-2</v>
      </c>
      <c r="AN15" s="17">
        <v>5.3838036878780804E-2</v>
      </c>
      <c r="AO15" s="17">
        <v>6.5316975477181904E-2</v>
      </c>
      <c r="AP15" s="17">
        <v>0.15203214886290636</v>
      </c>
      <c r="AQ15" s="17"/>
      <c r="AR15" s="17">
        <v>4.6623493257133199E-2</v>
      </c>
      <c r="AS15" s="17">
        <v>4.5496394094020565E-2</v>
      </c>
      <c r="AT15" s="17">
        <v>9.8088648294719402E-2</v>
      </c>
      <c r="AU15" s="17"/>
      <c r="AV15" s="17">
        <v>4.1943835358243899E-2</v>
      </c>
      <c r="AW15" s="17">
        <v>5.0720998036558593E-2</v>
      </c>
      <c r="AX15" s="17">
        <v>8.1174869888031284E-2</v>
      </c>
      <c r="AY15" s="17">
        <v>4.4639279031932384E-2</v>
      </c>
      <c r="AZ15" s="17">
        <v>9.4933830455086202E-2</v>
      </c>
      <c r="BA15" s="17"/>
      <c r="BB15" s="17">
        <v>4.7668371846394997E-2</v>
      </c>
      <c r="BC15" s="17">
        <v>5.5840782420467194E-2</v>
      </c>
      <c r="BD15" s="17">
        <v>5.0483323918511597E-2</v>
      </c>
      <c r="BE15" s="17"/>
      <c r="BF15" s="17">
        <v>6.5558330543172699E-2</v>
      </c>
      <c r="BG15" s="17">
        <v>4.0942810234472049E-2</v>
      </c>
      <c r="BH15" s="17">
        <v>6.1191633866111567E-2</v>
      </c>
      <c r="BI15" s="17">
        <v>5.3610794754856299E-2</v>
      </c>
      <c r="BJ15" s="17">
        <v>4.9590475173088899E-2</v>
      </c>
      <c r="BK15" s="17">
        <v>5.813638031466685E-2</v>
      </c>
    </row>
    <row r="16" spans="2:63" x14ac:dyDescent="0.35">
      <c r="B16" s="14" t="s">
        <v>192</v>
      </c>
      <c r="C16" s="18">
        <v>0.63506602808089163</v>
      </c>
      <c r="D16" s="18">
        <v>0.62101730805344224</v>
      </c>
      <c r="E16" s="18">
        <v>0.64951853690897587</v>
      </c>
      <c r="F16" s="18"/>
      <c r="G16" s="18">
        <v>0.57855664840404519</v>
      </c>
      <c r="H16" s="18">
        <v>0.6348773293149782</v>
      </c>
      <c r="I16" s="18">
        <v>0.65152367668727162</v>
      </c>
      <c r="J16" s="18">
        <v>0.58805637571198499</v>
      </c>
      <c r="K16" s="18">
        <v>0.64946632898608114</v>
      </c>
      <c r="L16" s="18">
        <v>0.68875521774589554</v>
      </c>
      <c r="M16" s="18"/>
      <c r="N16" s="18">
        <v>0.60973569685847928</v>
      </c>
      <c r="O16" s="18">
        <v>0.62928414753444317</v>
      </c>
      <c r="P16" s="18">
        <v>0.63905142247858127</v>
      </c>
      <c r="Q16" s="18">
        <v>0.57354525349918917</v>
      </c>
      <c r="R16" s="18">
        <v>0.65461623707778471</v>
      </c>
      <c r="S16" s="18">
        <v>0.58440163158424352</v>
      </c>
      <c r="T16" s="18">
        <v>0.65800574342611629</v>
      </c>
      <c r="U16" s="18">
        <v>0.6713829396222567</v>
      </c>
      <c r="V16" s="18">
        <v>0.65857330147108495</v>
      </c>
      <c r="W16" s="18">
        <v>0.70819374783790701</v>
      </c>
      <c r="X16" s="18">
        <v>0.64025526940048716</v>
      </c>
      <c r="Y16" s="18"/>
      <c r="Z16" s="18">
        <v>0.6689448437495461</v>
      </c>
      <c r="AA16" s="18">
        <v>0.63423921200830025</v>
      </c>
      <c r="AB16" s="18">
        <v>0.66110960457376544</v>
      </c>
      <c r="AC16" s="18">
        <v>0.57665284008827877</v>
      </c>
      <c r="AD16" s="18"/>
      <c r="AE16" s="18">
        <v>0.59463819884266189</v>
      </c>
      <c r="AF16" s="18">
        <v>0.60778144231241538</v>
      </c>
      <c r="AG16" s="18">
        <v>0.68370367421597011</v>
      </c>
      <c r="AH16" s="18">
        <v>0.68085316527832862</v>
      </c>
      <c r="AI16" s="18">
        <v>0.73204006817037393</v>
      </c>
      <c r="AJ16" s="18"/>
      <c r="AK16" s="18">
        <v>0.69363452167858031</v>
      </c>
      <c r="AL16" s="18">
        <v>0.63722384357588713</v>
      </c>
      <c r="AM16" s="18">
        <v>0.57185281631304818</v>
      </c>
      <c r="AN16" s="18">
        <v>0.63429172226434427</v>
      </c>
      <c r="AO16" s="18">
        <v>0.59904835630358599</v>
      </c>
      <c r="AP16" s="18">
        <v>0.36248148341703956</v>
      </c>
      <c r="AQ16" s="18"/>
      <c r="AR16" s="18">
        <v>0.6535627433123018</v>
      </c>
      <c r="AS16" s="18">
        <v>0.68534495564926945</v>
      </c>
      <c r="AT16" s="18">
        <v>0.4403976496547326</v>
      </c>
      <c r="AU16" s="18"/>
      <c r="AV16" s="18">
        <v>0.65254261311992012</v>
      </c>
      <c r="AW16" s="18">
        <v>0.68342659408061734</v>
      </c>
      <c r="AX16" s="18">
        <v>0.6080870629982158</v>
      </c>
      <c r="AY16" s="18">
        <v>0.69955480213984655</v>
      </c>
      <c r="AZ16" s="18">
        <v>0.43931751136373887</v>
      </c>
      <c r="BA16" s="18"/>
      <c r="BB16" s="18">
        <v>0.639748830617487</v>
      </c>
      <c r="BC16" s="18">
        <v>0.66740501617562376</v>
      </c>
      <c r="BD16" s="18">
        <v>0.68985582325673334</v>
      </c>
      <c r="BE16" s="18"/>
      <c r="BF16" s="18">
        <v>0.66335680310631628</v>
      </c>
      <c r="BG16" s="18">
        <v>0.63223082254265695</v>
      </c>
      <c r="BH16" s="18">
        <v>0.58665399469519142</v>
      </c>
      <c r="BI16" s="18">
        <v>0.66011535942906574</v>
      </c>
      <c r="BJ16" s="18">
        <v>0.63071549066948707</v>
      </c>
      <c r="BK16" s="18">
        <v>0.57648317040682118</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312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0.33003558723794701</v>
      </c>
      <c r="D9" s="11">
        <v>0.34351890533497798</v>
      </c>
      <c r="E9" s="11">
        <v>0.31721753530077901</v>
      </c>
      <c r="F9" s="11"/>
      <c r="G9" s="11">
        <v>0.43007699148822698</v>
      </c>
      <c r="H9" s="11">
        <v>0.405537921299231</v>
      </c>
      <c r="I9" s="11">
        <v>0.324992489489981</v>
      </c>
      <c r="J9" s="11">
        <v>0.28475157626025399</v>
      </c>
      <c r="K9" s="11">
        <v>0.31644693450926797</v>
      </c>
      <c r="L9" s="11">
        <v>0.25040601377788402</v>
      </c>
      <c r="M9" s="11"/>
      <c r="N9" s="11">
        <v>0.37197039991790598</v>
      </c>
      <c r="O9" s="11">
        <v>0.33775829377780198</v>
      </c>
      <c r="P9" s="11">
        <v>0.32921649197018299</v>
      </c>
      <c r="Q9" s="11">
        <v>0.284238060930186</v>
      </c>
      <c r="R9" s="11">
        <v>0.33885104290401602</v>
      </c>
      <c r="S9" s="11">
        <v>0.36413420219755199</v>
      </c>
      <c r="T9" s="11">
        <v>0.33220286236663199</v>
      </c>
      <c r="U9" s="11">
        <v>0.35420684242831102</v>
      </c>
      <c r="V9" s="11">
        <v>0.33306406557723001</v>
      </c>
      <c r="W9" s="11">
        <v>0.27886727747791601</v>
      </c>
      <c r="X9" s="11">
        <v>0.265154345479162</v>
      </c>
      <c r="Y9" s="11"/>
      <c r="Z9" s="11">
        <v>0.32036299157419501</v>
      </c>
      <c r="AA9" s="11">
        <v>0.30796170458802302</v>
      </c>
      <c r="AB9" s="11">
        <v>0.34904231814030601</v>
      </c>
      <c r="AC9" s="11">
        <v>0.34745164103429699</v>
      </c>
      <c r="AD9" s="11"/>
      <c r="AE9" s="11">
        <v>0.31615180060348802</v>
      </c>
      <c r="AF9" s="11">
        <v>0.32702802115230301</v>
      </c>
      <c r="AG9" s="11">
        <v>0.33357814106766298</v>
      </c>
      <c r="AH9" s="11">
        <v>0.37028888207617799</v>
      </c>
      <c r="AI9" s="11">
        <v>0.408250034365924</v>
      </c>
      <c r="AJ9" s="11"/>
      <c r="AK9" s="11">
        <v>0.31408999368732898</v>
      </c>
      <c r="AL9" s="11">
        <v>0.33872662016073601</v>
      </c>
      <c r="AM9" s="11">
        <v>0.37089459978023298</v>
      </c>
      <c r="AN9" s="11">
        <v>0.32715553938292202</v>
      </c>
      <c r="AO9" s="11">
        <v>0.34261071934019299</v>
      </c>
      <c r="AP9" s="11">
        <v>0.28930151572505902</v>
      </c>
      <c r="AQ9" s="11"/>
      <c r="AR9" s="11">
        <v>0.30716850505232401</v>
      </c>
      <c r="AS9" s="11">
        <v>0.35868062603009299</v>
      </c>
      <c r="AT9" s="11">
        <v>0.265426195902628</v>
      </c>
      <c r="AU9" s="11"/>
      <c r="AV9" s="11">
        <v>0.305930726178542</v>
      </c>
      <c r="AW9" s="11">
        <v>0.37530018450173103</v>
      </c>
      <c r="AX9" s="11">
        <v>0.297067258278297</v>
      </c>
      <c r="AY9" s="11">
        <v>0.34063427214662001</v>
      </c>
      <c r="AZ9" s="11">
        <v>0.28409898432504699</v>
      </c>
      <c r="BA9" s="11"/>
      <c r="BB9" s="11">
        <v>0.32422748663151002</v>
      </c>
      <c r="BC9" s="11">
        <v>0.37317272132561202</v>
      </c>
      <c r="BD9" s="11">
        <v>0.36580809305123901</v>
      </c>
      <c r="BE9" s="11"/>
      <c r="BF9" s="11">
        <v>0.395491468944139</v>
      </c>
      <c r="BG9" s="11">
        <v>0.29905063720764402</v>
      </c>
      <c r="BH9" s="11">
        <v>0.33289920627275599</v>
      </c>
      <c r="BI9" s="11">
        <v>0.32475193973112798</v>
      </c>
      <c r="BJ9" s="11">
        <v>0.30355300626455001</v>
      </c>
      <c r="BK9" s="11">
        <v>0.30538653751432598</v>
      </c>
    </row>
    <row r="10" spans="2:63" x14ac:dyDescent="0.35">
      <c r="B10" s="14" t="s">
        <v>254</v>
      </c>
      <c r="C10" s="11">
        <v>0.42424750780035603</v>
      </c>
      <c r="D10" s="11">
        <v>0.40539177997640702</v>
      </c>
      <c r="E10" s="11">
        <v>0.44367123617818999</v>
      </c>
      <c r="F10" s="11"/>
      <c r="G10" s="11">
        <v>0.35577699544419999</v>
      </c>
      <c r="H10" s="11">
        <v>0.40128649050542398</v>
      </c>
      <c r="I10" s="11">
        <v>0.42240478029453699</v>
      </c>
      <c r="J10" s="11">
        <v>0.428841220702743</v>
      </c>
      <c r="K10" s="11">
        <v>0.43689160072154998</v>
      </c>
      <c r="L10" s="11">
        <v>0.47877337815278098</v>
      </c>
      <c r="M10" s="11"/>
      <c r="N10" s="11">
        <v>0.40757274619846401</v>
      </c>
      <c r="O10" s="11">
        <v>0.45825859219998</v>
      </c>
      <c r="P10" s="11">
        <v>0.39698623281575501</v>
      </c>
      <c r="Q10" s="11">
        <v>0.43521207207158902</v>
      </c>
      <c r="R10" s="11">
        <v>0.422102512823261</v>
      </c>
      <c r="S10" s="11">
        <v>0.36445720429477801</v>
      </c>
      <c r="T10" s="11">
        <v>0.43640136369093102</v>
      </c>
      <c r="U10" s="11">
        <v>0.45899448349069699</v>
      </c>
      <c r="V10" s="11">
        <v>0.40373094947188698</v>
      </c>
      <c r="W10" s="11">
        <v>0.45712363817496698</v>
      </c>
      <c r="X10" s="11">
        <v>0.45574103668087201</v>
      </c>
      <c r="Y10" s="11"/>
      <c r="Z10" s="11">
        <v>0.47458678250223901</v>
      </c>
      <c r="AA10" s="11">
        <v>0.434347879153129</v>
      </c>
      <c r="AB10" s="11">
        <v>0.414125382757352</v>
      </c>
      <c r="AC10" s="11">
        <v>0.36713884177130801</v>
      </c>
      <c r="AD10" s="11"/>
      <c r="AE10" s="11">
        <v>0.41703585609080701</v>
      </c>
      <c r="AF10" s="11">
        <v>0.42078951688823102</v>
      </c>
      <c r="AG10" s="11">
        <v>0.44575799773209401</v>
      </c>
      <c r="AH10" s="11">
        <v>0.41531694525745499</v>
      </c>
      <c r="AI10" s="11">
        <v>0.34298043189636501</v>
      </c>
      <c r="AJ10" s="11"/>
      <c r="AK10" s="11">
        <v>0.44534658629767299</v>
      </c>
      <c r="AL10" s="11">
        <v>0.41986035539593702</v>
      </c>
      <c r="AM10" s="11">
        <v>0.38768777759620598</v>
      </c>
      <c r="AN10" s="11">
        <v>0.41003903995186303</v>
      </c>
      <c r="AO10" s="11">
        <v>0.41905055716929501</v>
      </c>
      <c r="AP10" s="11">
        <v>0.43038256097465299</v>
      </c>
      <c r="AQ10" s="11"/>
      <c r="AR10" s="11">
        <v>0.42129658630782602</v>
      </c>
      <c r="AS10" s="11">
        <v>0.44284041835256699</v>
      </c>
      <c r="AT10" s="11">
        <v>0.40030656690282801</v>
      </c>
      <c r="AU10" s="11"/>
      <c r="AV10" s="11">
        <v>0.44944420709000299</v>
      </c>
      <c r="AW10" s="11">
        <v>0.41164285457061001</v>
      </c>
      <c r="AX10" s="11">
        <v>0.46859142254662201</v>
      </c>
      <c r="AY10" s="11">
        <v>0.37041298315479199</v>
      </c>
      <c r="AZ10" s="11">
        <v>0.39334733115215698</v>
      </c>
      <c r="BA10" s="11"/>
      <c r="BB10" s="11">
        <v>0.45065877316530101</v>
      </c>
      <c r="BC10" s="11">
        <v>0.40729412841866702</v>
      </c>
      <c r="BD10" s="11">
        <v>0.44314684239127899</v>
      </c>
      <c r="BE10" s="11"/>
      <c r="BF10" s="11">
        <v>0.38584903341468801</v>
      </c>
      <c r="BG10" s="11">
        <v>0.43150218408826102</v>
      </c>
      <c r="BH10" s="11">
        <v>0.42448120224406</v>
      </c>
      <c r="BI10" s="11">
        <v>0.45493562405433302</v>
      </c>
      <c r="BJ10" s="11">
        <v>0.42090185336776798</v>
      </c>
      <c r="BK10" s="11">
        <v>0.43697229768894902</v>
      </c>
    </row>
    <row r="11" spans="2:63" x14ac:dyDescent="0.35">
      <c r="B11" s="14" t="s">
        <v>255</v>
      </c>
      <c r="C11" s="11">
        <v>0.21088423951492999</v>
      </c>
      <c r="D11" s="11">
        <v>0.20786437658540599</v>
      </c>
      <c r="E11" s="11">
        <v>0.212958970917389</v>
      </c>
      <c r="F11" s="11"/>
      <c r="G11" s="11">
        <v>0.17037568307886</v>
      </c>
      <c r="H11" s="11">
        <v>0.16144733410215001</v>
      </c>
      <c r="I11" s="11">
        <v>0.21256605888167501</v>
      </c>
      <c r="J11" s="11">
        <v>0.25591302791448201</v>
      </c>
      <c r="K11" s="11">
        <v>0.21442605732502201</v>
      </c>
      <c r="L11" s="11">
        <v>0.23846402443180001</v>
      </c>
      <c r="M11" s="11"/>
      <c r="N11" s="11">
        <v>0.19594690267568901</v>
      </c>
      <c r="O11" s="11">
        <v>0.17677626010567099</v>
      </c>
      <c r="P11" s="11">
        <v>0.23818083764870701</v>
      </c>
      <c r="Q11" s="11">
        <v>0.237804848064711</v>
      </c>
      <c r="R11" s="11">
        <v>0.210304125019705</v>
      </c>
      <c r="S11" s="11">
        <v>0.231645541680184</v>
      </c>
      <c r="T11" s="11">
        <v>0.197235664235235</v>
      </c>
      <c r="U11" s="11">
        <v>0.13282023285863401</v>
      </c>
      <c r="V11" s="11">
        <v>0.22625694743848401</v>
      </c>
      <c r="W11" s="11">
        <v>0.21926897236593099</v>
      </c>
      <c r="X11" s="11">
        <v>0.24816383068248199</v>
      </c>
      <c r="Y11" s="11"/>
      <c r="Z11" s="11">
        <v>0.179886820997463</v>
      </c>
      <c r="AA11" s="11">
        <v>0.226639252120863</v>
      </c>
      <c r="AB11" s="11">
        <v>0.19734099207469</v>
      </c>
      <c r="AC11" s="11">
        <v>0.23947776334984699</v>
      </c>
      <c r="AD11" s="11"/>
      <c r="AE11" s="11">
        <v>0.22134847999676499</v>
      </c>
      <c r="AF11" s="11">
        <v>0.213550975927427</v>
      </c>
      <c r="AG11" s="11">
        <v>0.191754947712128</v>
      </c>
      <c r="AH11" s="11">
        <v>0.19155702174683201</v>
      </c>
      <c r="AI11" s="11">
        <v>0.208868328977828</v>
      </c>
      <c r="AJ11" s="11"/>
      <c r="AK11" s="11">
        <v>0.21195803724505599</v>
      </c>
      <c r="AL11" s="11">
        <v>0.198550624400984</v>
      </c>
      <c r="AM11" s="11">
        <v>0.19147085987304999</v>
      </c>
      <c r="AN11" s="11">
        <v>0.22810501984964299</v>
      </c>
      <c r="AO11" s="11">
        <v>0.21179704524467699</v>
      </c>
      <c r="AP11" s="11">
        <v>0.247389972402009</v>
      </c>
      <c r="AQ11" s="11"/>
      <c r="AR11" s="11">
        <v>0.22327050203847401</v>
      </c>
      <c r="AS11" s="11">
        <v>0.17864315912856199</v>
      </c>
      <c r="AT11" s="11">
        <v>0.28781416405635901</v>
      </c>
      <c r="AU11" s="11"/>
      <c r="AV11" s="11">
        <v>0.20564287202405299</v>
      </c>
      <c r="AW11" s="11">
        <v>0.180427423942776</v>
      </c>
      <c r="AX11" s="11">
        <v>0.21218047299755599</v>
      </c>
      <c r="AY11" s="11">
        <v>0.22595913666690301</v>
      </c>
      <c r="AZ11" s="11">
        <v>0.282817758530783</v>
      </c>
      <c r="BA11" s="11"/>
      <c r="BB11" s="11">
        <v>0.19050272728504999</v>
      </c>
      <c r="BC11" s="11">
        <v>0.18788399880246101</v>
      </c>
      <c r="BD11" s="11">
        <v>0.18528365056298801</v>
      </c>
      <c r="BE11" s="11"/>
      <c r="BF11" s="11">
        <v>0.18769780860978499</v>
      </c>
      <c r="BG11" s="11">
        <v>0.23863268965708501</v>
      </c>
      <c r="BH11" s="11">
        <v>0.20630930681256099</v>
      </c>
      <c r="BI11" s="11">
        <v>0.18123871441827799</v>
      </c>
      <c r="BJ11" s="11">
        <v>0.23647671643433801</v>
      </c>
      <c r="BK11" s="11">
        <v>0.21745963617907499</v>
      </c>
    </row>
    <row r="12" spans="2:63" x14ac:dyDescent="0.35">
      <c r="B12" s="14" t="s">
        <v>256</v>
      </c>
      <c r="C12" s="11">
        <v>2.1513134264058102E-2</v>
      </c>
      <c r="D12" s="11">
        <v>2.6427390673718999E-2</v>
      </c>
      <c r="E12" s="11">
        <v>1.6052336265973102E-2</v>
      </c>
      <c r="F12" s="11"/>
      <c r="G12" s="11">
        <v>3.62757063634747E-2</v>
      </c>
      <c r="H12" s="11">
        <v>1.7261330404003999E-2</v>
      </c>
      <c r="I12" s="11">
        <v>2.2790932035657199E-2</v>
      </c>
      <c r="J12" s="11">
        <v>1.3137933222072899E-2</v>
      </c>
      <c r="K12" s="11">
        <v>1.97702702520249E-2</v>
      </c>
      <c r="L12" s="11">
        <v>2.19265930058101E-2</v>
      </c>
      <c r="M12" s="11"/>
      <c r="N12" s="11">
        <v>1.23663446296471E-2</v>
      </c>
      <c r="O12" s="11">
        <v>1.70118577496268E-2</v>
      </c>
      <c r="P12" s="11">
        <v>2.62664962652354E-2</v>
      </c>
      <c r="Q12" s="11">
        <v>2.97470909355405E-2</v>
      </c>
      <c r="R12" s="11">
        <v>1.9766868363943101E-2</v>
      </c>
      <c r="S12" s="11">
        <v>3.3555074860849798E-2</v>
      </c>
      <c r="T12" s="11">
        <v>2.0484815304406E-2</v>
      </c>
      <c r="U12" s="11">
        <v>1.9009539799824601E-2</v>
      </c>
      <c r="V12" s="11">
        <v>1.8687554625340601E-2</v>
      </c>
      <c r="W12" s="11">
        <v>2.8865960648256399E-2</v>
      </c>
      <c r="X12" s="11">
        <v>1.3764309444601599E-2</v>
      </c>
      <c r="Y12" s="11"/>
      <c r="Z12" s="11">
        <v>1.53849079564336E-2</v>
      </c>
      <c r="AA12" s="11">
        <v>2.2158772037636099E-2</v>
      </c>
      <c r="AB12" s="11">
        <v>2.6034313312306299E-2</v>
      </c>
      <c r="AC12" s="11">
        <v>2.3992851821964398E-2</v>
      </c>
      <c r="AD12" s="11"/>
      <c r="AE12" s="11">
        <v>2.67423230223915E-2</v>
      </c>
      <c r="AF12" s="11">
        <v>2.6222640091335399E-2</v>
      </c>
      <c r="AG12" s="11">
        <v>1.7698886554446298E-2</v>
      </c>
      <c r="AH12" s="11">
        <v>1.34707296536438E-2</v>
      </c>
      <c r="AI12" s="11">
        <v>1.7099818471032702E-2</v>
      </c>
      <c r="AJ12" s="11"/>
      <c r="AK12" s="11">
        <v>2.0760248652583399E-2</v>
      </c>
      <c r="AL12" s="11">
        <v>2.5487274076082301E-2</v>
      </c>
      <c r="AM12" s="11">
        <v>1.9863861984810601E-2</v>
      </c>
      <c r="AN12" s="11">
        <v>2.1579138438003399E-2</v>
      </c>
      <c r="AO12" s="11">
        <v>1.7407910560897299E-2</v>
      </c>
      <c r="AP12" s="11">
        <v>2.4050272125474802E-2</v>
      </c>
      <c r="AQ12" s="11"/>
      <c r="AR12" s="11">
        <v>2.6849194701875401E-2</v>
      </c>
      <c r="AS12" s="11">
        <v>1.2938904679019E-2</v>
      </c>
      <c r="AT12" s="11">
        <v>3.1833219210407201E-2</v>
      </c>
      <c r="AU12" s="11"/>
      <c r="AV12" s="11">
        <v>2.3565033444546701E-2</v>
      </c>
      <c r="AW12" s="11">
        <v>2.02316728310473E-2</v>
      </c>
      <c r="AX12" s="11">
        <v>1.8544104820009299E-2</v>
      </c>
      <c r="AY12" s="11">
        <v>4.2667207081267103E-2</v>
      </c>
      <c r="AZ12" s="11">
        <v>2.17654836321408E-2</v>
      </c>
      <c r="BA12" s="11"/>
      <c r="BB12" s="11">
        <v>2.6421651500687499E-2</v>
      </c>
      <c r="BC12" s="11">
        <v>2.0833026660765901E-2</v>
      </c>
      <c r="BD12" s="11">
        <v>5.7614139944946897E-3</v>
      </c>
      <c r="BE12" s="11"/>
      <c r="BF12" s="11">
        <v>2.6558385645654201E-2</v>
      </c>
      <c r="BG12" s="11">
        <v>2.08982471603457E-2</v>
      </c>
      <c r="BH12" s="11">
        <v>2.6512962450252298E-2</v>
      </c>
      <c r="BI12" s="11">
        <v>1.5909504389790299E-2</v>
      </c>
      <c r="BJ12" s="11">
        <v>1.75371100156941E-2</v>
      </c>
      <c r="BK12" s="11">
        <v>2.41400507610448E-2</v>
      </c>
    </row>
    <row r="13" spans="2:63" x14ac:dyDescent="0.35">
      <c r="B13" s="14" t="s">
        <v>257</v>
      </c>
      <c r="C13" s="11">
        <v>1.33195311827084E-2</v>
      </c>
      <c r="D13" s="11">
        <v>1.67975474294902E-2</v>
      </c>
      <c r="E13" s="11">
        <v>1.0099921337669E-2</v>
      </c>
      <c r="F13" s="11"/>
      <c r="G13" s="11">
        <v>7.4946236252376296E-3</v>
      </c>
      <c r="H13" s="11">
        <v>1.44669236891908E-2</v>
      </c>
      <c r="I13" s="11">
        <v>1.7245739298148901E-2</v>
      </c>
      <c r="J13" s="11">
        <v>1.73562419004482E-2</v>
      </c>
      <c r="K13" s="11">
        <v>1.2465137192134801E-2</v>
      </c>
      <c r="L13" s="11">
        <v>1.04299906317247E-2</v>
      </c>
      <c r="M13" s="11"/>
      <c r="N13" s="11">
        <v>1.2143606578293799E-2</v>
      </c>
      <c r="O13" s="11">
        <v>1.0194996166920401E-2</v>
      </c>
      <c r="P13" s="11">
        <v>9.3499413001195096E-3</v>
      </c>
      <c r="Q13" s="11">
        <v>1.2997927997973301E-2</v>
      </c>
      <c r="R13" s="11">
        <v>8.9754508890758002E-3</v>
      </c>
      <c r="S13" s="11">
        <v>6.2079769666362403E-3</v>
      </c>
      <c r="T13" s="11">
        <v>1.36752944027953E-2</v>
      </c>
      <c r="U13" s="11">
        <v>3.4968901422532402E-2</v>
      </c>
      <c r="V13" s="11">
        <v>1.8260482887058199E-2</v>
      </c>
      <c r="W13" s="11">
        <v>1.5874151332930301E-2</v>
      </c>
      <c r="X13" s="11">
        <v>1.71764777128827E-2</v>
      </c>
      <c r="Y13" s="11"/>
      <c r="Z13" s="11">
        <v>9.7784969696697397E-3</v>
      </c>
      <c r="AA13" s="11">
        <v>8.8923921003496408E-3</v>
      </c>
      <c r="AB13" s="11">
        <v>1.3456993715345301E-2</v>
      </c>
      <c r="AC13" s="11">
        <v>2.19389020225833E-2</v>
      </c>
      <c r="AD13" s="11"/>
      <c r="AE13" s="11">
        <v>1.87215402865482E-2</v>
      </c>
      <c r="AF13" s="11">
        <v>1.24088459407028E-2</v>
      </c>
      <c r="AG13" s="11">
        <v>1.12100269336693E-2</v>
      </c>
      <c r="AH13" s="11">
        <v>9.3664212658908005E-3</v>
      </c>
      <c r="AI13" s="11">
        <v>2.2801386288850499E-2</v>
      </c>
      <c r="AJ13" s="11"/>
      <c r="AK13" s="11">
        <v>7.84513411735859E-3</v>
      </c>
      <c r="AL13" s="11">
        <v>1.7375125966261101E-2</v>
      </c>
      <c r="AM13" s="11">
        <v>3.0082900765700998E-2</v>
      </c>
      <c r="AN13" s="11">
        <v>1.3121262377569E-2</v>
      </c>
      <c r="AO13" s="11">
        <v>9.1337676849378904E-3</v>
      </c>
      <c r="AP13" s="11">
        <v>8.8756787728037807E-3</v>
      </c>
      <c r="AQ13" s="11"/>
      <c r="AR13" s="11">
        <v>2.1415211899501001E-2</v>
      </c>
      <c r="AS13" s="11">
        <v>6.89689180975896E-3</v>
      </c>
      <c r="AT13" s="11">
        <v>1.46198539277784E-2</v>
      </c>
      <c r="AU13" s="11"/>
      <c r="AV13" s="11">
        <v>1.5417161262855099E-2</v>
      </c>
      <c r="AW13" s="11">
        <v>1.2397864153835401E-2</v>
      </c>
      <c r="AX13" s="11">
        <v>3.6167413575148898E-3</v>
      </c>
      <c r="AY13" s="11">
        <v>2.0326400950419099E-2</v>
      </c>
      <c r="AZ13" s="11">
        <v>1.7970442359872801E-2</v>
      </c>
      <c r="BA13" s="11"/>
      <c r="BB13" s="11">
        <v>8.18936141745168E-3</v>
      </c>
      <c r="BC13" s="11">
        <v>1.0816124792494801E-2</v>
      </c>
      <c r="BD13" s="11">
        <v>0</v>
      </c>
      <c r="BE13" s="11"/>
      <c r="BF13" s="11">
        <v>4.4033033857338701E-3</v>
      </c>
      <c r="BG13" s="11">
        <v>9.9162418866640609E-3</v>
      </c>
      <c r="BH13" s="11">
        <v>9.7973222203703997E-3</v>
      </c>
      <c r="BI13" s="11">
        <v>2.3164217406471101E-2</v>
      </c>
      <c r="BJ13" s="11">
        <v>2.15313139176499E-2</v>
      </c>
      <c r="BK13" s="11">
        <v>1.6041477856605101E-2</v>
      </c>
    </row>
    <row r="14" spans="2:63" x14ac:dyDescent="0.35">
      <c r="B14" s="14" t="s">
        <v>258</v>
      </c>
      <c r="C14" s="17">
        <v>0.75428309503830304</v>
      </c>
      <c r="D14" s="17">
        <v>0.74891068531138505</v>
      </c>
      <c r="E14" s="17">
        <v>0.76088877147896905</v>
      </c>
      <c r="F14" s="17"/>
      <c r="G14" s="17">
        <v>0.78585398693242703</v>
      </c>
      <c r="H14" s="17">
        <v>0.80682441180465603</v>
      </c>
      <c r="I14" s="17">
        <v>0.74739726978451804</v>
      </c>
      <c r="J14" s="17">
        <v>0.71359279696299704</v>
      </c>
      <c r="K14" s="17">
        <v>0.75333853523081795</v>
      </c>
      <c r="L14" s="17">
        <v>0.72917939193066506</v>
      </c>
      <c r="M14" s="17"/>
      <c r="N14" s="17">
        <v>0.77954314611636999</v>
      </c>
      <c r="O14" s="17">
        <v>0.79601688597778197</v>
      </c>
      <c r="P14" s="17">
        <v>0.72620272478593795</v>
      </c>
      <c r="Q14" s="17">
        <v>0.71945013300177496</v>
      </c>
      <c r="R14" s="17">
        <v>0.76095355572727696</v>
      </c>
      <c r="S14" s="17">
        <v>0.72859140649233001</v>
      </c>
      <c r="T14" s="17">
        <v>0.76860422605756396</v>
      </c>
      <c r="U14" s="17">
        <v>0.81320132591900895</v>
      </c>
      <c r="V14" s="17">
        <v>0.73679501504911704</v>
      </c>
      <c r="W14" s="17">
        <v>0.73599091565288299</v>
      </c>
      <c r="X14" s="17">
        <v>0.72089538216003402</v>
      </c>
      <c r="Y14" s="17"/>
      <c r="Z14" s="17">
        <v>0.79494977407643397</v>
      </c>
      <c r="AA14" s="17">
        <v>0.74230958374115097</v>
      </c>
      <c r="AB14" s="17">
        <v>0.76316770089765795</v>
      </c>
      <c r="AC14" s="17">
        <v>0.714590482805606</v>
      </c>
      <c r="AD14" s="17"/>
      <c r="AE14" s="17">
        <v>0.73318765669429498</v>
      </c>
      <c r="AF14" s="17">
        <v>0.74781753804053397</v>
      </c>
      <c r="AG14" s="17">
        <v>0.77933613879975705</v>
      </c>
      <c r="AH14" s="17">
        <v>0.78560582733363304</v>
      </c>
      <c r="AI14" s="17">
        <v>0.75123046626228795</v>
      </c>
      <c r="AJ14" s="17"/>
      <c r="AK14" s="17">
        <v>0.75943657998500202</v>
      </c>
      <c r="AL14" s="17">
        <v>0.75858697555667298</v>
      </c>
      <c r="AM14" s="17">
        <v>0.75858237737643897</v>
      </c>
      <c r="AN14" s="17">
        <v>0.73719457933478505</v>
      </c>
      <c r="AO14" s="17">
        <v>0.76166127650948701</v>
      </c>
      <c r="AP14" s="17">
        <v>0.71968407669971202</v>
      </c>
      <c r="AQ14" s="17"/>
      <c r="AR14" s="17">
        <v>0.72846509136015003</v>
      </c>
      <c r="AS14" s="17">
        <v>0.80152104438266003</v>
      </c>
      <c r="AT14" s="17">
        <v>0.66573276280545501</v>
      </c>
      <c r="AU14" s="17"/>
      <c r="AV14" s="17">
        <v>0.75537493326854599</v>
      </c>
      <c r="AW14" s="17">
        <v>0.78694303907234098</v>
      </c>
      <c r="AX14" s="17">
        <v>0.76565868082491895</v>
      </c>
      <c r="AY14" s="17">
        <v>0.711047255301411</v>
      </c>
      <c r="AZ14" s="17">
        <v>0.67744631547720402</v>
      </c>
      <c r="BA14" s="17"/>
      <c r="BB14" s="17">
        <v>0.77488625979681103</v>
      </c>
      <c r="BC14" s="17">
        <v>0.78046684974427905</v>
      </c>
      <c r="BD14" s="17">
        <v>0.80895493544251795</v>
      </c>
      <c r="BE14" s="17"/>
      <c r="BF14" s="17">
        <v>0.78134050235882702</v>
      </c>
      <c r="BG14" s="17">
        <v>0.73055282129590504</v>
      </c>
      <c r="BH14" s="17">
        <v>0.75738040851681598</v>
      </c>
      <c r="BI14" s="17">
        <v>0.779687563785461</v>
      </c>
      <c r="BJ14" s="17">
        <v>0.72445485963231804</v>
      </c>
      <c r="BK14" s="17">
        <v>0.74235883520327595</v>
      </c>
    </row>
    <row r="15" spans="2:63" x14ac:dyDescent="0.35">
      <c r="B15" s="14" t="s">
        <v>259</v>
      </c>
      <c r="C15" s="17">
        <v>3.4832665446766498E-2</v>
      </c>
      <c r="D15" s="17">
        <v>4.3224938103209196E-2</v>
      </c>
      <c r="E15" s="17">
        <v>2.61522576036421E-2</v>
      </c>
      <c r="F15" s="17"/>
      <c r="G15" s="17">
        <v>4.3770329988712331E-2</v>
      </c>
      <c r="H15" s="17">
        <v>3.1728254093194797E-2</v>
      </c>
      <c r="I15" s="17">
        <v>4.0036671333806104E-2</v>
      </c>
      <c r="J15" s="17">
        <v>3.0494175122521099E-2</v>
      </c>
      <c r="K15" s="17">
        <v>3.2235407444159703E-2</v>
      </c>
      <c r="L15" s="17">
        <v>3.2356583637534797E-2</v>
      </c>
      <c r="M15" s="17"/>
      <c r="N15" s="17">
        <v>2.4509951207940899E-2</v>
      </c>
      <c r="O15" s="17">
        <v>2.7206853916547202E-2</v>
      </c>
      <c r="P15" s="17">
        <v>3.561643756535491E-2</v>
      </c>
      <c r="Q15" s="17">
        <v>4.2745018933513804E-2</v>
      </c>
      <c r="R15" s="17">
        <v>2.87423192530189E-2</v>
      </c>
      <c r="S15" s="17">
        <v>3.9763051827486039E-2</v>
      </c>
      <c r="T15" s="17">
        <v>3.4160109707201299E-2</v>
      </c>
      <c r="U15" s="17">
        <v>5.3978441222357003E-2</v>
      </c>
      <c r="V15" s="17">
        <v>3.69480375123988E-2</v>
      </c>
      <c r="W15" s="17">
        <v>4.47401119811867E-2</v>
      </c>
      <c r="X15" s="17">
        <v>3.0940787157484301E-2</v>
      </c>
      <c r="Y15" s="17"/>
      <c r="Z15" s="17">
        <v>2.516340492610334E-2</v>
      </c>
      <c r="AA15" s="17">
        <v>3.105116413798574E-2</v>
      </c>
      <c r="AB15" s="17">
        <v>3.94913070276516E-2</v>
      </c>
      <c r="AC15" s="17">
        <v>4.5931753844547701E-2</v>
      </c>
      <c r="AD15" s="17"/>
      <c r="AE15" s="17">
        <v>4.54638633089397E-2</v>
      </c>
      <c r="AF15" s="17">
        <v>3.8631486032038198E-2</v>
      </c>
      <c r="AG15" s="17">
        <v>2.8908913488115598E-2</v>
      </c>
      <c r="AH15" s="17">
        <v>2.2837150919534602E-2</v>
      </c>
      <c r="AI15" s="17">
        <v>3.9901204759883201E-2</v>
      </c>
      <c r="AJ15" s="17"/>
      <c r="AK15" s="17">
        <v>2.8605382769941991E-2</v>
      </c>
      <c r="AL15" s="17">
        <v>4.2862400042343402E-2</v>
      </c>
      <c r="AM15" s="17">
        <v>4.9946762750511603E-2</v>
      </c>
      <c r="AN15" s="17">
        <v>3.4700400815572401E-2</v>
      </c>
      <c r="AO15" s="17">
        <v>2.6541678245835192E-2</v>
      </c>
      <c r="AP15" s="17">
        <v>3.2925950898278586E-2</v>
      </c>
      <c r="AQ15" s="17"/>
      <c r="AR15" s="17">
        <v>4.8264406601376403E-2</v>
      </c>
      <c r="AS15" s="17">
        <v>1.9835796488777958E-2</v>
      </c>
      <c r="AT15" s="17">
        <v>4.6453073138185599E-2</v>
      </c>
      <c r="AU15" s="17"/>
      <c r="AV15" s="17">
        <v>3.8982194707401802E-2</v>
      </c>
      <c r="AW15" s="17">
        <v>3.2629536984882704E-2</v>
      </c>
      <c r="AX15" s="17">
        <v>2.2160846177524188E-2</v>
      </c>
      <c r="AY15" s="17">
        <v>6.2993608031686202E-2</v>
      </c>
      <c r="AZ15" s="17">
        <v>3.9735925992013602E-2</v>
      </c>
      <c r="BA15" s="17"/>
      <c r="BB15" s="17">
        <v>3.4611012918139179E-2</v>
      </c>
      <c r="BC15" s="17">
        <v>3.16491514532607E-2</v>
      </c>
      <c r="BD15" s="17">
        <v>5.7614139944946897E-3</v>
      </c>
      <c r="BE15" s="17"/>
      <c r="BF15" s="17">
        <v>3.096168903138807E-2</v>
      </c>
      <c r="BG15" s="17">
        <v>3.0814489047009761E-2</v>
      </c>
      <c r="BH15" s="17">
        <v>3.6310284670622694E-2</v>
      </c>
      <c r="BI15" s="17">
        <v>3.9073721796261396E-2</v>
      </c>
      <c r="BJ15" s="17">
        <v>3.9068423933344004E-2</v>
      </c>
      <c r="BK15" s="17">
        <v>4.0181528617649898E-2</v>
      </c>
    </row>
    <row r="16" spans="2:63" x14ac:dyDescent="0.35">
      <c r="B16" s="14" t="s">
        <v>192</v>
      </c>
      <c r="C16" s="18">
        <v>0.71945042959153649</v>
      </c>
      <c r="D16" s="18">
        <v>0.7056857472081759</v>
      </c>
      <c r="E16" s="18">
        <v>0.7347365138753269</v>
      </c>
      <c r="F16" s="18"/>
      <c r="G16" s="18">
        <v>0.7420836569437147</v>
      </c>
      <c r="H16" s="18">
        <v>0.77509615771146123</v>
      </c>
      <c r="I16" s="18">
        <v>0.70736059845071197</v>
      </c>
      <c r="J16" s="18">
        <v>0.68309862184047598</v>
      </c>
      <c r="K16" s="18">
        <v>0.72110312778665819</v>
      </c>
      <c r="L16" s="18">
        <v>0.69682280829313026</v>
      </c>
      <c r="M16" s="18"/>
      <c r="N16" s="18">
        <v>0.75503319490842913</v>
      </c>
      <c r="O16" s="18">
        <v>0.76881003206123477</v>
      </c>
      <c r="P16" s="18">
        <v>0.69058628722058302</v>
      </c>
      <c r="Q16" s="18">
        <v>0.67670511406826117</v>
      </c>
      <c r="R16" s="18">
        <v>0.73221123647425812</v>
      </c>
      <c r="S16" s="18">
        <v>0.68882835466484393</v>
      </c>
      <c r="T16" s="18">
        <v>0.73444411635036266</v>
      </c>
      <c r="U16" s="18">
        <v>0.759222884696652</v>
      </c>
      <c r="V16" s="18">
        <v>0.69984697753671821</v>
      </c>
      <c r="W16" s="18">
        <v>0.69125080367169633</v>
      </c>
      <c r="X16" s="18">
        <v>0.68995459500254974</v>
      </c>
      <c r="Y16" s="18"/>
      <c r="Z16" s="18">
        <v>0.76978636915033061</v>
      </c>
      <c r="AA16" s="18">
        <v>0.71125841960316527</v>
      </c>
      <c r="AB16" s="18">
        <v>0.72367639387000637</v>
      </c>
      <c r="AC16" s="18">
        <v>0.66865872896105827</v>
      </c>
      <c r="AD16" s="18"/>
      <c r="AE16" s="18">
        <v>0.68772379338535528</v>
      </c>
      <c r="AF16" s="18">
        <v>0.70918605200849583</v>
      </c>
      <c r="AG16" s="18">
        <v>0.75042722531164141</v>
      </c>
      <c r="AH16" s="18">
        <v>0.7627686764140984</v>
      </c>
      <c r="AI16" s="18">
        <v>0.71132926150240472</v>
      </c>
      <c r="AJ16" s="18"/>
      <c r="AK16" s="18">
        <v>0.73083119721506007</v>
      </c>
      <c r="AL16" s="18">
        <v>0.71572457551432955</v>
      </c>
      <c r="AM16" s="18">
        <v>0.70863561462592739</v>
      </c>
      <c r="AN16" s="18">
        <v>0.7024941785192127</v>
      </c>
      <c r="AO16" s="18">
        <v>0.73511959826365181</v>
      </c>
      <c r="AP16" s="18">
        <v>0.68675812580143347</v>
      </c>
      <c r="AQ16" s="18"/>
      <c r="AR16" s="18">
        <v>0.6802006847587736</v>
      </c>
      <c r="AS16" s="18">
        <v>0.78168524789388205</v>
      </c>
      <c r="AT16" s="18">
        <v>0.61927968966726943</v>
      </c>
      <c r="AU16" s="18"/>
      <c r="AV16" s="18">
        <v>0.71639273856114416</v>
      </c>
      <c r="AW16" s="18">
        <v>0.75431350208745829</v>
      </c>
      <c r="AX16" s="18">
        <v>0.74349783464739472</v>
      </c>
      <c r="AY16" s="18">
        <v>0.64805364726972481</v>
      </c>
      <c r="AZ16" s="18">
        <v>0.63771038948519043</v>
      </c>
      <c r="BA16" s="18"/>
      <c r="BB16" s="18">
        <v>0.74027524687867186</v>
      </c>
      <c r="BC16" s="18">
        <v>0.7488176982910183</v>
      </c>
      <c r="BD16" s="18">
        <v>0.80319352144802325</v>
      </c>
      <c r="BE16" s="18"/>
      <c r="BF16" s="18">
        <v>0.75037881332743894</v>
      </c>
      <c r="BG16" s="18">
        <v>0.69973833224889526</v>
      </c>
      <c r="BH16" s="18">
        <v>0.72107012384619329</v>
      </c>
      <c r="BI16" s="18">
        <v>0.74061384198919966</v>
      </c>
      <c r="BJ16" s="18">
        <v>0.68538643569897406</v>
      </c>
      <c r="BK16" s="18">
        <v>0.70217730658562605</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313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0.22801002144133301</v>
      </c>
      <c r="D9" s="11">
        <v>0.22091136520712201</v>
      </c>
      <c r="E9" s="11">
        <v>0.23361051708678299</v>
      </c>
      <c r="F9" s="11"/>
      <c r="G9" s="11">
        <v>0.33163548968456602</v>
      </c>
      <c r="H9" s="11">
        <v>0.34895491171423099</v>
      </c>
      <c r="I9" s="11">
        <v>0.24815497106625101</v>
      </c>
      <c r="J9" s="11">
        <v>0.18287380410842</v>
      </c>
      <c r="K9" s="11">
        <v>0.164724080543004</v>
      </c>
      <c r="L9" s="11">
        <v>0.121626308969412</v>
      </c>
      <c r="M9" s="11"/>
      <c r="N9" s="11">
        <v>0.30935164533211801</v>
      </c>
      <c r="O9" s="11">
        <v>0.202990119401216</v>
      </c>
      <c r="P9" s="11">
        <v>0.20697783692983601</v>
      </c>
      <c r="Q9" s="11">
        <v>0.16945866679123101</v>
      </c>
      <c r="R9" s="11">
        <v>0.24365442926355099</v>
      </c>
      <c r="S9" s="11">
        <v>0.267348908928141</v>
      </c>
      <c r="T9" s="11">
        <v>0.184624519284392</v>
      </c>
      <c r="U9" s="11">
        <v>0.26311945411471399</v>
      </c>
      <c r="V9" s="11">
        <v>0.21925036462706199</v>
      </c>
      <c r="W9" s="11">
        <v>0.19635548333071701</v>
      </c>
      <c r="X9" s="11">
        <v>0.22891669290487199</v>
      </c>
      <c r="Y9" s="11"/>
      <c r="Z9" s="11">
        <v>0.22446916903490899</v>
      </c>
      <c r="AA9" s="11">
        <v>0.201535441010851</v>
      </c>
      <c r="AB9" s="11">
        <v>0.25897068172639698</v>
      </c>
      <c r="AC9" s="11">
        <v>0.23220592982024499</v>
      </c>
      <c r="AD9" s="11"/>
      <c r="AE9" s="11">
        <v>0.19670688471756301</v>
      </c>
      <c r="AF9" s="11">
        <v>0.21101592017379001</v>
      </c>
      <c r="AG9" s="11">
        <v>0.24790578957964901</v>
      </c>
      <c r="AH9" s="11">
        <v>0.311280094106339</v>
      </c>
      <c r="AI9" s="11">
        <v>0.31599748796405402</v>
      </c>
      <c r="AJ9" s="11"/>
      <c r="AK9" s="11">
        <v>0.192399450258574</v>
      </c>
      <c r="AL9" s="11">
        <v>0.2309381046807</v>
      </c>
      <c r="AM9" s="11">
        <v>0.30657014639292401</v>
      </c>
      <c r="AN9" s="11">
        <v>0.23311840003157799</v>
      </c>
      <c r="AO9" s="11">
        <v>0.247214397852139</v>
      </c>
      <c r="AP9" s="11">
        <v>0.25964426193101098</v>
      </c>
      <c r="AQ9" s="11"/>
      <c r="AR9" s="11">
        <v>0.17691132302460799</v>
      </c>
      <c r="AS9" s="11">
        <v>0.27232152832861101</v>
      </c>
      <c r="AT9" s="11">
        <v>0.20667838832218899</v>
      </c>
      <c r="AU9" s="11"/>
      <c r="AV9" s="11">
        <v>0.17890285603136999</v>
      </c>
      <c r="AW9" s="11">
        <v>0.29692165283017102</v>
      </c>
      <c r="AX9" s="11">
        <v>0.20982490267112999</v>
      </c>
      <c r="AY9" s="11">
        <v>0.24935787796077</v>
      </c>
      <c r="AZ9" s="11">
        <v>0.19696240298463399</v>
      </c>
      <c r="BA9" s="11"/>
      <c r="BB9" s="11">
        <v>0.17667223425468301</v>
      </c>
      <c r="BC9" s="11">
        <v>0.30391001177729698</v>
      </c>
      <c r="BD9" s="11">
        <v>0.22621487176222399</v>
      </c>
      <c r="BE9" s="11"/>
      <c r="BF9" s="11">
        <v>0.31647132003634798</v>
      </c>
      <c r="BG9" s="11">
        <v>0.19305272268471699</v>
      </c>
      <c r="BH9" s="11">
        <v>0.24790256776347899</v>
      </c>
      <c r="BI9" s="11">
        <v>0.19654337575264899</v>
      </c>
      <c r="BJ9" s="11">
        <v>0.19797201794355401</v>
      </c>
      <c r="BK9" s="11">
        <v>0.20673161621438199</v>
      </c>
    </row>
    <row r="10" spans="2:63" x14ac:dyDescent="0.35">
      <c r="B10" s="14" t="s">
        <v>254</v>
      </c>
      <c r="C10" s="11">
        <v>0.40528989416431799</v>
      </c>
      <c r="D10" s="11">
        <v>0.38283391278329798</v>
      </c>
      <c r="E10" s="11">
        <v>0.42690370193085703</v>
      </c>
      <c r="F10" s="11"/>
      <c r="G10" s="11">
        <v>0.43369411272354902</v>
      </c>
      <c r="H10" s="11">
        <v>0.37377087824847899</v>
      </c>
      <c r="I10" s="11">
        <v>0.414454434287438</v>
      </c>
      <c r="J10" s="11">
        <v>0.40243529650576199</v>
      </c>
      <c r="K10" s="11">
        <v>0.41687725224939198</v>
      </c>
      <c r="L10" s="11">
        <v>0.398874986922019</v>
      </c>
      <c r="M10" s="11"/>
      <c r="N10" s="11">
        <v>0.39842479008611797</v>
      </c>
      <c r="O10" s="11">
        <v>0.448072624422236</v>
      </c>
      <c r="P10" s="11">
        <v>0.363410885469161</v>
      </c>
      <c r="Q10" s="11">
        <v>0.41466490277759599</v>
      </c>
      <c r="R10" s="11">
        <v>0.40824217212702502</v>
      </c>
      <c r="S10" s="11">
        <v>0.37967150410661299</v>
      </c>
      <c r="T10" s="11">
        <v>0.40893029607269799</v>
      </c>
      <c r="U10" s="11">
        <v>0.40438362366443498</v>
      </c>
      <c r="V10" s="11">
        <v>0.40810633835494903</v>
      </c>
      <c r="W10" s="11">
        <v>0.42072742332352198</v>
      </c>
      <c r="X10" s="11">
        <v>0.366360764354067</v>
      </c>
      <c r="Y10" s="11"/>
      <c r="Z10" s="11">
        <v>0.43239890761049898</v>
      </c>
      <c r="AA10" s="11">
        <v>0.41700807468462198</v>
      </c>
      <c r="AB10" s="11">
        <v>0.39386209465730498</v>
      </c>
      <c r="AC10" s="11">
        <v>0.37704026765759502</v>
      </c>
      <c r="AD10" s="11"/>
      <c r="AE10" s="11">
        <v>0.39495754901081198</v>
      </c>
      <c r="AF10" s="11">
        <v>0.40701510702581201</v>
      </c>
      <c r="AG10" s="11">
        <v>0.42898400080976301</v>
      </c>
      <c r="AH10" s="11">
        <v>0.39289032259814599</v>
      </c>
      <c r="AI10" s="11">
        <v>0.31113109345279599</v>
      </c>
      <c r="AJ10" s="11"/>
      <c r="AK10" s="11">
        <v>0.40168974167828397</v>
      </c>
      <c r="AL10" s="11">
        <v>0.414992523784593</v>
      </c>
      <c r="AM10" s="11">
        <v>0.371618660506291</v>
      </c>
      <c r="AN10" s="11">
        <v>0.39488894403021202</v>
      </c>
      <c r="AO10" s="11">
        <v>0.43044636585328999</v>
      </c>
      <c r="AP10" s="11">
        <v>0.41226517855186501</v>
      </c>
      <c r="AQ10" s="11"/>
      <c r="AR10" s="11">
        <v>0.367939963296253</v>
      </c>
      <c r="AS10" s="11">
        <v>0.43787893298629399</v>
      </c>
      <c r="AT10" s="11">
        <v>0.38288012340890898</v>
      </c>
      <c r="AU10" s="11"/>
      <c r="AV10" s="11">
        <v>0.40031564464124902</v>
      </c>
      <c r="AW10" s="11">
        <v>0.42355869722702399</v>
      </c>
      <c r="AX10" s="11">
        <v>0.47774860613352799</v>
      </c>
      <c r="AY10" s="11">
        <v>0.216147169862797</v>
      </c>
      <c r="AZ10" s="11">
        <v>0.34171299220055201</v>
      </c>
      <c r="BA10" s="11"/>
      <c r="BB10" s="11">
        <v>0.422178843409101</v>
      </c>
      <c r="BC10" s="11">
        <v>0.41109848510125302</v>
      </c>
      <c r="BD10" s="11">
        <v>0.47739385819543501</v>
      </c>
      <c r="BE10" s="11"/>
      <c r="BF10" s="11">
        <v>0.41681862730490499</v>
      </c>
      <c r="BG10" s="11">
        <v>0.38665581901120299</v>
      </c>
      <c r="BH10" s="11">
        <v>0.38168213150457603</v>
      </c>
      <c r="BI10" s="11">
        <v>0.43064803582428302</v>
      </c>
      <c r="BJ10" s="11">
        <v>0.41165142756553802</v>
      </c>
      <c r="BK10" s="11">
        <v>0.398352685168959</v>
      </c>
    </row>
    <row r="11" spans="2:63" x14ac:dyDescent="0.35">
      <c r="B11" s="14" t="s">
        <v>255</v>
      </c>
      <c r="C11" s="11">
        <v>0.26418764463352601</v>
      </c>
      <c r="D11" s="11">
        <v>0.27217680824357399</v>
      </c>
      <c r="E11" s="11">
        <v>0.25775118907989703</v>
      </c>
      <c r="F11" s="11"/>
      <c r="G11" s="11">
        <v>0.17779549554148499</v>
      </c>
      <c r="H11" s="11">
        <v>0.20814448915942099</v>
      </c>
      <c r="I11" s="11">
        <v>0.24183424328586101</v>
      </c>
      <c r="J11" s="11">
        <v>0.306341155519543</v>
      </c>
      <c r="K11" s="11">
        <v>0.27790783754395199</v>
      </c>
      <c r="L11" s="11">
        <v>0.34336214590067399</v>
      </c>
      <c r="M11" s="11"/>
      <c r="N11" s="11">
        <v>0.20924451907217301</v>
      </c>
      <c r="O11" s="11">
        <v>0.26833879191090898</v>
      </c>
      <c r="P11" s="11">
        <v>0.32606129674047102</v>
      </c>
      <c r="Q11" s="11">
        <v>0.276902471336398</v>
      </c>
      <c r="R11" s="11">
        <v>0.27313614063631497</v>
      </c>
      <c r="S11" s="11">
        <v>0.26533901091185202</v>
      </c>
      <c r="T11" s="11">
        <v>0.288418799957531</v>
      </c>
      <c r="U11" s="11">
        <v>0.22315818686852601</v>
      </c>
      <c r="V11" s="11">
        <v>0.260326636590826</v>
      </c>
      <c r="W11" s="11">
        <v>0.264018363391615</v>
      </c>
      <c r="X11" s="11">
        <v>0.27382311453768798</v>
      </c>
      <c r="Y11" s="11"/>
      <c r="Z11" s="11">
        <v>0.245453580917635</v>
      </c>
      <c r="AA11" s="11">
        <v>0.281568254267548</v>
      </c>
      <c r="AB11" s="11">
        <v>0.24409928518387</v>
      </c>
      <c r="AC11" s="11">
        <v>0.28313501992142898</v>
      </c>
      <c r="AD11" s="11"/>
      <c r="AE11" s="11">
        <v>0.29579091918573402</v>
      </c>
      <c r="AF11" s="11">
        <v>0.26994721003362998</v>
      </c>
      <c r="AG11" s="11">
        <v>0.236939703200237</v>
      </c>
      <c r="AH11" s="11">
        <v>0.21191458779451899</v>
      </c>
      <c r="AI11" s="11">
        <v>0.26142376416526802</v>
      </c>
      <c r="AJ11" s="11"/>
      <c r="AK11" s="11">
        <v>0.291578751087262</v>
      </c>
      <c r="AL11" s="11">
        <v>0.26857884047378699</v>
      </c>
      <c r="AM11" s="11">
        <v>0.22475749893173899</v>
      </c>
      <c r="AN11" s="11">
        <v>0.24024099259998499</v>
      </c>
      <c r="AO11" s="11">
        <v>0.23840574710151199</v>
      </c>
      <c r="AP11" s="11">
        <v>0.21553693854278699</v>
      </c>
      <c r="AQ11" s="11"/>
      <c r="AR11" s="11">
        <v>0.30752573102066</v>
      </c>
      <c r="AS11" s="11">
        <v>0.22252048682349401</v>
      </c>
      <c r="AT11" s="11">
        <v>0.28995925651971499</v>
      </c>
      <c r="AU11" s="11"/>
      <c r="AV11" s="11">
        <v>0.29072026389858102</v>
      </c>
      <c r="AW11" s="11">
        <v>0.20349883083498299</v>
      </c>
      <c r="AX11" s="11">
        <v>0.23819053683451</v>
      </c>
      <c r="AY11" s="11">
        <v>0.32654681944553499</v>
      </c>
      <c r="AZ11" s="11">
        <v>0.33480589211504902</v>
      </c>
      <c r="BA11" s="11"/>
      <c r="BB11" s="11">
        <v>0.28535613921275099</v>
      </c>
      <c r="BC11" s="11">
        <v>0.206006277055965</v>
      </c>
      <c r="BD11" s="11">
        <v>0.242809657043385</v>
      </c>
      <c r="BE11" s="11"/>
      <c r="BF11" s="11">
        <v>0.200047437389681</v>
      </c>
      <c r="BG11" s="11">
        <v>0.32489631592342599</v>
      </c>
      <c r="BH11" s="11">
        <v>0.26216632235959803</v>
      </c>
      <c r="BI11" s="11">
        <v>0.233505830536508</v>
      </c>
      <c r="BJ11" s="11">
        <v>0.27933199764911798</v>
      </c>
      <c r="BK11" s="11">
        <v>0.29080676394770599</v>
      </c>
    </row>
    <row r="12" spans="2:63" x14ac:dyDescent="0.35">
      <c r="B12" s="14" t="s">
        <v>256</v>
      </c>
      <c r="C12" s="11">
        <v>6.8426914872308606E-2</v>
      </c>
      <c r="D12" s="11">
        <v>8.0726194922910305E-2</v>
      </c>
      <c r="E12" s="11">
        <v>5.6944571537740997E-2</v>
      </c>
      <c r="F12" s="11"/>
      <c r="G12" s="11">
        <v>4.04451654026248E-2</v>
      </c>
      <c r="H12" s="11">
        <v>4.9006172461915298E-2</v>
      </c>
      <c r="I12" s="11">
        <v>5.9247435545357802E-2</v>
      </c>
      <c r="J12" s="11">
        <v>6.4332984617999106E-2</v>
      </c>
      <c r="K12" s="11">
        <v>9.6979102684431107E-2</v>
      </c>
      <c r="L12" s="11">
        <v>9.4878674751567596E-2</v>
      </c>
      <c r="M12" s="11"/>
      <c r="N12" s="11">
        <v>5.9088806647488001E-2</v>
      </c>
      <c r="O12" s="11">
        <v>4.78080225101555E-2</v>
      </c>
      <c r="P12" s="11">
        <v>6.8373917639386494E-2</v>
      </c>
      <c r="Q12" s="11">
        <v>9.9224987257535896E-2</v>
      </c>
      <c r="R12" s="11">
        <v>4.41410440321248E-2</v>
      </c>
      <c r="S12" s="11">
        <v>5.3930340497022701E-2</v>
      </c>
      <c r="T12" s="11">
        <v>7.9235334704733096E-2</v>
      </c>
      <c r="U12" s="11">
        <v>7.46613256783282E-2</v>
      </c>
      <c r="V12" s="11">
        <v>6.6118147448661999E-2</v>
      </c>
      <c r="W12" s="11">
        <v>9.0991182579256202E-2</v>
      </c>
      <c r="X12" s="11">
        <v>9.5072045248749598E-2</v>
      </c>
      <c r="Y12" s="11"/>
      <c r="Z12" s="11">
        <v>7.1810977124937905E-2</v>
      </c>
      <c r="AA12" s="11">
        <v>6.8505806863327495E-2</v>
      </c>
      <c r="AB12" s="11">
        <v>7.5479779632599497E-2</v>
      </c>
      <c r="AC12" s="11">
        <v>5.7337741129207601E-2</v>
      </c>
      <c r="AD12" s="11"/>
      <c r="AE12" s="11">
        <v>6.8087487535216096E-2</v>
      </c>
      <c r="AF12" s="11">
        <v>7.8806448097033702E-2</v>
      </c>
      <c r="AG12" s="11">
        <v>5.57656465696999E-2</v>
      </c>
      <c r="AH12" s="11">
        <v>6.5731869808673293E-2</v>
      </c>
      <c r="AI12" s="11">
        <v>6.6768579086549706E-2</v>
      </c>
      <c r="AJ12" s="11"/>
      <c r="AK12" s="11">
        <v>8.5686892390207506E-2</v>
      </c>
      <c r="AL12" s="11">
        <v>5.6883540011066401E-2</v>
      </c>
      <c r="AM12" s="11">
        <v>4.0505618564231502E-2</v>
      </c>
      <c r="AN12" s="11">
        <v>7.2760047853960202E-2</v>
      </c>
      <c r="AO12" s="11">
        <v>5.6733871595169599E-2</v>
      </c>
      <c r="AP12" s="11">
        <v>8.0912279007872401E-2</v>
      </c>
      <c r="AQ12" s="11"/>
      <c r="AR12" s="11">
        <v>9.0859020699814594E-2</v>
      </c>
      <c r="AS12" s="11">
        <v>5.12082490987514E-2</v>
      </c>
      <c r="AT12" s="11">
        <v>8.0166556444125195E-2</v>
      </c>
      <c r="AU12" s="11"/>
      <c r="AV12" s="11">
        <v>8.5986178456406007E-2</v>
      </c>
      <c r="AW12" s="11">
        <v>4.9177116994111703E-2</v>
      </c>
      <c r="AX12" s="11">
        <v>6.08219376904593E-2</v>
      </c>
      <c r="AY12" s="11">
        <v>0.121822492365423</v>
      </c>
      <c r="AZ12" s="11">
        <v>8.1951961650191196E-2</v>
      </c>
      <c r="BA12" s="11"/>
      <c r="BB12" s="11">
        <v>8.0236727969428698E-2</v>
      </c>
      <c r="BC12" s="11">
        <v>5.4004791389610098E-2</v>
      </c>
      <c r="BD12" s="11">
        <v>3.8007191557200101E-2</v>
      </c>
      <c r="BE12" s="11"/>
      <c r="BF12" s="11">
        <v>4.7362839770839597E-2</v>
      </c>
      <c r="BG12" s="11">
        <v>5.8891674943947502E-2</v>
      </c>
      <c r="BH12" s="11">
        <v>8.1160015450183906E-2</v>
      </c>
      <c r="BI12" s="11">
        <v>9.3055652255187707E-2</v>
      </c>
      <c r="BJ12" s="11">
        <v>7.0145241166879896E-2</v>
      </c>
      <c r="BK12" s="11">
        <v>6.9599670356637403E-2</v>
      </c>
    </row>
    <row r="13" spans="2:63" x14ac:dyDescent="0.35">
      <c r="B13" s="14" t="s">
        <v>257</v>
      </c>
      <c r="C13" s="11">
        <v>3.4085524888514102E-2</v>
      </c>
      <c r="D13" s="11">
        <v>4.3351718843095098E-2</v>
      </c>
      <c r="E13" s="11">
        <v>2.47900203647216E-2</v>
      </c>
      <c r="F13" s="11"/>
      <c r="G13" s="11">
        <v>1.6429736647775198E-2</v>
      </c>
      <c r="H13" s="11">
        <v>2.0123548415954099E-2</v>
      </c>
      <c r="I13" s="11">
        <v>3.6308915815091797E-2</v>
      </c>
      <c r="J13" s="11">
        <v>4.4016759248275701E-2</v>
      </c>
      <c r="K13" s="11">
        <v>4.3511726979220601E-2</v>
      </c>
      <c r="L13" s="11">
        <v>4.1257883456327603E-2</v>
      </c>
      <c r="M13" s="11"/>
      <c r="N13" s="11">
        <v>2.3890238862104299E-2</v>
      </c>
      <c r="O13" s="11">
        <v>3.2790441755483297E-2</v>
      </c>
      <c r="P13" s="11">
        <v>3.5176063221146497E-2</v>
      </c>
      <c r="Q13" s="11">
        <v>3.9748971837239702E-2</v>
      </c>
      <c r="R13" s="11">
        <v>3.0826213940984198E-2</v>
      </c>
      <c r="S13" s="11">
        <v>3.3710235556372002E-2</v>
      </c>
      <c r="T13" s="11">
        <v>3.8791049980645899E-2</v>
      </c>
      <c r="U13" s="11">
        <v>3.4677409673997503E-2</v>
      </c>
      <c r="V13" s="11">
        <v>4.6198512978500597E-2</v>
      </c>
      <c r="W13" s="11">
        <v>2.79075473748902E-2</v>
      </c>
      <c r="X13" s="11">
        <v>3.5827382954624502E-2</v>
      </c>
      <c r="Y13" s="11"/>
      <c r="Z13" s="11">
        <v>2.5867365312019198E-2</v>
      </c>
      <c r="AA13" s="11">
        <v>3.1382423173650899E-2</v>
      </c>
      <c r="AB13" s="11">
        <v>2.7588158799829E-2</v>
      </c>
      <c r="AC13" s="11">
        <v>5.0281041471523902E-2</v>
      </c>
      <c r="AD13" s="11"/>
      <c r="AE13" s="11">
        <v>4.4457159550675501E-2</v>
      </c>
      <c r="AF13" s="11">
        <v>3.3215314669734999E-2</v>
      </c>
      <c r="AG13" s="11">
        <v>3.04048598406511E-2</v>
      </c>
      <c r="AH13" s="11">
        <v>1.8183125692322801E-2</v>
      </c>
      <c r="AI13" s="11">
        <v>4.4679075331332897E-2</v>
      </c>
      <c r="AJ13" s="11"/>
      <c r="AK13" s="11">
        <v>2.8645164585672501E-2</v>
      </c>
      <c r="AL13" s="11">
        <v>2.8606991049854098E-2</v>
      </c>
      <c r="AM13" s="11">
        <v>5.6548075604813897E-2</v>
      </c>
      <c r="AN13" s="11">
        <v>5.8991615484264702E-2</v>
      </c>
      <c r="AO13" s="11">
        <v>2.7199617597889001E-2</v>
      </c>
      <c r="AP13" s="11">
        <v>3.1641341966464599E-2</v>
      </c>
      <c r="AQ13" s="11"/>
      <c r="AR13" s="11">
        <v>5.67639619586644E-2</v>
      </c>
      <c r="AS13" s="11">
        <v>1.60708027628494E-2</v>
      </c>
      <c r="AT13" s="11">
        <v>4.0315675305061902E-2</v>
      </c>
      <c r="AU13" s="11"/>
      <c r="AV13" s="11">
        <v>4.4075056972394201E-2</v>
      </c>
      <c r="AW13" s="11">
        <v>2.68437021137105E-2</v>
      </c>
      <c r="AX13" s="11">
        <v>1.34140166703729E-2</v>
      </c>
      <c r="AY13" s="11">
        <v>8.6125640365474501E-2</v>
      </c>
      <c r="AZ13" s="11">
        <v>4.4566751049573798E-2</v>
      </c>
      <c r="BA13" s="11"/>
      <c r="BB13" s="11">
        <v>3.5556055154037099E-2</v>
      </c>
      <c r="BC13" s="11">
        <v>2.4980434675876101E-2</v>
      </c>
      <c r="BD13" s="11">
        <v>1.5574421441756E-2</v>
      </c>
      <c r="BE13" s="11"/>
      <c r="BF13" s="11">
        <v>1.9299775498226101E-2</v>
      </c>
      <c r="BG13" s="11">
        <v>3.6503467436707598E-2</v>
      </c>
      <c r="BH13" s="11">
        <v>2.7088962922163999E-2</v>
      </c>
      <c r="BI13" s="11">
        <v>4.6247105631371598E-2</v>
      </c>
      <c r="BJ13" s="11">
        <v>4.0899315674910501E-2</v>
      </c>
      <c r="BK13" s="11">
        <v>3.4509264312315803E-2</v>
      </c>
    </row>
    <row r="14" spans="2:63" x14ac:dyDescent="0.35">
      <c r="B14" s="14" t="s">
        <v>258</v>
      </c>
      <c r="C14" s="17">
        <v>0.63329991560565102</v>
      </c>
      <c r="D14" s="17">
        <v>0.60374527799042099</v>
      </c>
      <c r="E14" s="17">
        <v>0.66051421901764096</v>
      </c>
      <c r="F14" s="17"/>
      <c r="G14" s="17">
        <v>0.76532960240811498</v>
      </c>
      <c r="H14" s="17">
        <v>0.72272578996270997</v>
      </c>
      <c r="I14" s="17">
        <v>0.66260940535368895</v>
      </c>
      <c r="J14" s="17">
        <v>0.58530910061418195</v>
      </c>
      <c r="K14" s="17">
        <v>0.58160133279239601</v>
      </c>
      <c r="L14" s="17">
        <v>0.52050129589143102</v>
      </c>
      <c r="M14" s="17"/>
      <c r="N14" s="17">
        <v>0.70777643541823498</v>
      </c>
      <c r="O14" s="17">
        <v>0.65106274382345297</v>
      </c>
      <c r="P14" s="17">
        <v>0.57038872239899596</v>
      </c>
      <c r="Q14" s="17">
        <v>0.58412356956882705</v>
      </c>
      <c r="R14" s="17">
        <v>0.65189660139057604</v>
      </c>
      <c r="S14" s="17">
        <v>0.64702041303475299</v>
      </c>
      <c r="T14" s="17">
        <v>0.59355481535708998</v>
      </c>
      <c r="U14" s="17">
        <v>0.66750307777914897</v>
      </c>
      <c r="V14" s="17">
        <v>0.62735670298201196</v>
      </c>
      <c r="W14" s="17">
        <v>0.61708290665423804</v>
      </c>
      <c r="X14" s="17">
        <v>0.59527745725893799</v>
      </c>
      <c r="Y14" s="17"/>
      <c r="Z14" s="17">
        <v>0.65686807664540803</v>
      </c>
      <c r="AA14" s="17">
        <v>0.61854351569547406</v>
      </c>
      <c r="AB14" s="17">
        <v>0.65283277638370196</v>
      </c>
      <c r="AC14" s="17">
        <v>0.60924619747784003</v>
      </c>
      <c r="AD14" s="17"/>
      <c r="AE14" s="17">
        <v>0.59166443372837396</v>
      </c>
      <c r="AF14" s="17">
        <v>0.61803102719960101</v>
      </c>
      <c r="AG14" s="17">
        <v>0.67688979038941199</v>
      </c>
      <c r="AH14" s="17">
        <v>0.70417041670448499</v>
      </c>
      <c r="AI14" s="17">
        <v>0.62712858141685002</v>
      </c>
      <c r="AJ14" s="17"/>
      <c r="AK14" s="17">
        <v>0.59408919193685805</v>
      </c>
      <c r="AL14" s="17">
        <v>0.64593062846529203</v>
      </c>
      <c r="AM14" s="17">
        <v>0.67818880689921601</v>
      </c>
      <c r="AN14" s="17">
        <v>0.62800734406179004</v>
      </c>
      <c r="AO14" s="17">
        <v>0.67766076370542905</v>
      </c>
      <c r="AP14" s="17">
        <v>0.67190944048287604</v>
      </c>
      <c r="AQ14" s="17"/>
      <c r="AR14" s="17">
        <v>0.54485128632086099</v>
      </c>
      <c r="AS14" s="17">
        <v>0.710200461314905</v>
      </c>
      <c r="AT14" s="17">
        <v>0.58955851173109797</v>
      </c>
      <c r="AU14" s="17"/>
      <c r="AV14" s="17">
        <v>0.57921850067261804</v>
      </c>
      <c r="AW14" s="17">
        <v>0.72048035005719502</v>
      </c>
      <c r="AX14" s="17">
        <v>0.68757350880465795</v>
      </c>
      <c r="AY14" s="17">
        <v>0.465505047823567</v>
      </c>
      <c r="AZ14" s="17">
        <v>0.53867539518518603</v>
      </c>
      <c r="BA14" s="17"/>
      <c r="BB14" s="17">
        <v>0.59885107766378298</v>
      </c>
      <c r="BC14" s="17">
        <v>0.71500849687854895</v>
      </c>
      <c r="BD14" s="17">
        <v>0.703608729957659</v>
      </c>
      <c r="BE14" s="17"/>
      <c r="BF14" s="17">
        <v>0.73328994734125297</v>
      </c>
      <c r="BG14" s="17">
        <v>0.57970854169591901</v>
      </c>
      <c r="BH14" s="17">
        <v>0.62958469926805405</v>
      </c>
      <c r="BI14" s="17">
        <v>0.62719141157693203</v>
      </c>
      <c r="BJ14" s="17">
        <v>0.60962344550909098</v>
      </c>
      <c r="BK14" s="17">
        <v>0.60508430138334002</v>
      </c>
    </row>
    <row r="15" spans="2:63" x14ac:dyDescent="0.35">
      <c r="B15" s="14" t="s">
        <v>259</v>
      </c>
      <c r="C15" s="17">
        <v>0.10251243976082271</v>
      </c>
      <c r="D15" s="17">
        <v>0.12407791376600541</v>
      </c>
      <c r="E15" s="17">
        <v>8.17345919024626E-2</v>
      </c>
      <c r="F15" s="17"/>
      <c r="G15" s="17">
        <v>5.6874902050399995E-2</v>
      </c>
      <c r="H15" s="17">
        <v>6.9129720877869394E-2</v>
      </c>
      <c r="I15" s="17">
        <v>9.5556351360449598E-2</v>
      </c>
      <c r="J15" s="17">
        <v>0.1083497438662748</v>
      </c>
      <c r="K15" s="17">
        <v>0.1404908296636517</v>
      </c>
      <c r="L15" s="17">
        <v>0.13613655820789519</v>
      </c>
      <c r="M15" s="17"/>
      <c r="N15" s="17">
        <v>8.29790455095923E-2</v>
      </c>
      <c r="O15" s="17">
        <v>8.0598464265638797E-2</v>
      </c>
      <c r="P15" s="17">
        <v>0.10354998086053299</v>
      </c>
      <c r="Q15" s="17">
        <v>0.13897395909477561</v>
      </c>
      <c r="R15" s="17">
        <v>7.4967257973108992E-2</v>
      </c>
      <c r="S15" s="17">
        <v>8.7640576053394703E-2</v>
      </c>
      <c r="T15" s="17">
        <v>0.11802638468537899</v>
      </c>
      <c r="U15" s="17">
        <v>0.1093387353523257</v>
      </c>
      <c r="V15" s="17">
        <v>0.1123166604271626</v>
      </c>
      <c r="W15" s="17">
        <v>0.11889872995414641</v>
      </c>
      <c r="X15" s="17">
        <v>0.13089942820337411</v>
      </c>
      <c r="Y15" s="17"/>
      <c r="Z15" s="17">
        <v>9.7678342436957111E-2</v>
      </c>
      <c r="AA15" s="17">
        <v>9.9888230036978387E-2</v>
      </c>
      <c r="AB15" s="17">
        <v>0.10306793843242849</v>
      </c>
      <c r="AC15" s="17">
        <v>0.1076187826007315</v>
      </c>
      <c r="AD15" s="17"/>
      <c r="AE15" s="17">
        <v>0.1125446470858916</v>
      </c>
      <c r="AF15" s="17">
        <v>0.1120217627667687</v>
      </c>
      <c r="AG15" s="17">
        <v>8.6170506410350997E-2</v>
      </c>
      <c r="AH15" s="17">
        <v>8.3914995500996098E-2</v>
      </c>
      <c r="AI15" s="17">
        <v>0.1114476544178826</v>
      </c>
      <c r="AJ15" s="17"/>
      <c r="AK15" s="17">
        <v>0.11433205697588</v>
      </c>
      <c r="AL15" s="17">
        <v>8.5490531060920499E-2</v>
      </c>
      <c r="AM15" s="17">
        <v>9.7053694169045399E-2</v>
      </c>
      <c r="AN15" s="17">
        <v>0.13175166333822491</v>
      </c>
      <c r="AO15" s="17">
        <v>8.3933489193058597E-2</v>
      </c>
      <c r="AP15" s="17">
        <v>0.11255362097433699</v>
      </c>
      <c r="AQ15" s="17"/>
      <c r="AR15" s="17">
        <v>0.14762298265847901</v>
      </c>
      <c r="AS15" s="17">
        <v>6.7279051861600797E-2</v>
      </c>
      <c r="AT15" s="17">
        <v>0.1204822317491871</v>
      </c>
      <c r="AU15" s="17"/>
      <c r="AV15" s="17">
        <v>0.13006123542880021</v>
      </c>
      <c r="AW15" s="17">
        <v>7.6020819107822199E-2</v>
      </c>
      <c r="AX15" s="17">
        <v>7.4235954360832204E-2</v>
      </c>
      <c r="AY15" s="17">
        <v>0.20794813273089752</v>
      </c>
      <c r="AZ15" s="17">
        <v>0.126518712699765</v>
      </c>
      <c r="BA15" s="17"/>
      <c r="BB15" s="17">
        <v>0.1157927831234658</v>
      </c>
      <c r="BC15" s="17">
        <v>7.8985226065486192E-2</v>
      </c>
      <c r="BD15" s="17">
        <v>5.3581612998956099E-2</v>
      </c>
      <c r="BE15" s="17"/>
      <c r="BF15" s="17">
        <v>6.6662615269065695E-2</v>
      </c>
      <c r="BG15" s="17">
        <v>9.5395142380655107E-2</v>
      </c>
      <c r="BH15" s="17">
        <v>0.1082489783723479</v>
      </c>
      <c r="BI15" s="17">
        <v>0.1393027578865593</v>
      </c>
      <c r="BJ15" s="17">
        <v>0.1110445568417904</v>
      </c>
      <c r="BK15" s="17">
        <v>0.10410893466895321</v>
      </c>
    </row>
    <row r="16" spans="2:63" x14ac:dyDescent="0.35">
      <c r="B16" s="14" t="s">
        <v>192</v>
      </c>
      <c r="C16" s="18">
        <v>0.53078747584482833</v>
      </c>
      <c r="D16" s="18">
        <v>0.47966736422441558</v>
      </c>
      <c r="E16" s="18">
        <v>0.57877962711517839</v>
      </c>
      <c r="F16" s="18"/>
      <c r="G16" s="18">
        <v>0.70845470035771496</v>
      </c>
      <c r="H16" s="18">
        <v>0.65359606908484058</v>
      </c>
      <c r="I16" s="18">
        <v>0.56705305399323935</v>
      </c>
      <c r="J16" s="18">
        <v>0.47695935674790713</v>
      </c>
      <c r="K16" s="18">
        <v>0.44111050312874434</v>
      </c>
      <c r="L16" s="18">
        <v>0.38436473768353585</v>
      </c>
      <c r="M16" s="18"/>
      <c r="N16" s="18">
        <v>0.62479738990864264</v>
      </c>
      <c r="O16" s="18">
        <v>0.5704642795578142</v>
      </c>
      <c r="P16" s="18">
        <v>0.46683874153846294</v>
      </c>
      <c r="Q16" s="18">
        <v>0.44514961047405144</v>
      </c>
      <c r="R16" s="18">
        <v>0.57692934341746704</v>
      </c>
      <c r="S16" s="18">
        <v>0.55937983698135829</v>
      </c>
      <c r="T16" s="18">
        <v>0.47552843067171102</v>
      </c>
      <c r="U16" s="18">
        <v>0.55816434242682322</v>
      </c>
      <c r="V16" s="18">
        <v>0.51504004255484936</v>
      </c>
      <c r="W16" s="18">
        <v>0.49818417670009163</v>
      </c>
      <c r="X16" s="18">
        <v>0.46437802905556391</v>
      </c>
      <c r="Y16" s="18"/>
      <c r="Z16" s="18">
        <v>0.55918973420845086</v>
      </c>
      <c r="AA16" s="18">
        <v>0.51865528565849561</v>
      </c>
      <c r="AB16" s="18">
        <v>0.54976483795127351</v>
      </c>
      <c r="AC16" s="18">
        <v>0.50162741487710849</v>
      </c>
      <c r="AD16" s="18"/>
      <c r="AE16" s="18">
        <v>0.47911978664248234</v>
      </c>
      <c r="AF16" s="18">
        <v>0.50600926443283234</v>
      </c>
      <c r="AG16" s="18">
        <v>0.59071928397906104</v>
      </c>
      <c r="AH16" s="18">
        <v>0.62025542120348887</v>
      </c>
      <c r="AI16" s="18">
        <v>0.51568092699896739</v>
      </c>
      <c r="AJ16" s="18"/>
      <c r="AK16" s="18">
        <v>0.47975713496097805</v>
      </c>
      <c r="AL16" s="18">
        <v>0.56044009740437151</v>
      </c>
      <c r="AM16" s="18">
        <v>0.5811351127301706</v>
      </c>
      <c r="AN16" s="18">
        <v>0.49625568072356513</v>
      </c>
      <c r="AO16" s="18">
        <v>0.59372727451237051</v>
      </c>
      <c r="AP16" s="18">
        <v>0.55935581950853908</v>
      </c>
      <c r="AQ16" s="18"/>
      <c r="AR16" s="18">
        <v>0.39722830366238199</v>
      </c>
      <c r="AS16" s="18">
        <v>0.64292140945330423</v>
      </c>
      <c r="AT16" s="18">
        <v>0.46907627998191087</v>
      </c>
      <c r="AU16" s="18"/>
      <c r="AV16" s="18">
        <v>0.44915726524381783</v>
      </c>
      <c r="AW16" s="18">
        <v>0.64445953094937281</v>
      </c>
      <c r="AX16" s="18">
        <v>0.61333755444382576</v>
      </c>
      <c r="AY16" s="18">
        <v>0.25755691509266948</v>
      </c>
      <c r="AZ16" s="18">
        <v>0.41215668248542103</v>
      </c>
      <c r="BA16" s="18"/>
      <c r="BB16" s="18">
        <v>0.48305829454031718</v>
      </c>
      <c r="BC16" s="18">
        <v>0.63602327081306276</v>
      </c>
      <c r="BD16" s="18">
        <v>0.65002711695870286</v>
      </c>
      <c r="BE16" s="18"/>
      <c r="BF16" s="18">
        <v>0.66662733207218727</v>
      </c>
      <c r="BG16" s="18">
        <v>0.4843133993152639</v>
      </c>
      <c r="BH16" s="18">
        <v>0.52133572089570612</v>
      </c>
      <c r="BI16" s="18">
        <v>0.48788865369037271</v>
      </c>
      <c r="BJ16" s="18">
        <v>0.4985788886673006</v>
      </c>
      <c r="BK16" s="18">
        <v>0.50097536671438681</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G19"/>
  <sheetViews>
    <sheetView showGridLines="0" workbookViewId="0">
      <pane xSplit="2" topLeftCell="C1" activePane="topRight" state="frozen"/>
      <selection pane="topRight" activeCell="B19" sqref="B19"/>
    </sheetView>
  </sheetViews>
  <sheetFormatPr defaultColWidth="11.453125" defaultRowHeight="14.5" x14ac:dyDescent="0.35"/>
  <cols>
    <col min="2" max="2" width="25.7265625" customWidth="1"/>
    <col min="3" max="7" width="20.7265625" customWidth="1"/>
  </cols>
  <sheetData>
    <row r="2" spans="2:7" ht="40" customHeight="1" x14ac:dyDescent="0.35">
      <c r="D2" s="55" t="s">
        <v>85</v>
      </c>
      <c r="E2" s="50"/>
      <c r="F2" s="50"/>
      <c r="G2" s="50"/>
    </row>
    <row r="6" spans="2:7" ht="50.15" customHeight="1" x14ac:dyDescent="0.35">
      <c r="B6" s="16" t="s">
        <v>4</v>
      </c>
      <c r="C6" s="47" t="s">
        <v>464</v>
      </c>
      <c r="D6" s="47" t="s">
        <v>465</v>
      </c>
      <c r="E6" s="47" t="s">
        <v>466</v>
      </c>
      <c r="F6" s="47" t="s">
        <v>467</v>
      </c>
    </row>
    <row r="7" spans="2:7" x14ac:dyDescent="0.35">
      <c r="B7" s="14" t="s">
        <v>79</v>
      </c>
      <c r="C7" s="11">
        <v>0.31089033129348798</v>
      </c>
      <c r="D7" s="11">
        <v>0.249631979841139</v>
      </c>
      <c r="E7" s="11">
        <v>0.25110130379953999</v>
      </c>
      <c r="F7" s="11">
        <v>0.19155337139153999</v>
      </c>
    </row>
    <row r="8" spans="2:7" x14ac:dyDescent="0.35">
      <c r="B8" s="14" t="s">
        <v>80</v>
      </c>
      <c r="C8" s="11">
        <v>0.59509001925979998</v>
      </c>
      <c r="D8" s="11">
        <v>0.65872606613958595</v>
      </c>
      <c r="E8" s="11">
        <v>0.55920150571835903</v>
      </c>
      <c r="F8" s="11">
        <v>0.50470591637286499</v>
      </c>
    </row>
    <row r="9" spans="2:7" x14ac:dyDescent="0.35">
      <c r="B9" s="14" t="s">
        <v>81</v>
      </c>
      <c r="C9" s="11">
        <v>3.3919469910349699E-2</v>
      </c>
      <c r="D9" s="11">
        <v>2.8264637258917501E-2</v>
      </c>
      <c r="E9" s="11">
        <v>4.2759743326741102E-2</v>
      </c>
      <c r="F9" s="11">
        <v>6.7298712117170006E-2</v>
      </c>
    </row>
    <row r="10" spans="2:7" x14ac:dyDescent="0.35">
      <c r="B10" s="14" t="s">
        <v>82</v>
      </c>
      <c r="C10" s="11">
        <v>2.2268155048827499E-2</v>
      </c>
      <c r="D10" s="11">
        <v>2.4388257303192499E-2</v>
      </c>
      <c r="E10" s="11">
        <v>5.5758966577591197E-2</v>
      </c>
      <c r="F10" s="11">
        <v>0.127074429542644</v>
      </c>
    </row>
    <row r="11" spans="2:7" x14ac:dyDescent="0.35">
      <c r="B11" s="14" t="s">
        <v>83</v>
      </c>
      <c r="C11" s="11">
        <v>2.6364375346289999E-2</v>
      </c>
      <c r="D11" s="11">
        <v>2.2222624669846001E-2</v>
      </c>
      <c r="E11" s="11">
        <v>6.9001074975990506E-2</v>
      </c>
      <c r="F11" s="11">
        <v>9.5669826322297105E-2</v>
      </c>
    </row>
    <row r="12" spans="2:7" x14ac:dyDescent="0.35">
      <c r="B12" s="14" t="s">
        <v>84</v>
      </c>
      <c r="C12" s="11">
        <v>1.14676491412455E-2</v>
      </c>
      <c r="D12" s="11">
        <v>1.6766434787318901E-2</v>
      </c>
      <c r="E12" s="11">
        <v>2.2177405601778302E-2</v>
      </c>
      <c r="F12" s="11">
        <v>1.3697744253483799E-2</v>
      </c>
    </row>
    <row r="13" spans="2:7" x14ac:dyDescent="0.35">
      <c r="B13" s="46" t="s">
        <v>454</v>
      </c>
      <c r="C13" s="15"/>
      <c r="D13" s="15"/>
      <c r="E13" s="15"/>
      <c r="F13" s="15"/>
    </row>
    <row r="14" spans="2:7" x14ac:dyDescent="0.35">
      <c r="B14" t="s">
        <v>68</v>
      </c>
    </row>
    <row r="15" spans="2:7" x14ac:dyDescent="0.35">
      <c r="B15" t="s">
        <v>69</v>
      </c>
    </row>
    <row r="19" spans="2:2" x14ac:dyDescent="0.35">
      <c r="B19" s="4" t="str">
        <f>HYPERLINK("#'Contents'!A1", "Return to Contents")</f>
        <v>Return to Contents</v>
      </c>
    </row>
  </sheetData>
  <mergeCells count="1">
    <mergeCell ref="D2:G2"/>
  </mergeCells>
  <pageMargins left="0.7" right="0.7" top="0.75" bottom="0.75" header="0.3" footer="0.3"/>
  <pageSetup paperSize="9" orientation="portrait" horizontalDpi="300" verticalDpi="300"/>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314</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0.16028823835311901</v>
      </c>
      <c r="D9" s="11">
        <v>0.17759730177244601</v>
      </c>
      <c r="E9" s="11">
        <v>0.14217511964430299</v>
      </c>
      <c r="F9" s="11"/>
      <c r="G9" s="11">
        <v>0.27405088113576298</v>
      </c>
      <c r="H9" s="11">
        <v>0.27957372952945397</v>
      </c>
      <c r="I9" s="11">
        <v>0.17531415962547101</v>
      </c>
      <c r="J9" s="11">
        <v>0.112506361267719</v>
      </c>
      <c r="K9" s="11">
        <v>8.8066459404564701E-2</v>
      </c>
      <c r="L9" s="11">
        <v>6.0725604317076402E-2</v>
      </c>
      <c r="M9" s="11"/>
      <c r="N9" s="11">
        <v>0.26329334409129201</v>
      </c>
      <c r="O9" s="11">
        <v>0.14154383027661299</v>
      </c>
      <c r="P9" s="11">
        <v>0.151673179905818</v>
      </c>
      <c r="Q9" s="11">
        <v>0.104973399237138</v>
      </c>
      <c r="R9" s="11">
        <v>0.147868650808197</v>
      </c>
      <c r="S9" s="11">
        <v>0.16799633098550801</v>
      </c>
      <c r="T9" s="11">
        <v>0.15828810696616899</v>
      </c>
      <c r="U9" s="11">
        <v>0.12644456213334301</v>
      </c>
      <c r="V9" s="11">
        <v>0.139785027858393</v>
      </c>
      <c r="W9" s="11">
        <v>0.14922930934649101</v>
      </c>
      <c r="X9" s="11">
        <v>0.13264306749479601</v>
      </c>
      <c r="Y9" s="11"/>
      <c r="Z9" s="11">
        <v>0.149979570083525</v>
      </c>
      <c r="AA9" s="11">
        <v>0.133795573778309</v>
      </c>
      <c r="AB9" s="11">
        <v>0.18305930860366401</v>
      </c>
      <c r="AC9" s="11">
        <v>0.17790495796757799</v>
      </c>
      <c r="AD9" s="11"/>
      <c r="AE9" s="11">
        <v>0.13431738984991401</v>
      </c>
      <c r="AF9" s="11">
        <v>0.15977624575785601</v>
      </c>
      <c r="AG9" s="11">
        <v>0.16060852359435299</v>
      </c>
      <c r="AH9" s="11">
        <v>0.21407728766079001</v>
      </c>
      <c r="AI9" s="11">
        <v>0.27545584638179499</v>
      </c>
      <c r="AJ9" s="11"/>
      <c r="AK9" s="11">
        <v>0.134438911964087</v>
      </c>
      <c r="AL9" s="11">
        <v>0.157503579431996</v>
      </c>
      <c r="AM9" s="11">
        <v>0.17272352524168799</v>
      </c>
      <c r="AN9" s="11">
        <v>0.19392199468153101</v>
      </c>
      <c r="AO9" s="11">
        <v>0.18748930573211101</v>
      </c>
      <c r="AP9" s="11">
        <v>0.199713599805426</v>
      </c>
      <c r="AQ9" s="11"/>
      <c r="AR9" s="11">
        <v>0.129744077015474</v>
      </c>
      <c r="AS9" s="11">
        <v>0.18333864015780199</v>
      </c>
      <c r="AT9" s="11">
        <v>0.13622580863605699</v>
      </c>
      <c r="AU9" s="11"/>
      <c r="AV9" s="11">
        <v>0.13588948189974501</v>
      </c>
      <c r="AW9" s="11">
        <v>0.192674250223965</v>
      </c>
      <c r="AX9" s="11">
        <v>0.17658497912516399</v>
      </c>
      <c r="AY9" s="11">
        <v>0.28056302284303802</v>
      </c>
      <c r="AZ9" s="11">
        <v>0.119955227021558</v>
      </c>
      <c r="BA9" s="11"/>
      <c r="BB9" s="11">
        <v>0.139413019399132</v>
      </c>
      <c r="BC9" s="11">
        <v>0.19110759997509599</v>
      </c>
      <c r="BD9" s="11">
        <v>0.186775535615511</v>
      </c>
      <c r="BE9" s="11"/>
      <c r="BF9" s="11">
        <v>0.25114026540879503</v>
      </c>
      <c r="BG9" s="11">
        <v>0.13014875349164601</v>
      </c>
      <c r="BH9" s="11">
        <v>0.187464466409939</v>
      </c>
      <c r="BI9" s="11">
        <v>0.122068166842024</v>
      </c>
      <c r="BJ9" s="11">
        <v>0.107747207922903</v>
      </c>
      <c r="BK9" s="11">
        <v>0.16501261793501701</v>
      </c>
    </row>
    <row r="10" spans="2:63" x14ac:dyDescent="0.35">
      <c r="B10" s="14" t="s">
        <v>254</v>
      </c>
      <c r="C10" s="11">
        <v>0.427954345262477</v>
      </c>
      <c r="D10" s="11">
        <v>0.40274912575125199</v>
      </c>
      <c r="E10" s="11">
        <v>0.45400669400349802</v>
      </c>
      <c r="F10" s="11"/>
      <c r="G10" s="11">
        <v>0.43527362938764902</v>
      </c>
      <c r="H10" s="11">
        <v>0.42500191444142799</v>
      </c>
      <c r="I10" s="11">
        <v>0.43531189519755997</v>
      </c>
      <c r="J10" s="11">
        <v>0.41119386824014997</v>
      </c>
      <c r="K10" s="11">
        <v>0.444742002251093</v>
      </c>
      <c r="L10" s="11">
        <v>0.42174109594871301</v>
      </c>
      <c r="M10" s="11"/>
      <c r="N10" s="11">
        <v>0.38946763164340598</v>
      </c>
      <c r="O10" s="11">
        <v>0.45188154443902301</v>
      </c>
      <c r="P10" s="11">
        <v>0.40462962160493199</v>
      </c>
      <c r="Q10" s="11">
        <v>0.41968738909311198</v>
      </c>
      <c r="R10" s="11">
        <v>0.47697075536158101</v>
      </c>
      <c r="S10" s="11">
        <v>0.41243595628531199</v>
      </c>
      <c r="T10" s="11">
        <v>0.40375124620111502</v>
      </c>
      <c r="U10" s="11">
        <v>0.50405301859249996</v>
      </c>
      <c r="V10" s="11">
        <v>0.44922309900045199</v>
      </c>
      <c r="W10" s="11">
        <v>0.43565786106441401</v>
      </c>
      <c r="X10" s="11">
        <v>0.40215506912041898</v>
      </c>
      <c r="Y10" s="11"/>
      <c r="Z10" s="11">
        <v>0.47427136148357402</v>
      </c>
      <c r="AA10" s="11">
        <v>0.41013564940195402</v>
      </c>
      <c r="AB10" s="11">
        <v>0.454391550040669</v>
      </c>
      <c r="AC10" s="11">
        <v>0.37321196482533298</v>
      </c>
      <c r="AD10" s="11"/>
      <c r="AE10" s="11">
        <v>0.40181145330133</v>
      </c>
      <c r="AF10" s="11">
        <v>0.43419358376430001</v>
      </c>
      <c r="AG10" s="11">
        <v>0.45319547776142499</v>
      </c>
      <c r="AH10" s="11">
        <v>0.45727113306802503</v>
      </c>
      <c r="AI10" s="11">
        <v>0.31095998786919299</v>
      </c>
      <c r="AJ10" s="11"/>
      <c r="AK10" s="11">
        <v>0.42579008049501399</v>
      </c>
      <c r="AL10" s="11">
        <v>0.45295551994662098</v>
      </c>
      <c r="AM10" s="11">
        <v>0.42348442902781702</v>
      </c>
      <c r="AN10" s="11">
        <v>0.37482088918539103</v>
      </c>
      <c r="AO10" s="11">
        <v>0.43606461334107599</v>
      </c>
      <c r="AP10" s="11">
        <v>0.43223993439473102</v>
      </c>
      <c r="AQ10" s="11"/>
      <c r="AR10" s="11">
        <v>0.39687793607246302</v>
      </c>
      <c r="AS10" s="11">
        <v>0.47864607042430202</v>
      </c>
      <c r="AT10" s="11">
        <v>0.35319993245206699</v>
      </c>
      <c r="AU10" s="11"/>
      <c r="AV10" s="11">
        <v>0.41159581988793498</v>
      </c>
      <c r="AW10" s="11">
        <v>0.47057297993459102</v>
      </c>
      <c r="AX10" s="11">
        <v>0.48882930556591497</v>
      </c>
      <c r="AY10" s="11">
        <v>0.19433048054882199</v>
      </c>
      <c r="AZ10" s="11">
        <v>0.33706399682239502</v>
      </c>
      <c r="BA10" s="11"/>
      <c r="BB10" s="11">
        <v>0.42917301050308898</v>
      </c>
      <c r="BC10" s="11">
        <v>0.46951731339508801</v>
      </c>
      <c r="BD10" s="11">
        <v>0.48557612140524398</v>
      </c>
      <c r="BE10" s="11"/>
      <c r="BF10" s="11">
        <v>0.40515372609974298</v>
      </c>
      <c r="BG10" s="11">
        <v>0.42486081798453201</v>
      </c>
      <c r="BH10" s="11">
        <v>0.444508229345837</v>
      </c>
      <c r="BI10" s="11">
        <v>0.44306313445429402</v>
      </c>
      <c r="BJ10" s="11">
        <v>0.43962226722595898</v>
      </c>
      <c r="BK10" s="11">
        <v>0.40883681314942399</v>
      </c>
    </row>
    <row r="11" spans="2:63" x14ac:dyDescent="0.35">
      <c r="B11" s="14" t="s">
        <v>255</v>
      </c>
      <c r="C11" s="11">
        <v>0.29233987249214899</v>
      </c>
      <c r="D11" s="11">
        <v>0.290563953115483</v>
      </c>
      <c r="E11" s="11">
        <v>0.29361425918551598</v>
      </c>
      <c r="F11" s="11"/>
      <c r="G11" s="11">
        <v>0.21315438043349999</v>
      </c>
      <c r="H11" s="11">
        <v>0.21785629054983799</v>
      </c>
      <c r="I11" s="11">
        <v>0.27720303413819303</v>
      </c>
      <c r="J11" s="11">
        <v>0.35258708282936702</v>
      </c>
      <c r="K11" s="11">
        <v>0.344945200935595</v>
      </c>
      <c r="L11" s="11">
        <v>0.33490270767253</v>
      </c>
      <c r="M11" s="11"/>
      <c r="N11" s="11">
        <v>0.24346720085547699</v>
      </c>
      <c r="O11" s="11">
        <v>0.29809601833202898</v>
      </c>
      <c r="P11" s="11">
        <v>0.29156612323705</v>
      </c>
      <c r="Q11" s="11">
        <v>0.31934873588323098</v>
      </c>
      <c r="R11" s="11">
        <v>0.27392437007132903</v>
      </c>
      <c r="S11" s="11">
        <v>0.31315369838264401</v>
      </c>
      <c r="T11" s="11">
        <v>0.30134024699607898</v>
      </c>
      <c r="U11" s="11">
        <v>0.25141059049050501</v>
      </c>
      <c r="V11" s="11">
        <v>0.30754349358083499</v>
      </c>
      <c r="W11" s="11">
        <v>0.30658986286677198</v>
      </c>
      <c r="X11" s="11">
        <v>0.31454409707047998</v>
      </c>
      <c r="Y11" s="11"/>
      <c r="Z11" s="11">
        <v>0.263139428820929</v>
      </c>
      <c r="AA11" s="11">
        <v>0.32012592417717201</v>
      </c>
      <c r="AB11" s="11">
        <v>0.24496622495009701</v>
      </c>
      <c r="AC11" s="11">
        <v>0.337451460742002</v>
      </c>
      <c r="AD11" s="11"/>
      <c r="AE11" s="11">
        <v>0.34390981685787197</v>
      </c>
      <c r="AF11" s="11">
        <v>0.27897709141204402</v>
      </c>
      <c r="AG11" s="11">
        <v>0.26672705570192601</v>
      </c>
      <c r="AH11" s="11">
        <v>0.23248768014155599</v>
      </c>
      <c r="AI11" s="11">
        <v>0.30341236090081503</v>
      </c>
      <c r="AJ11" s="11"/>
      <c r="AK11" s="11">
        <v>0.29655214302894001</v>
      </c>
      <c r="AL11" s="11">
        <v>0.286013015888191</v>
      </c>
      <c r="AM11" s="11">
        <v>0.29869184470275201</v>
      </c>
      <c r="AN11" s="11">
        <v>0.32595596895060502</v>
      </c>
      <c r="AO11" s="11">
        <v>0.26756395974802699</v>
      </c>
      <c r="AP11" s="11">
        <v>0.23765157020362099</v>
      </c>
      <c r="AQ11" s="11"/>
      <c r="AR11" s="11">
        <v>0.309102943451808</v>
      </c>
      <c r="AS11" s="11">
        <v>0.25650041123176798</v>
      </c>
      <c r="AT11" s="11">
        <v>0.38732530973659601</v>
      </c>
      <c r="AU11" s="11"/>
      <c r="AV11" s="11">
        <v>0.31001286871837203</v>
      </c>
      <c r="AW11" s="11">
        <v>0.23949265770924399</v>
      </c>
      <c r="AX11" s="11">
        <v>0.24604055975880301</v>
      </c>
      <c r="AY11" s="11">
        <v>0.403356098857798</v>
      </c>
      <c r="AZ11" s="11">
        <v>0.39146773109870298</v>
      </c>
      <c r="BA11" s="11"/>
      <c r="BB11" s="11">
        <v>0.29680382778134201</v>
      </c>
      <c r="BC11" s="11">
        <v>0.24376466619270501</v>
      </c>
      <c r="BD11" s="11">
        <v>0.24202587244732099</v>
      </c>
      <c r="BE11" s="11"/>
      <c r="BF11" s="11">
        <v>0.247607049852966</v>
      </c>
      <c r="BG11" s="11">
        <v>0.31349019557579799</v>
      </c>
      <c r="BH11" s="11">
        <v>0.28027534419867201</v>
      </c>
      <c r="BI11" s="11">
        <v>0.30458683366176398</v>
      </c>
      <c r="BJ11" s="11">
        <v>0.31816952117320202</v>
      </c>
      <c r="BK11" s="11">
        <v>0.27565198066964097</v>
      </c>
    </row>
    <row r="12" spans="2:63" x14ac:dyDescent="0.35">
      <c r="B12" s="14" t="s">
        <v>256</v>
      </c>
      <c r="C12" s="11">
        <v>9.4671682926164194E-2</v>
      </c>
      <c r="D12" s="11">
        <v>9.7636617934365205E-2</v>
      </c>
      <c r="E12" s="11">
        <v>9.2411932326109697E-2</v>
      </c>
      <c r="F12" s="11"/>
      <c r="G12" s="11">
        <v>6.9910299943078694E-2</v>
      </c>
      <c r="H12" s="11">
        <v>6.3991793324876797E-2</v>
      </c>
      <c r="I12" s="11">
        <v>8.3486339337915993E-2</v>
      </c>
      <c r="J12" s="11">
        <v>8.8112551106023104E-2</v>
      </c>
      <c r="K12" s="11">
        <v>9.2073278322869601E-2</v>
      </c>
      <c r="L12" s="11">
        <v>0.15280339615113001</v>
      </c>
      <c r="M12" s="11"/>
      <c r="N12" s="11">
        <v>8.2463636378266994E-2</v>
      </c>
      <c r="O12" s="11">
        <v>8.16934363917627E-2</v>
      </c>
      <c r="P12" s="11">
        <v>0.119879622564852</v>
      </c>
      <c r="Q12" s="11">
        <v>0.121017334643454</v>
      </c>
      <c r="R12" s="11">
        <v>9.2222955301999004E-2</v>
      </c>
      <c r="S12" s="11">
        <v>8.0334740909152005E-2</v>
      </c>
      <c r="T12" s="11">
        <v>0.116023642044249</v>
      </c>
      <c r="U12" s="11">
        <v>8.7920698253691698E-2</v>
      </c>
      <c r="V12" s="11">
        <v>7.2166830964139506E-2</v>
      </c>
      <c r="W12" s="11">
        <v>8.4299390413575301E-2</v>
      </c>
      <c r="X12" s="11">
        <v>0.143506007195292</v>
      </c>
      <c r="Y12" s="11"/>
      <c r="Z12" s="11">
        <v>8.5580975745214102E-2</v>
      </c>
      <c r="AA12" s="11">
        <v>0.11013927844221</v>
      </c>
      <c r="AB12" s="11">
        <v>9.9382759618363903E-2</v>
      </c>
      <c r="AC12" s="11">
        <v>8.4763199176068699E-2</v>
      </c>
      <c r="AD12" s="11"/>
      <c r="AE12" s="11">
        <v>8.9569718230784801E-2</v>
      </c>
      <c r="AF12" s="11">
        <v>9.9981276966603805E-2</v>
      </c>
      <c r="AG12" s="11">
        <v>9.5238811478164806E-2</v>
      </c>
      <c r="AH12" s="11">
        <v>8.2425395787387001E-2</v>
      </c>
      <c r="AI12" s="11">
        <v>0.10177579737938</v>
      </c>
      <c r="AJ12" s="11"/>
      <c r="AK12" s="11">
        <v>0.114173713597378</v>
      </c>
      <c r="AL12" s="11">
        <v>8.04691674481368E-2</v>
      </c>
      <c r="AM12" s="11">
        <v>8.2448233520187597E-2</v>
      </c>
      <c r="AN12" s="11">
        <v>8.3893719373030098E-2</v>
      </c>
      <c r="AO12" s="11">
        <v>8.7744827854995502E-2</v>
      </c>
      <c r="AP12" s="11">
        <v>0.11364982963622</v>
      </c>
      <c r="AQ12" s="11"/>
      <c r="AR12" s="11">
        <v>0.12525803969425101</v>
      </c>
      <c r="AS12" s="11">
        <v>6.7872643027035995E-2</v>
      </c>
      <c r="AT12" s="11">
        <v>9.5992857740006099E-2</v>
      </c>
      <c r="AU12" s="11"/>
      <c r="AV12" s="11">
        <v>0.11029533841955701</v>
      </c>
      <c r="AW12" s="11">
        <v>7.89521251600587E-2</v>
      </c>
      <c r="AX12" s="11">
        <v>7.7267485367421299E-2</v>
      </c>
      <c r="AY12" s="11">
        <v>0.11379642228202699</v>
      </c>
      <c r="AZ12" s="11">
        <v>0.11508591260539899</v>
      </c>
      <c r="BA12" s="11"/>
      <c r="BB12" s="11">
        <v>0.103738963164756</v>
      </c>
      <c r="BC12" s="11">
        <v>7.8628737568879295E-2</v>
      </c>
      <c r="BD12" s="11">
        <v>7.0726866636862298E-2</v>
      </c>
      <c r="BE12" s="11"/>
      <c r="BF12" s="11">
        <v>7.6430340395359106E-2</v>
      </c>
      <c r="BG12" s="11">
        <v>0.10433688993269299</v>
      </c>
      <c r="BH12" s="11">
        <v>7.3751594329767106E-2</v>
      </c>
      <c r="BI12" s="11">
        <v>9.7995807618951797E-2</v>
      </c>
      <c r="BJ12" s="11">
        <v>0.10685406194347601</v>
      </c>
      <c r="BK12" s="11">
        <v>0.12698654409848401</v>
      </c>
    </row>
    <row r="13" spans="2:63" x14ac:dyDescent="0.35">
      <c r="B13" s="14" t="s">
        <v>257</v>
      </c>
      <c r="C13" s="11">
        <v>2.4745860966090799E-2</v>
      </c>
      <c r="D13" s="11">
        <v>3.1453001426453298E-2</v>
      </c>
      <c r="E13" s="11">
        <v>1.77919948405733E-2</v>
      </c>
      <c r="F13" s="11"/>
      <c r="G13" s="11">
        <v>7.6108091000093398E-3</v>
      </c>
      <c r="H13" s="11">
        <v>1.3576272154403501E-2</v>
      </c>
      <c r="I13" s="11">
        <v>2.8684571700860001E-2</v>
      </c>
      <c r="J13" s="11">
        <v>3.5600136556740901E-2</v>
      </c>
      <c r="K13" s="11">
        <v>3.0173059085877099E-2</v>
      </c>
      <c r="L13" s="11">
        <v>2.9827195910551298E-2</v>
      </c>
      <c r="M13" s="11"/>
      <c r="N13" s="11">
        <v>2.1308187031557398E-2</v>
      </c>
      <c r="O13" s="11">
        <v>2.6785170560571801E-2</v>
      </c>
      <c r="P13" s="11">
        <v>3.2251452687348803E-2</v>
      </c>
      <c r="Q13" s="11">
        <v>3.4973141143064997E-2</v>
      </c>
      <c r="R13" s="11">
        <v>9.0132684568939095E-3</v>
      </c>
      <c r="S13" s="11">
        <v>2.6079273437384198E-2</v>
      </c>
      <c r="T13" s="11">
        <v>2.05967577923881E-2</v>
      </c>
      <c r="U13" s="11">
        <v>3.01711305299599E-2</v>
      </c>
      <c r="V13" s="11">
        <v>3.1281548596180798E-2</v>
      </c>
      <c r="W13" s="11">
        <v>2.4223576308747701E-2</v>
      </c>
      <c r="X13" s="11">
        <v>7.1517591190119701E-3</v>
      </c>
      <c r="Y13" s="11"/>
      <c r="Z13" s="11">
        <v>2.7028663866758E-2</v>
      </c>
      <c r="AA13" s="11">
        <v>2.5803574200354201E-2</v>
      </c>
      <c r="AB13" s="11">
        <v>1.8200156787206E-2</v>
      </c>
      <c r="AC13" s="11">
        <v>2.6668417289018899E-2</v>
      </c>
      <c r="AD13" s="11"/>
      <c r="AE13" s="11">
        <v>3.0391621760098901E-2</v>
      </c>
      <c r="AF13" s="11">
        <v>2.7071802099196601E-2</v>
      </c>
      <c r="AG13" s="11">
        <v>2.4230131464130299E-2</v>
      </c>
      <c r="AH13" s="11">
        <v>1.3738503342242501E-2</v>
      </c>
      <c r="AI13" s="11">
        <v>8.3960074688169701E-3</v>
      </c>
      <c r="AJ13" s="11"/>
      <c r="AK13" s="11">
        <v>2.9045150914580199E-2</v>
      </c>
      <c r="AL13" s="11">
        <v>2.3058717285054101E-2</v>
      </c>
      <c r="AM13" s="11">
        <v>2.2651967507555399E-2</v>
      </c>
      <c r="AN13" s="11">
        <v>2.14074278094433E-2</v>
      </c>
      <c r="AO13" s="11">
        <v>2.11372933237906E-2</v>
      </c>
      <c r="AP13" s="11">
        <v>1.6745065960002501E-2</v>
      </c>
      <c r="AQ13" s="11"/>
      <c r="AR13" s="11">
        <v>3.9017003766003297E-2</v>
      </c>
      <c r="AS13" s="11">
        <v>1.36422351590921E-2</v>
      </c>
      <c r="AT13" s="11">
        <v>2.7256091435274798E-2</v>
      </c>
      <c r="AU13" s="11"/>
      <c r="AV13" s="11">
        <v>3.2206491074391601E-2</v>
      </c>
      <c r="AW13" s="11">
        <v>1.8307986972141099E-2</v>
      </c>
      <c r="AX13" s="11">
        <v>1.12776701826967E-2</v>
      </c>
      <c r="AY13" s="11">
        <v>7.9539754683146894E-3</v>
      </c>
      <c r="AZ13" s="11">
        <v>3.6427132451944601E-2</v>
      </c>
      <c r="BA13" s="11"/>
      <c r="BB13" s="11">
        <v>3.087117915168E-2</v>
      </c>
      <c r="BC13" s="11">
        <v>1.69816828682312E-2</v>
      </c>
      <c r="BD13" s="11">
        <v>1.48956038950613E-2</v>
      </c>
      <c r="BE13" s="11"/>
      <c r="BF13" s="11">
        <v>1.9668618243137401E-2</v>
      </c>
      <c r="BG13" s="11">
        <v>2.71633430153316E-2</v>
      </c>
      <c r="BH13" s="11">
        <v>1.40003657157851E-2</v>
      </c>
      <c r="BI13" s="11">
        <v>3.2286057422966002E-2</v>
      </c>
      <c r="BJ13" s="11">
        <v>2.7606941734460301E-2</v>
      </c>
      <c r="BK13" s="11">
        <v>2.3512044147433801E-2</v>
      </c>
    </row>
    <row r="14" spans="2:63" x14ac:dyDescent="0.35">
      <c r="B14" s="14" t="s">
        <v>258</v>
      </c>
      <c r="C14" s="17">
        <v>0.588242583615596</v>
      </c>
      <c r="D14" s="17">
        <v>0.58034642752369803</v>
      </c>
      <c r="E14" s="17">
        <v>0.59618181364780098</v>
      </c>
      <c r="F14" s="17"/>
      <c r="G14" s="17">
        <v>0.70932451052341206</v>
      </c>
      <c r="H14" s="17">
        <v>0.70457564397088202</v>
      </c>
      <c r="I14" s="17">
        <v>0.61062605482303101</v>
      </c>
      <c r="J14" s="17">
        <v>0.52370022950786899</v>
      </c>
      <c r="K14" s="17">
        <v>0.53280846165565798</v>
      </c>
      <c r="L14" s="17">
        <v>0.48246670026578897</v>
      </c>
      <c r="M14" s="17"/>
      <c r="N14" s="17">
        <v>0.65276097573469904</v>
      </c>
      <c r="O14" s="17">
        <v>0.59342537471563594</v>
      </c>
      <c r="P14" s="17">
        <v>0.55630280151074996</v>
      </c>
      <c r="Q14" s="17">
        <v>0.52466078833024998</v>
      </c>
      <c r="R14" s="17">
        <v>0.62483940616977796</v>
      </c>
      <c r="S14" s="17">
        <v>0.58043228727081997</v>
      </c>
      <c r="T14" s="17">
        <v>0.56203935316728404</v>
      </c>
      <c r="U14" s="17">
        <v>0.63049758072584305</v>
      </c>
      <c r="V14" s="17">
        <v>0.58900812685884496</v>
      </c>
      <c r="W14" s="17">
        <v>0.58488717041090499</v>
      </c>
      <c r="X14" s="17">
        <v>0.53479813661521602</v>
      </c>
      <c r="Y14" s="17"/>
      <c r="Z14" s="17">
        <v>0.62425093156709899</v>
      </c>
      <c r="AA14" s="17">
        <v>0.54393122318026299</v>
      </c>
      <c r="AB14" s="17">
        <v>0.63745085864433304</v>
      </c>
      <c r="AC14" s="17">
        <v>0.55111692279291102</v>
      </c>
      <c r="AD14" s="17"/>
      <c r="AE14" s="17">
        <v>0.53612884315124398</v>
      </c>
      <c r="AF14" s="17">
        <v>0.59396982952215605</v>
      </c>
      <c r="AG14" s="17">
        <v>0.61380400135577895</v>
      </c>
      <c r="AH14" s="17">
        <v>0.67134842072881495</v>
      </c>
      <c r="AI14" s="17">
        <v>0.58641583425098798</v>
      </c>
      <c r="AJ14" s="17"/>
      <c r="AK14" s="17">
        <v>0.56022899245910096</v>
      </c>
      <c r="AL14" s="17">
        <v>0.61045909937861798</v>
      </c>
      <c r="AM14" s="17">
        <v>0.59620795426950501</v>
      </c>
      <c r="AN14" s="17">
        <v>0.56874288386692196</v>
      </c>
      <c r="AO14" s="17">
        <v>0.62355391907318702</v>
      </c>
      <c r="AP14" s="17">
        <v>0.63195353420015699</v>
      </c>
      <c r="AQ14" s="17"/>
      <c r="AR14" s="17">
        <v>0.52662201308793699</v>
      </c>
      <c r="AS14" s="17">
        <v>0.66198471058210395</v>
      </c>
      <c r="AT14" s="17">
        <v>0.48942574108812398</v>
      </c>
      <c r="AU14" s="17"/>
      <c r="AV14" s="17">
        <v>0.54748530178767996</v>
      </c>
      <c r="AW14" s="17">
        <v>0.66324723015855602</v>
      </c>
      <c r="AX14" s="17">
        <v>0.66541428469107899</v>
      </c>
      <c r="AY14" s="17">
        <v>0.47489350339185998</v>
      </c>
      <c r="AZ14" s="17">
        <v>0.45701922384395399</v>
      </c>
      <c r="BA14" s="17"/>
      <c r="BB14" s="17">
        <v>0.56858602990222196</v>
      </c>
      <c r="BC14" s="17">
        <v>0.66062491337018403</v>
      </c>
      <c r="BD14" s="17">
        <v>0.67235165702075494</v>
      </c>
      <c r="BE14" s="17"/>
      <c r="BF14" s="17">
        <v>0.65629399150853795</v>
      </c>
      <c r="BG14" s="17">
        <v>0.55500957147617802</v>
      </c>
      <c r="BH14" s="17">
        <v>0.63197269575577597</v>
      </c>
      <c r="BI14" s="17">
        <v>0.56513130129631794</v>
      </c>
      <c r="BJ14" s="17">
        <v>0.54736947514886203</v>
      </c>
      <c r="BK14" s="17">
        <v>0.57384943108444098</v>
      </c>
    </row>
    <row r="15" spans="2:63" x14ac:dyDescent="0.35">
      <c r="B15" s="14" t="s">
        <v>259</v>
      </c>
      <c r="C15" s="17">
        <v>0.11941754389225499</v>
      </c>
      <c r="D15" s="17">
        <v>0.1290896193608185</v>
      </c>
      <c r="E15" s="17">
        <v>0.11020392716668299</v>
      </c>
      <c r="F15" s="17"/>
      <c r="G15" s="17">
        <v>7.7521109043088038E-2</v>
      </c>
      <c r="H15" s="17">
        <v>7.7568065479280301E-2</v>
      </c>
      <c r="I15" s="17">
        <v>0.11217091103877599</v>
      </c>
      <c r="J15" s="17">
        <v>0.123712687662764</v>
      </c>
      <c r="K15" s="17">
        <v>0.1222463374087467</v>
      </c>
      <c r="L15" s="17">
        <v>0.18263059206168131</v>
      </c>
      <c r="M15" s="17"/>
      <c r="N15" s="17">
        <v>0.1037718234098244</v>
      </c>
      <c r="O15" s="17">
        <v>0.10847860695233449</v>
      </c>
      <c r="P15" s="17">
        <v>0.15213107525220082</v>
      </c>
      <c r="Q15" s="17">
        <v>0.15599047578651901</v>
      </c>
      <c r="R15" s="17">
        <v>0.10123622375889291</v>
      </c>
      <c r="S15" s="17">
        <v>0.1064140143465362</v>
      </c>
      <c r="T15" s="17">
        <v>0.1366203998366371</v>
      </c>
      <c r="U15" s="17">
        <v>0.1180918287836516</v>
      </c>
      <c r="V15" s="17">
        <v>0.1034483795603203</v>
      </c>
      <c r="W15" s="17">
        <v>0.10852296672232301</v>
      </c>
      <c r="X15" s="17">
        <v>0.15065776631430397</v>
      </c>
      <c r="Y15" s="17"/>
      <c r="Z15" s="17">
        <v>0.1126096396119721</v>
      </c>
      <c r="AA15" s="17">
        <v>0.1359428526425642</v>
      </c>
      <c r="AB15" s="17">
        <v>0.11758291640556991</v>
      </c>
      <c r="AC15" s="17">
        <v>0.11143161646508759</v>
      </c>
      <c r="AD15" s="17"/>
      <c r="AE15" s="17">
        <v>0.11996133999088371</v>
      </c>
      <c r="AF15" s="17">
        <v>0.12705307906580041</v>
      </c>
      <c r="AG15" s="17">
        <v>0.1194689429422951</v>
      </c>
      <c r="AH15" s="17">
        <v>9.6163899129629499E-2</v>
      </c>
      <c r="AI15" s="17">
        <v>0.11017180484819697</v>
      </c>
      <c r="AJ15" s="17"/>
      <c r="AK15" s="17">
        <v>0.1432188645119582</v>
      </c>
      <c r="AL15" s="17">
        <v>0.1035278847331909</v>
      </c>
      <c r="AM15" s="17">
        <v>0.10510020102774299</v>
      </c>
      <c r="AN15" s="17">
        <v>0.1053011471824734</v>
      </c>
      <c r="AO15" s="17">
        <v>0.1088821211787861</v>
      </c>
      <c r="AP15" s="17">
        <v>0.1303948955962225</v>
      </c>
      <c r="AQ15" s="17"/>
      <c r="AR15" s="17">
        <v>0.16427504346025429</v>
      </c>
      <c r="AS15" s="17">
        <v>8.1514878186128098E-2</v>
      </c>
      <c r="AT15" s="17">
        <v>0.1232489491752809</v>
      </c>
      <c r="AU15" s="17"/>
      <c r="AV15" s="17">
        <v>0.1425018294939486</v>
      </c>
      <c r="AW15" s="17">
        <v>9.7260112132199802E-2</v>
      </c>
      <c r="AX15" s="17">
        <v>8.8545155550117993E-2</v>
      </c>
      <c r="AY15" s="17">
        <v>0.12175039775034169</v>
      </c>
      <c r="AZ15" s="17">
        <v>0.15151304505734359</v>
      </c>
      <c r="BA15" s="17"/>
      <c r="BB15" s="17">
        <v>0.134610142316436</v>
      </c>
      <c r="BC15" s="17">
        <v>9.5610420437110488E-2</v>
      </c>
      <c r="BD15" s="17">
        <v>8.5622470531923595E-2</v>
      </c>
      <c r="BE15" s="17"/>
      <c r="BF15" s="17">
        <v>9.6098958638496504E-2</v>
      </c>
      <c r="BG15" s="17">
        <v>0.1315002329480246</v>
      </c>
      <c r="BH15" s="17">
        <v>8.7751960045552205E-2</v>
      </c>
      <c r="BI15" s="17">
        <v>0.1302818650419178</v>
      </c>
      <c r="BJ15" s="17">
        <v>0.13446100367793631</v>
      </c>
      <c r="BK15" s="17">
        <v>0.1504985882459178</v>
      </c>
    </row>
    <row r="16" spans="2:63" x14ac:dyDescent="0.35">
      <c r="B16" s="14" t="s">
        <v>192</v>
      </c>
      <c r="C16" s="18">
        <v>0.468825039723341</v>
      </c>
      <c r="D16" s="18">
        <v>0.4512568081628795</v>
      </c>
      <c r="E16" s="18">
        <v>0.485977886481118</v>
      </c>
      <c r="F16" s="18"/>
      <c r="G16" s="18">
        <v>0.63180340148032399</v>
      </c>
      <c r="H16" s="18">
        <v>0.62700757849160171</v>
      </c>
      <c r="I16" s="18">
        <v>0.49845514378425504</v>
      </c>
      <c r="J16" s="18">
        <v>0.39998754184510499</v>
      </c>
      <c r="K16" s="18">
        <v>0.4105621242469113</v>
      </c>
      <c r="L16" s="18">
        <v>0.29983610820410767</v>
      </c>
      <c r="M16" s="18"/>
      <c r="N16" s="18">
        <v>0.54898915232487466</v>
      </c>
      <c r="O16" s="18">
        <v>0.48494676776330148</v>
      </c>
      <c r="P16" s="18">
        <v>0.40417172625854914</v>
      </c>
      <c r="Q16" s="18">
        <v>0.36867031254373095</v>
      </c>
      <c r="R16" s="18">
        <v>0.5236031824108851</v>
      </c>
      <c r="S16" s="18">
        <v>0.47401827292428378</v>
      </c>
      <c r="T16" s="18">
        <v>0.42541895333064694</v>
      </c>
      <c r="U16" s="18">
        <v>0.5124057519421914</v>
      </c>
      <c r="V16" s="18">
        <v>0.48555974729852469</v>
      </c>
      <c r="W16" s="18">
        <v>0.47636420368858201</v>
      </c>
      <c r="X16" s="18">
        <v>0.38414037030091208</v>
      </c>
      <c r="Y16" s="18"/>
      <c r="Z16" s="18">
        <v>0.51164129195512686</v>
      </c>
      <c r="AA16" s="18">
        <v>0.40798837053769876</v>
      </c>
      <c r="AB16" s="18">
        <v>0.51986794223876309</v>
      </c>
      <c r="AC16" s="18">
        <v>0.43968530632782343</v>
      </c>
      <c r="AD16" s="18"/>
      <c r="AE16" s="18">
        <v>0.41616750316036027</v>
      </c>
      <c r="AF16" s="18">
        <v>0.46691675045635561</v>
      </c>
      <c r="AG16" s="18">
        <v>0.49433505841348385</v>
      </c>
      <c r="AH16" s="18">
        <v>0.57518452159918543</v>
      </c>
      <c r="AI16" s="18">
        <v>0.47624402940279098</v>
      </c>
      <c r="AJ16" s="18"/>
      <c r="AK16" s="18">
        <v>0.41701012794714276</v>
      </c>
      <c r="AL16" s="18">
        <v>0.50693121464542712</v>
      </c>
      <c r="AM16" s="18">
        <v>0.49110775324176204</v>
      </c>
      <c r="AN16" s="18">
        <v>0.46344173668444855</v>
      </c>
      <c r="AO16" s="18">
        <v>0.51467179789440087</v>
      </c>
      <c r="AP16" s="18">
        <v>0.50155863860393446</v>
      </c>
      <c r="AQ16" s="18"/>
      <c r="AR16" s="18">
        <v>0.3623469696276827</v>
      </c>
      <c r="AS16" s="18">
        <v>0.58046983239597583</v>
      </c>
      <c r="AT16" s="18">
        <v>0.36617679191284308</v>
      </c>
      <c r="AU16" s="18"/>
      <c r="AV16" s="18">
        <v>0.40498347229373133</v>
      </c>
      <c r="AW16" s="18">
        <v>0.56598711802635626</v>
      </c>
      <c r="AX16" s="18">
        <v>0.576869129140961</v>
      </c>
      <c r="AY16" s="18">
        <v>0.3531431056415183</v>
      </c>
      <c r="AZ16" s="18">
        <v>0.30550617878661041</v>
      </c>
      <c r="BA16" s="18"/>
      <c r="BB16" s="18">
        <v>0.43397588758578598</v>
      </c>
      <c r="BC16" s="18">
        <v>0.5650144929330736</v>
      </c>
      <c r="BD16" s="18">
        <v>0.58672918648883132</v>
      </c>
      <c r="BE16" s="18"/>
      <c r="BF16" s="18">
        <v>0.56019503287004146</v>
      </c>
      <c r="BG16" s="18">
        <v>0.42350933852815342</v>
      </c>
      <c r="BH16" s="18">
        <v>0.54422073571022378</v>
      </c>
      <c r="BI16" s="18">
        <v>0.43484943625440015</v>
      </c>
      <c r="BJ16" s="18">
        <v>0.41290847147092569</v>
      </c>
      <c r="BK16" s="18">
        <v>0.4233508428385232</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2:BK18"/>
  <sheetViews>
    <sheetView showGridLines="0" workbookViewId="0">
      <pane xSplit="2" topLeftCell="C1" activePane="topRight" state="frozen"/>
      <selection pane="topRight" activeCell="C9" sqref="C9:C1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441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29" x14ac:dyDescent="0.35">
      <c r="B9" s="14" t="s">
        <v>315</v>
      </c>
      <c r="C9" s="11">
        <v>0.42194762679685699</v>
      </c>
      <c r="D9" s="11">
        <v>0.40685947184027099</v>
      </c>
      <c r="E9" s="11">
        <v>0.43441293319511398</v>
      </c>
      <c r="F9" s="11"/>
      <c r="G9" s="11">
        <v>0.41579506110468401</v>
      </c>
      <c r="H9" s="11">
        <v>0.41408690335405401</v>
      </c>
      <c r="I9" s="11">
        <v>0.37509801857226099</v>
      </c>
      <c r="J9" s="11">
        <v>0.38634879182239901</v>
      </c>
      <c r="K9" s="11">
        <v>0.473542517046593</v>
      </c>
      <c r="L9" s="11">
        <v>0.464868605470456</v>
      </c>
      <c r="M9" s="11"/>
      <c r="N9" s="11">
        <v>0.39586721085505899</v>
      </c>
      <c r="O9" s="11">
        <v>0.455951626911824</v>
      </c>
      <c r="P9" s="11">
        <v>0.45428610886458298</v>
      </c>
      <c r="Q9" s="11">
        <v>0.43176230622700901</v>
      </c>
      <c r="R9" s="11">
        <v>0.37460779907766301</v>
      </c>
      <c r="S9" s="11">
        <v>0.38422055870682298</v>
      </c>
      <c r="T9" s="11">
        <v>0.43064864772220601</v>
      </c>
      <c r="U9" s="11">
        <v>0.38058072345468402</v>
      </c>
      <c r="V9" s="11">
        <v>0.41615552914058201</v>
      </c>
      <c r="W9" s="11">
        <v>0.47781047270608101</v>
      </c>
      <c r="X9" s="11">
        <v>0.40292624340248601</v>
      </c>
      <c r="Y9" s="11"/>
      <c r="Z9" s="11">
        <v>0.44175285636696299</v>
      </c>
      <c r="AA9" s="11">
        <v>0.437969004650617</v>
      </c>
      <c r="AB9" s="11">
        <v>0.40601426991247203</v>
      </c>
      <c r="AC9" s="11">
        <v>0.39378426823667301</v>
      </c>
      <c r="AD9" s="11"/>
      <c r="AE9" s="11">
        <v>0.37660447002697001</v>
      </c>
      <c r="AF9" s="11">
        <v>0.39779787358838198</v>
      </c>
      <c r="AG9" s="11">
        <v>0.46498567903162102</v>
      </c>
      <c r="AH9" s="11">
        <v>0.47746680169899502</v>
      </c>
      <c r="AI9" s="11">
        <v>0.40074172960759502</v>
      </c>
      <c r="AJ9" s="11"/>
      <c r="AK9" s="11">
        <v>0.43091041072272301</v>
      </c>
      <c r="AL9" s="11">
        <v>0.40946277656538899</v>
      </c>
      <c r="AM9" s="11">
        <v>0.43929880138732702</v>
      </c>
      <c r="AN9" s="11">
        <v>0.34804194471712002</v>
      </c>
      <c r="AO9" s="11">
        <v>0.46748446683228201</v>
      </c>
      <c r="AP9" s="11">
        <v>0.39105005079060001</v>
      </c>
      <c r="AQ9" s="11"/>
      <c r="AR9" s="11">
        <v>0.35121468894318802</v>
      </c>
      <c r="AS9" s="11">
        <v>0.51455021717301996</v>
      </c>
      <c r="AT9" s="11">
        <v>0.33838565697587802</v>
      </c>
      <c r="AU9" s="11"/>
      <c r="AV9" s="11">
        <v>0.35975491885327898</v>
      </c>
      <c r="AW9" s="11">
        <v>0.47699827958191798</v>
      </c>
      <c r="AX9" s="11">
        <v>0.50893889918054402</v>
      </c>
      <c r="AY9" s="11">
        <v>0.30293829018436103</v>
      </c>
      <c r="AZ9" s="11">
        <v>0.37092059633600999</v>
      </c>
      <c r="BA9" s="11"/>
      <c r="BB9" s="11">
        <v>0.35540952227043199</v>
      </c>
      <c r="BC9" s="11">
        <v>0.47750658045255001</v>
      </c>
      <c r="BD9" s="11">
        <v>0.53295756321835597</v>
      </c>
      <c r="BE9" s="11"/>
      <c r="BF9" s="11">
        <v>0.4296095366994</v>
      </c>
      <c r="BG9" s="11">
        <v>0.41072329638037602</v>
      </c>
      <c r="BH9" s="11">
        <v>0.41582003987923499</v>
      </c>
      <c r="BI9" s="11">
        <v>0.394178927942335</v>
      </c>
      <c r="BJ9" s="11">
        <v>0.48701879114360003</v>
      </c>
      <c r="BK9" s="11">
        <v>0.42234881999993601</v>
      </c>
    </row>
    <row r="10" spans="2:63" x14ac:dyDescent="0.35">
      <c r="B10" s="14" t="s">
        <v>73</v>
      </c>
      <c r="C10" s="11">
        <v>0.26375015328178097</v>
      </c>
      <c r="D10" s="11">
        <v>0.24678303160971901</v>
      </c>
      <c r="E10" s="11">
        <v>0.28015828815392202</v>
      </c>
      <c r="F10" s="11"/>
      <c r="G10" s="11">
        <v>0.23189418473636</v>
      </c>
      <c r="H10" s="11">
        <v>0.244145076662385</v>
      </c>
      <c r="I10" s="11">
        <v>0.28244800833276101</v>
      </c>
      <c r="J10" s="11">
        <v>0.27438937975231797</v>
      </c>
      <c r="K10" s="11">
        <v>0.28142011094104502</v>
      </c>
      <c r="L10" s="11">
        <v>0.26564625259487001</v>
      </c>
      <c r="M10" s="11"/>
      <c r="N10" s="11">
        <v>0.270107294939057</v>
      </c>
      <c r="O10" s="11">
        <v>0.25186032038974199</v>
      </c>
      <c r="P10" s="11">
        <v>0.25497011144641102</v>
      </c>
      <c r="Q10" s="11">
        <v>0.23577879805027099</v>
      </c>
      <c r="R10" s="11">
        <v>0.29518607463001401</v>
      </c>
      <c r="S10" s="11">
        <v>0.25609760088779199</v>
      </c>
      <c r="T10" s="11">
        <v>0.285388335484134</v>
      </c>
      <c r="U10" s="11">
        <v>0.25812867873527401</v>
      </c>
      <c r="V10" s="11">
        <v>0.250911819857216</v>
      </c>
      <c r="W10" s="11">
        <v>0.25537458601707702</v>
      </c>
      <c r="X10" s="11">
        <v>0.32422944207399401</v>
      </c>
      <c r="Y10" s="11"/>
      <c r="Z10" s="11">
        <v>0.29674027576369599</v>
      </c>
      <c r="AA10" s="11">
        <v>0.26854322961695998</v>
      </c>
      <c r="AB10" s="11">
        <v>0.24738392820417099</v>
      </c>
      <c r="AC10" s="11">
        <v>0.239359225210732</v>
      </c>
      <c r="AD10" s="11"/>
      <c r="AE10" s="11">
        <v>0.27315451716579903</v>
      </c>
      <c r="AF10" s="11">
        <v>0.27691507083262001</v>
      </c>
      <c r="AG10" s="11">
        <v>0.26980311167406301</v>
      </c>
      <c r="AH10" s="11">
        <v>0.24769985124703001</v>
      </c>
      <c r="AI10" s="11">
        <v>0.12856267969145499</v>
      </c>
      <c r="AJ10" s="11"/>
      <c r="AK10" s="11">
        <v>0.27131147515729997</v>
      </c>
      <c r="AL10" s="11">
        <v>0.28334785622584902</v>
      </c>
      <c r="AM10" s="11">
        <v>0.21127185546157401</v>
      </c>
      <c r="AN10" s="11">
        <v>0.252872688398326</v>
      </c>
      <c r="AO10" s="11">
        <v>0.24361032804326299</v>
      </c>
      <c r="AP10" s="11">
        <v>0.28201551719956902</v>
      </c>
      <c r="AQ10" s="11"/>
      <c r="AR10" s="11">
        <v>0.26773891599600003</v>
      </c>
      <c r="AS10" s="11">
        <v>0.25879183780862702</v>
      </c>
      <c r="AT10" s="11">
        <v>0.279936742238792</v>
      </c>
      <c r="AU10" s="11"/>
      <c r="AV10" s="11">
        <v>0.27215603806120803</v>
      </c>
      <c r="AW10" s="11">
        <v>0.25384693655983298</v>
      </c>
      <c r="AX10" s="11">
        <v>0.31373093343145397</v>
      </c>
      <c r="AY10" s="11">
        <v>0.169193919623603</v>
      </c>
      <c r="AZ10" s="11">
        <v>0.24729109111702</v>
      </c>
      <c r="BA10" s="11"/>
      <c r="BB10" s="11">
        <v>0.27478576015129103</v>
      </c>
      <c r="BC10" s="11">
        <v>0.25476502330094503</v>
      </c>
      <c r="BD10" s="11">
        <v>0.27752014881255399</v>
      </c>
      <c r="BE10" s="11"/>
      <c r="BF10" s="11">
        <v>0.240421866281571</v>
      </c>
      <c r="BG10" s="11">
        <v>0.27444248361658802</v>
      </c>
      <c r="BH10" s="11">
        <v>0.263422199341729</v>
      </c>
      <c r="BI10" s="11">
        <v>0.28777115061968001</v>
      </c>
      <c r="BJ10" s="11">
        <v>0.24182734069921599</v>
      </c>
      <c r="BK10" s="11">
        <v>0.25743918933036097</v>
      </c>
    </row>
    <row r="11" spans="2:63" x14ac:dyDescent="0.35">
      <c r="B11" s="14" t="s">
        <v>316</v>
      </c>
      <c r="C11" s="11">
        <v>0.197775635012781</v>
      </c>
      <c r="D11" s="11">
        <v>0.197851867191884</v>
      </c>
      <c r="E11" s="11">
        <v>0.199280939531298</v>
      </c>
      <c r="F11" s="11"/>
      <c r="G11" s="11">
        <v>0.22459259087677899</v>
      </c>
      <c r="H11" s="11">
        <v>0.20754358212455101</v>
      </c>
      <c r="I11" s="11">
        <v>0.20574421930734299</v>
      </c>
      <c r="J11" s="11">
        <v>0.21901997128960399</v>
      </c>
      <c r="K11" s="11">
        <v>0.15925081846464301</v>
      </c>
      <c r="L11" s="11">
        <v>0.17376901048943899</v>
      </c>
      <c r="M11" s="11"/>
      <c r="N11" s="11">
        <v>0.18457563366910101</v>
      </c>
      <c r="O11" s="11">
        <v>0.19596790360183899</v>
      </c>
      <c r="P11" s="11">
        <v>0.18577955034362501</v>
      </c>
      <c r="Q11" s="11">
        <v>0.20791611378608599</v>
      </c>
      <c r="R11" s="11">
        <v>0.216811784553019</v>
      </c>
      <c r="S11" s="11">
        <v>0.238578161517288</v>
      </c>
      <c r="T11" s="11">
        <v>0.18391939532530399</v>
      </c>
      <c r="U11" s="11">
        <v>0.20390983565117601</v>
      </c>
      <c r="V11" s="11">
        <v>0.21914461103500599</v>
      </c>
      <c r="W11" s="11">
        <v>0.18050371671037799</v>
      </c>
      <c r="X11" s="11">
        <v>0.14156306910480801</v>
      </c>
      <c r="Y11" s="11"/>
      <c r="Z11" s="11">
        <v>0.15672406567137101</v>
      </c>
      <c r="AA11" s="11">
        <v>0.19081258721491701</v>
      </c>
      <c r="AB11" s="11">
        <v>0.21894808897345799</v>
      </c>
      <c r="AC11" s="11">
        <v>0.23229424386272399</v>
      </c>
      <c r="AD11" s="11"/>
      <c r="AE11" s="11">
        <v>0.24803174539776701</v>
      </c>
      <c r="AF11" s="11">
        <v>0.20612832766757</v>
      </c>
      <c r="AG11" s="11">
        <v>0.152156968364414</v>
      </c>
      <c r="AH11" s="11">
        <v>0.146248448682155</v>
      </c>
      <c r="AI11" s="11">
        <v>0.26058182842119099</v>
      </c>
      <c r="AJ11" s="11"/>
      <c r="AK11" s="11">
        <v>0.18728812733824701</v>
      </c>
      <c r="AL11" s="11">
        <v>0.179595805525609</v>
      </c>
      <c r="AM11" s="11">
        <v>0.233780913134429</v>
      </c>
      <c r="AN11" s="11">
        <v>0.263241182250052</v>
      </c>
      <c r="AO11" s="11">
        <v>0.18423902598344899</v>
      </c>
      <c r="AP11" s="11">
        <v>0.195980158474056</v>
      </c>
      <c r="AQ11" s="11"/>
      <c r="AR11" s="11">
        <v>0.222439883770219</v>
      </c>
      <c r="AS11" s="11">
        <v>0.14196093624523001</v>
      </c>
      <c r="AT11" s="11">
        <v>0.26453154424835801</v>
      </c>
      <c r="AU11" s="11"/>
      <c r="AV11" s="11">
        <v>0.21489939744052999</v>
      </c>
      <c r="AW11" s="11">
        <v>0.173685558777564</v>
      </c>
      <c r="AX11" s="11">
        <v>0.101572554399205</v>
      </c>
      <c r="AY11" s="11">
        <v>0.262958345932232</v>
      </c>
      <c r="AZ11" s="11">
        <v>0.283104844253105</v>
      </c>
      <c r="BA11" s="11"/>
      <c r="BB11" s="11">
        <v>0.22362256551649501</v>
      </c>
      <c r="BC11" s="11">
        <v>0.17434954688323401</v>
      </c>
      <c r="BD11" s="11">
        <v>0.11400526082261001</v>
      </c>
      <c r="BE11" s="11"/>
      <c r="BF11" s="11">
        <v>0.18337676920059301</v>
      </c>
      <c r="BG11" s="11">
        <v>0.215768741911217</v>
      </c>
      <c r="BH11" s="11">
        <v>0.189240770879291</v>
      </c>
      <c r="BI11" s="11">
        <v>0.21189831793493499</v>
      </c>
      <c r="BJ11" s="11">
        <v>0.17508372920889101</v>
      </c>
      <c r="BK11" s="11">
        <v>0.18096016013118299</v>
      </c>
    </row>
    <row r="12" spans="2:63" x14ac:dyDescent="0.35">
      <c r="B12" s="14" t="s">
        <v>75</v>
      </c>
      <c r="C12" s="11">
        <v>6.5442036484584507E-2</v>
      </c>
      <c r="D12" s="11">
        <v>7.9189868427277904E-2</v>
      </c>
      <c r="E12" s="11">
        <v>5.2535306098441002E-2</v>
      </c>
      <c r="F12" s="11"/>
      <c r="G12" s="11">
        <v>7.6570584428010097E-2</v>
      </c>
      <c r="H12" s="11">
        <v>8.3480153194176898E-2</v>
      </c>
      <c r="I12" s="11">
        <v>7.8284145114315903E-2</v>
      </c>
      <c r="J12" s="11">
        <v>6.5484633580590798E-2</v>
      </c>
      <c r="K12" s="11">
        <v>3.3643830654243798E-2</v>
      </c>
      <c r="L12" s="11">
        <v>5.4071822502885697E-2</v>
      </c>
      <c r="M12" s="11"/>
      <c r="N12" s="11">
        <v>8.4662847285148501E-2</v>
      </c>
      <c r="O12" s="11">
        <v>6.22780179108854E-2</v>
      </c>
      <c r="P12" s="11">
        <v>5.9825985394125397E-2</v>
      </c>
      <c r="Q12" s="11">
        <v>7.3044663649138794E-2</v>
      </c>
      <c r="R12" s="11">
        <v>6.1276949419502298E-2</v>
      </c>
      <c r="S12" s="11">
        <v>6.1570888440434401E-2</v>
      </c>
      <c r="T12" s="11">
        <v>5.3254333812624802E-2</v>
      </c>
      <c r="U12" s="11">
        <v>8.6221427958961594E-2</v>
      </c>
      <c r="V12" s="11">
        <v>6.5714344472054903E-2</v>
      </c>
      <c r="W12" s="11">
        <v>4.130343664688E-2</v>
      </c>
      <c r="X12" s="11">
        <v>7.3614738744570196E-2</v>
      </c>
      <c r="Y12" s="11"/>
      <c r="Z12" s="11">
        <v>6.4232311088048499E-2</v>
      </c>
      <c r="AA12" s="11">
        <v>5.87680143213338E-2</v>
      </c>
      <c r="AB12" s="11">
        <v>6.9246006673980301E-2</v>
      </c>
      <c r="AC12" s="11">
        <v>7.1899457859353894E-2</v>
      </c>
      <c r="AD12" s="11"/>
      <c r="AE12" s="11">
        <v>5.3439217994620203E-2</v>
      </c>
      <c r="AF12" s="11">
        <v>6.6220637428774307E-2</v>
      </c>
      <c r="AG12" s="11">
        <v>6.7154016861173602E-2</v>
      </c>
      <c r="AH12" s="11">
        <v>8.1758782470398597E-2</v>
      </c>
      <c r="AI12" s="11">
        <v>8.2379108333259607E-2</v>
      </c>
      <c r="AJ12" s="11"/>
      <c r="AK12" s="11">
        <v>5.8167289147341802E-2</v>
      </c>
      <c r="AL12" s="11">
        <v>8.3203055497595199E-2</v>
      </c>
      <c r="AM12" s="11">
        <v>5.6360174859726601E-2</v>
      </c>
      <c r="AN12" s="11">
        <v>6.5225136830761796E-2</v>
      </c>
      <c r="AO12" s="11">
        <v>5.5824815458809199E-2</v>
      </c>
      <c r="AP12" s="11">
        <v>9.0915839556703099E-2</v>
      </c>
      <c r="AQ12" s="11"/>
      <c r="AR12" s="11">
        <v>8.5006106836167494E-2</v>
      </c>
      <c r="AS12" s="11">
        <v>5.17298689543121E-2</v>
      </c>
      <c r="AT12" s="11">
        <v>6.0699020915420003E-2</v>
      </c>
      <c r="AU12" s="11"/>
      <c r="AV12" s="11">
        <v>9.1128537773523297E-2</v>
      </c>
      <c r="AW12" s="11">
        <v>5.5955093532256597E-2</v>
      </c>
      <c r="AX12" s="11">
        <v>4.5399097105958401E-2</v>
      </c>
      <c r="AY12" s="11">
        <v>0.13426218210183299</v>
      </c>
      <c r="AZ12" s="11">
        <v>4.2898097275109501E-2</v>
      </c>
      <c r="BA12" s="11"/>
      <c r="BB12" s="11">
        <v>9.1327978323503103E-2</v>
      </c>
      <c r="BC12" s="11">
        <v>5.9177894588072801E-2</v>
      </c>
      <c r="BD12" s="11">
        <v>3.9308685780991198E-2</v>
      </c>
      <c r="BE12" s="11"/>
      <c r="BF12" s="11">
        <v>8.5516655913067299E-2</v>
      </c>
      <c r="BG12" s="11">
        <v>5.4577029339776401E-2</v>
      </c>
      <c r="BH12" s="11">
        <v>8.4455300054499804E-2</v>
      </c>
      <c r="BI12" s="11">
        <v>5.4591709536352499E-2</v>
      </c>
      <c r="BJ12" s="11">
        <v>6.17983534411694E-2</v>
      </c>
      <c r="BK12" s="11">
        <v>4.7690326932398101E-2</v>
      </c>
    </row>
    <row r="13" spans="2:63" ht="29" x14ac:dyDescent="0.35">
      <c r="B13" s="14" t="s">
        <v>317</v>
      </c>
      <c r="C13" s="12">
        <v>5.1084548423995998E-2</v>
      </c>
      <c r="D13" s="12">
        <v>6.9315760930848805E-2</v>
      </c>
      <c r="E13" s="12">
        <v>3.3612533021225403E-2</v>
      </c>
      <c r="F13" s="12"/>
      <c r="G13" s="12">
        <v>5.1147578854166903E-2</v>
      </c>
      <c r="H13" s="12">
        <v>5.0744284664833703E-2</v>
      </c>
      <c r="I13" s="12">
        <v>5.84256086733193E-2</v>
      </c>
      <c r="J13" s="12">
        <v>5.4757223555088302E-2</v>
      </c>
      <c r="K13" s="12">
        <v>5.21427228934754E-2</v>
      </c>
      <c r="L13" s="12">
        <v>4.16443089423498E-2</v>
      </c>
      <c r="M13" s="12"/>
      <c r="N13" s="12">
        <v>6.4787013251634495E-2</v>
      </c>
      <c r="O13" s="12">
        <v>3.3942131185708803E-2</v>
      </c>
      <c r="P13" s="12">
        <v>4.5138243951254202E-2</v>
      </c>
      <c r="Q13" s="12">
        <v>5.1498118287495599E-2</v>
      </c>
      <c r="R13" s="12">
        <v>5.2117392319801698E-2</v>
      </c>
      <c r="S13" s="12">
        <v>5.9532790447661903E-2</v>
      </c>
      <c r="T13" s="12">
        <v>4.6789287655731301E-2</v>
      </c>
      <c r="U13" s="12">
        <v>7.1159334199905597E-2</v>
      </c>
      <c r="V13" s="12">
        <v>4.8073695495142198E-2</v>
      </c>
      <c r="W13" s="12">
        <v>4.5007787919584402E-2</v>
      </c>
      <c r="X13" s="12">
        <v>5.7666506674142699E-2</v>
      </c>
      <c r="Y13" s="12"/>
      <c r="Z13" s="12">
        <v>4.0550491109921503E-2</v>
      </c>
      <c r="AA13" s="12">
        <v>4.3907164196172098E-2</v>
      </c>
      <c r="AB13" s="12">
        <v>5.8407706235918497E-2</v>
      </c>
      <c r="AC13" s="12">
        <v>6.2662804830516797E-2</v>
      </c>
      <c r="AD13" s="12"/>
      <c r="AE13" s="12">
        <v>4.8770049414842899E-2</v>
      </c>
      <c r="AF13" s="12">
        <v>5.2938090482652703E-2</v>
      </c>
      <c r="AG13" s="12">
        <v>4.5900224068729401E-2</v>
      </c>
      <c r="AH13" s="12">
        <v>4.68261159014213E-2</v>
      </c>
      <c r="AI13" s="12">
        <v>0.12773465394649999</v>
      </c>
      <c r="AJ13" s="12"/>
      <c r="AK13" s="12">
        <v>5.2322697634387898E-2</v>
      </c>
      <c r="AL13" s="12">
        <v>4.43905061855576E-2</v>
      </c>
      <c r="AM13" s="12">
        <v>5.9288255156943498E-2</v>
      </c>
      <c r="AN13" s="12">
        <v>7.0619047803739302E-2</v>
      </c>
      <c r="AO13" s="12">
        <v>4.8841363682196E-2</v>
      </c>
      <c r="AP13" s="12">
        <v>4.00384339790716E-2</v>
      </c>
      <c r="AQ13" s="12"/>
      <c r="AR13" s="12">
        <v>7.3600404454424603E-2</v>
      </c>
      <c r="AS13" s="12">
        <v>3.2967139818810602E-2</v>
      </c>
      <c r="AT13" s="12">
        <v>5.6447035621551497E-2</v>
      </c>
      <c r="AU13" s="12"/>
      <c r="AV13" s="12">
        <v>6.20611078714597E-2</v>
      </c>
      <c r="AW13" s="12">
        <v>3.9514131548428998E-2</v>
      </c>
      <c r="AX13" s="12">
        <v>3.0358515882838302E-2</v>
      </c>
      <c r="AY13" s="12">
        <v>0.13064726215797101</v>
      </c>
      <c r="AZ13" s="12">
        <v>5.5785371018754998E-2</v>
      </c>
      <c r="BA13" s="12"/>
      <c r="BB13" s="12">
        <v>5.4854173738279402E-2</v>
      </c>
      <c r="BC13" s="12">
        <v>3.4200954775198002E-2</v>
      </c>
      <c r="BD13" s="12">
        <v>3.6208341365488901E-2</v>
      </c>
      <c r="BE13" s="12"/>
      <c r="BF13" s="12">
        <v>6.1075171905369201E-2</v>
      </c>
      <c r="BG13" s="12">
        <v>4.4488448752042602E-2</v>
      </c>
      <c r="BH13" s="12">
        <v>4.7061689845244302E-2</v>
      </c>
      <c r="BI13" s="12">
        <v>5.15598939666971E-2</v>
      </c>
      <c r="BJ13" s="12">
        <v>3.4271785507124598E-2</v>
      </c>
      <c r="BK13" s="12">
        <v>9.1561503606121503E-2</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B2:BK18"/>
  <sheetViews>
    <sheetView showGridLines="0" workbookViewId="0">
      <pane xSplit="2" topLeftCell="C1" activePane="topRight" state="frozen"/>
      <selection pane="topRight" activeCell="B9" sqref="B9"/>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442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43.5" x14ac:dyDescent="0.35">
      <c r="B9" s="14" t="s">
        <v>443</v>
      </c>
      <c r="C9" s="11">
        <v>0.103774968928201</v>
      </c>
      <c r="D9" s="11">
        <v>0.12813762469423101</v>
      </c>
      <c r="E9" s="11">
        <v>8.0439863634325801E-2</v>
      </c>
      <c r="F9" s="11"/>
      <c r="G9" s="11">
        <v>0.10474153191557101</v>
      </c>
      <c r="H9" s="11">
        <v>9.4494991731478906E-2</v>
      </c>
      <c r="I9" s="11">
        <v>7.6370496463540105E-2</v>
      </c>
      <c r="J9" s="11">
        <v>0.115587989505713</v>
      </c>
      <c r="K9" s="11">
        <v>0.10834395132874799</v>
      </c>
      <c r="L9" s="11">
        <v>0.12031822333872599</v>
      </c>
      <c r="M9" s="11"/>
      <c r="N9" s="11">
        <v>0.112774862638958</v>
      </c>
      <c r="O9" s="11">
        <v>8.3590089853887106E-2</v>
      </c>
      <c r="P9" s="11">
        <v>0.10966765414999199</v>
      </c>
      <c r="Q9" s="11">
        <v>0.11322870911741099</v>
      </c>
      <c r="R9" s="11">
        <v>9.3532993902206402E-2</v>
      </c>
      <c r="S9" s="11">
        <v>0.100964669920401</v>
      </c>
      <c r="T9" s="11">
        <v>9.0447655099272398E-2</v>
      </c>
      <c r="U9" s="11">
        <v>9.0780255926934506E-2</v>
      </c>
      <c r="V9" s="11">
        <v>9.7808284656247399E-2</v>
      </c>
      <c r="W9" s="11">
        <v>0.14376226177154999</v>
      </c>
      <c r="X9" s="11">
        <v>9.6781112035300806E-2</v>
      </c>
      <c r="Y9" s="11"/>
      <c r="Z9" s="11">
        <v>9.46585476715011E-2</v>
      </c>
      <c r="AA9" s="11">
        <v>9.4872583921258996E-2</v>
      </c>
      <c r="AB9" s="11">
        <v>0.10900180959248799</v>
      </c>
      <c r="AC9" s="11">
        <v>0.119867337198345</v>
      </c>
      <c r="AD9" s="11"/>
      <c r="AE9" s="11">
        <v>0.12057949478402499</v>
      </c>
      <c r="AF9" s="11">
        <v>0.107906721529233</v>
      </c>
      <c r="AG9" s="11">
        <v>8.2817229422051303E-2</v>
      </c>
      <c r="AH9" s="11">
        <v>0.10231086656059001</v>
      </c>
      <c r="AI9" s="11">
        <v>0.125016622026834</v>
      </c>
      <c r="AJ9" s="11"/>
      <c r="AK9" s="11">
        <v>0.123722600191747</v>
      </c>
      <c r="AL9" s="11">
        <v>9.2767142161464797E-2</v>
      </c>
      <c r="AM9" s="11">
        <v>0.14385582206147299</v>
      </c>
      <c r="AN9" s="11">
        <v>9.5342900636208802E-2</v>
      </c>
      <c r="AO9" s="11">
        <v>7.1957530652983798E-2</v>
      </c>
      <c r="AP9" s="11">
        <v>6.7813155361927002E-2</v>
      </c>
      <c r="AQ9" s="11"/>
      <c r="AR9" s="11">
        <v>0.14215614129441301</v>
      </c>
      <c r="AS9" s="11">
        <v>8.7435418881715896E-2</v>
      </c>
      <c r="AT9" s="11">
        <v>5.8328764630671701E-2</v>
      </c>
      <c r="AU9" s="11"/>
      <c r="AV9" s="11">
        <v>0.13763287966571</v>
      </c>
      <c r="AW9" s="11">
        <v>7.8766972328657994E-2</v>
      </c>
      <c r="AX9" s="11">
        <v>4.7861272262650197E-2</v>
      </c>
      <c r="AY9" s="11">
        <v>0.248995871689594</v>
      </c>
      <c r="AZ9" s="11">
        <v>8.5263384611173401E-2</v>
      </c>
      <c r="BA9" s="11"/>
      <c r="BB9" s="11">
        <v>0.126715712602154</v>
      </c>
      <c r="BC9" s="11">
        <v>7.9180017268709699E-2</v>
      </c>
      <c r="BD9" s="11">
        <v>5.6101836324153498E-2</v>
      </c>
      <c r="BE9" s="11"/>
      <c r="BF9" s="11">
        <v>0.118652695024062</v>
      </c>
      <c r="BG9" s="11">
        <v>0.105744699894674</v>
      </c>
      <c r="BH9" s="11">
        <v>8.4931716630136503E-2</v>
      </c>
      <c r="BI9" s="11">
        <v>0.111628771856256</v>
      </c>
      <c r="BJ9" s="11">
        <v>7.2197281218397996E-2</v>
      </c>
      <c r="BK9" s="11">
        <v>0.11663976782867</v>
      </c>
    </row>
    <row r="10" spans="2:63" x14ac:dyDescent="0.35">
      <c r="B10" s="14" t="s">
        <v>73</v>
      </c>
      <c r="C10" s="11">
        <v>9.1197593359596804E-2</v>
      </c>
      <c r="D10" s="11">
        <v>0.103790995877017</v>
      </c>
      <c r="E10" s="11">
        <v>7.9127008823868805E-2</v>
      </c>
      <c r="F10" s="11"/>
      <c r="G10" s="11">
        <v>0.100170794786758</v>
      </c>
      <c r="H10" s="11">
        <v>8.6340446519424296E-2</v>
      </c>
      <c r="I10" s="11">
        <v>9.4235311616327394E-2</v>
      </c>
      <c r="J10" s="11">
        <v>9.41850211596124E-2</v>
      </c>
      <c r="K10" s="11">
        <v>8.7079965026433295E-2</v>
      </c>
      <c r="L10" s="11">
        <v>8.6956816684855998E-2</v>
      </c>
      <c r="M10" s="11"/>
      <c r="N10" s="11">
        <v>0.131151845353535</v>
      </c>
      <c r="O10" s="11">
        <v>8.5108834908279196E-2</v>
      </c>
      <c r="P10" s="11">
        <v>9.6793804998553307E-2</v>
      </c>
      <c r="Q10" s="11">
        <v>9.7354736909661205E-2</v>
      </c>
      <c r="R10" s="11">
        <v>8.6764453351823395E-2</v>
      </c>
      <c r="S10" s="11">
        <v>4.9256774638921599E-2</v>
      </c>
      <c r="T10" s="11">
        <v>8.4739135323228701E-2</v>
      </c>
      <c r="U10" s="11">
        <v>0.141972709335105</v>
      </c>
      <c r="V10" s="11">
        <v>7.3279859589549606E-2</v>
      </c>
      <c r="W10" s="11">
        <v>6.6233217583997597E-2</v>
      </c>
      <c r="X10" s="11">
        <v>0.11077502390569401</v>
      </c>
      <c r="Y10" s="11"/>
      <c r="Z10" s="11">
        <v>0.10673010662740801</v>
      </c>
      <c r="AA10" s="11">
        <v>7.3879281525428803E-2</v>
      </c>
      <c r="AB10" s="11">
        <v>9.0466706553450599E-2</v>
      </c>
      <c r="AC10" s="11">
        <v>9.3210623505158297E-2</v>
      </c>
      <c r="AD10" s="11"/>
      <c r="AE10" s="11">
        <v>9.2614430802385406E-2</v>
      </c>
      <c r="AF10" s="11">
        <v>8.6399059466425801E-2</v>
      </c>
      <c r="AG10" s="11">
        <v>8.8981269582578598E-2</v>
      </c>
      <c r="AH10" s="11">
        <v>0.106855883993484</v>
      </c>
      <c r="AI10" s="11">
        <v>0.14232754457708799</v>
      </c>
      <c r="AJ10" s="11"/>
      <c r="AK10" s="11">
        <v>0.101495367401659</v>
      </c>
      <c r="AL10" s="11">
        <v>9.5616926907765201E-2</v>
      </c>
      <c r="AM10" s="11">
        <v>8.2656525445332502E-2</v>
      </c>
      <c r="AN10" s="11">
        <v>7.5739739418244398E-2</v>
      </c>
      <c r="AO10" s="11">
        <v>7.5852828201267097E-2</v>
      </c>
      <c r="AP10" s="11">
        <v>8.5072758992682296E-2</v>
      </c>
      <c r="AQ10" s="11"/>
      <c r="AR10" s="11">
        <v>0.10761524978751801</v>
      </c>
      <c r="AS10" s="11">
        <v>7.6305390948078894E-2</v>
      </c>
      <c r="AT10" s="11">
        <v>9.8884126542659698E-2</v>
      </c>
      <c r="AU10" s="11"/>
      <c r="AV10" s="11">
        <v>0.11220899619974301</v>
      </c>
      <c r="AW10" s="11">
        <v>8.3103919472366602E-2</v>
      </c>
      <c r="AX10" s="11">
        <v>8.1310161933267497E-2</v>
      </c>
      <c r="AY10" s="11">
        <v>9.8301686968274293E-2</v>
      </c>
      <c r="AZ10" s="11">
        <v>7.7513222470117396E-2</v>
      </c>
      <c r="BA10" s="11"/>
      <c r="BB10" s="11">
        <v>0.123545776210282</v>
      </c>
      <c r="BC10" s="11">
        <v>7.5479703352177796E-2</v>
      </c>
      <c r="BD10" s="11">
        <v>7.4845973106556205E-2</v>
      </c>
      <c r="BE10" s="11"/>
      <c r="BF10" s="11">
        <v>8.2403125105636105E-2</v>
      </c>
      <c r="BG10" s="11">
        <v>9.0958119208777E-2</v>
      </c>
      <c r="BH10" s="11">
        <v>0.102671388861312</v>
      </c>
      <c r="BI10" s="11">
        <v>9.3235045052808802E-2</v>
      </c>
      <c r="BJ10" s="11">
        <v>8.9338108536116206E-2</v>
      </c>
      <c r="BK10" s="11">
        <v>9.7251492060735606E-2</v>
      </c>
    </row>
    <row r="11" spans="2:63" x14ac:dyDescent="0.35">
      <c r="B11" s="14" t="s">
        <v>316</v>
      </c>
      <c r="C11" s="11">
        <v>0.20061116244089999</v>
      </c>
      <c r="D11" s="11">
        <v>0.188381811082204</v>
      </c>
      <c r="E11" s="11">
        <v>0.21337971797604799</v>
      </c>
      <c r="F11" s="11"/>
      <c r="G11" s="11">
        <v>0.22963622553070201</v>
      </c>
      <c r="H11" s="11">
        <v>0.21893452285392601</v>
      </c>
      <c r="I11" s="11">
        <v>0.22018637029954999</v>
      </c>
      <c r="J11" s="11">
        <v>0.216515025044066</v>
      </c>
      <c r="K11" s="11">
        <v>0.15612733728063499</v>
      </c>
      <c r="L11" s="11">
        <v>0.16702077498791301</v>
      </c>
      <c r="M11" s="11"/>
      <c r="N11" s="11">
        <v>0.188824146674378</v>
      </c>
      <c r="O11" s="11">
        <v>0.18829279950024799</v>
      </c>
      <c r="P11" s="11">
        <v>0.17585896307134</v>
      </c>
      <c r="Q11" s="11">
        <v>0.21620421585361599</v>
      </c>
      <c r="R11" s="11">
        <v>0.199260892902104</v>
      </c>
      <c r="S11" s="11">
        <v>0.25045920344168698</v>
      </c>
      <c r="T11" s="11">
        <v>0.195244524554539</v>
      </c>
      <c r="U11" s="11">
        <v>0.197887961124291</v>
      </c>
      <c r="V11" s="11">
        <v>0.22804446456220401</v>
      </c>
      <c r="W11" s="11">
        <v>0.171659745469944</v>
      </c>
      <c r="X11" s="11">
        <v>0.19183937133508999</v>
      </c>
      <c r="Y11" s="11"/>
      <c r="Z11" s="11">
        <v>0.15646736925096699</v>
      </c>
      <c r="AA11" s="11">
        <v>0.20315011188316001</v>
      </c>
      <c r="AB11" s="11">
        <v>0.22002115384014601</v>
      </c>
      <c r="AC11" s="11">
        <v>0.22828620276707501</v>
      </c>
      <c r="AD11" s="11"/>
      <c r="AE11" s="11">
        <v>0.23840388902240001</v>
      </c>
      <c r="AF11" s="11">
        <v>0.209740625494826</v>
      </c>
      <c r="AG11" s="11">
        <v>0.172132823426596</v>
      </c>
      <c r="AH11" s="11">
        <v>0.15063788185726701</v>
      </c>
      <c r="AI11" s="11">
        <v>0.18857560525744599</v>
      </c>
      <c r="AJ11" s="11"/>
      <c r="AK11" s="11">
        <v>0.17924026568815199</v>
      </c>
      <c r="AL11" s="11">
        <v>0.19963818071120801</v>
      </c>
      <c r="AM11" s="11">
        <v>0.21203893925775699</v>
      </c>
      <c r="AN11" s="11">
        <v>0.26783305306052402</v>
      </c>
      <c r="AO11" s="11">
        <v>0.19401242068971999</v>
      </c>
      <c r="AP11" s="11">
        <v>0.187243836982534</v>
      </c>
      <c r="AQ11" s="11"/>
      <c r="AR11" s="11">
        <v>0.211646843648234</v>
      </c>
      <c r="AS11" s="11">
        <v>0.154430730819972</v>
      </c>
      <c r="AT11" s="11">
        <v>0.29406083925666598</v>
      </c>
      <c r="AU11" s="11"/>
      <c r="AV11" s="11">
        <v>0.194329901024792</v>
      </c>
      <c r="AW11" s="11">
        <v>0.17137671726758699</v>
      </c>
      <c r="AX11" s="11">
        <v>0.141858182796987</v>
      </c>
      <c r="AY11" s="11">
        <v>0.22687939838986201</v>
      </c>
      <c r="AZ11" s="11">
        <v>0.31273025368717899</v>
      </c>
      <c r="BA11" s="11"/>
      <c r="BB11" s="11">
        <v>0.18690537013936701</v>
      </c>
      <c r="BC11" s="11">
        <v>0.16658587744693401</v>
      </c>
      <c r="BD11" s="11">
        <v>0.15211809023987299</v>
      </c>
      <c r="BE11" s="11"/>
      <c r="BF11" s="11">
        <v>0.20559300733140001</v>
      </c>
      <c r="BG11" s="11">
        <v>0.19282492859949399</v>
      </c>
      <c r="BH11" s="11">
        <v>0.210316709907446</v>
      </c>
      <c r="BI11" s="11">
        <v>0.193223565133404</v>
      </c>
      <c r="BJ11" s="11">
        <v>0.21110592653162</v>
      </c>
      <c r="BK11" s="11">
        <v>0.19342828116468699</v>
      </c>
    </row>
    <row r="12" spans="2:63" x14ac:dyDescent="0.35">
      <c r="B12" s="14" t="s">
        <v>75</v>
      </c>
      <c r="C12" s="11">
        <v>0.17852565616493599</v>
      </c>
      <c r="D12" s="11">
        <v>0.18389716845984599</v>
      </c>
      <c r="E12" s="11">
        <v>0.17368441963850101</v>
      </c>
      <c r="F12" s="11"/>
      <c r="G12" s="11">
        <v>0.13660591761963101</v>
      </c>
      <c r="H12" s="11">
        <v>0.168479576956368</v>
      </c>
      <c r="I12" s="11">
        <v>0.18818808139385801</v>
      </c>
      <c r="J12" s="11">
        <v>0.17055157441343899</v>
      </c>
      <c r="K12" s="11">
        <v>0.20366870506456899</v>
      </c>
      <c r="L12" s="11">
        <v>0.19688970286872401</v>
      </c>
      <c r="M12" s="11"/>
      <c r="N12" s="11">
        <v>0.18239789057696301</v>
      </c>
      <c r="O12" s="11">
        <v>0.17172540247294699</v>
      </c>
      <c r="P12" s="11">
        <v>0.213846056606631</v>
      </c>
      <c r="Q12" s="11">
        <v>0.19281690863588499</v>
      </c>
      <c r="R12" s="11">
        <v>0.208376734177357</v>
      </c>
      <c r="S12" s="11">
        <v>0.173455536718847</v>
      </c>
      <c r="T12" s="11">
        <v>0.16242614245560599</v>
      </c>
      <c r="U12" s="11">
        <v>0.16514621111560701</v>
      </c>
      <c r="V12" s="11">
        <v>0.152106202997592</v>
      </c>
      <c r="W12" s="11">
        <v>0.18062781511512899</v>
      </c>
      <c r="X12" s="11">
        <v>0.16116263202581299</v>
      </c>
      <c r="Y12" s="11"/>
      <c r="Z12" s="11">
        <v>0.22477707800063801</v>
      </c>
      <c r="AA12" s="11">
        <v>0.18933292629369999</v>
      </c>
      <c r="AB12" s="11">
        <v>0.15158677100781401</v>
      </c>
      <c r="AC12" s="11">
        <v>0.14533696281192199</v>
      </c>
      <c r="AD12" s="11"/>
      <c r="AE12" s="11">
        <v>0.16359810152201101</v>
      </c>
      <c r="AF12" s="11">
        <v>0.167697866665111</v>
      </c>
      <c r="AG12" s="11">
        <v>0.20506281915951</v>
      </c>
      <c r="AH12" s="11">
        <v>0.19568155875830101</v>
      </c>
      <c r="AI12" s="11">
        <v>0.162320310836156</v>
      </c>
      <c r="AJ12" s="11"/>
      <c r="AK12" s="11">
        <v>0.20221378943319801</v>
      </c>
      <c r="AL12" s="11">
        <v>0.18834934713148699</v>
      </c>
      <c r="AM12" s="11">
        <v>0.13538486583368101</v>
      </c>
      <c r="AN12" s="11">
        <v>0.157110533866652</v>
      </c>
      <c r="AO12" s="11">
        <v>0.156190572916592</v>
      </c>
      <c r="AP12" s="11">
        <v>0.15478156572424001</v>
      </c>
      <c r="AQ12" s="11"/>
      <c r="AR12" s="11">
        <v>0.18016588732594599</v>
      </c>
      <c r="AS12" s="11">
        <v>0.19143227136652599</v>
      </c>
      <c r="AT12" s="11">
        <v>0.16446882105944199</v>
      </c>
      <c r="AU12" s="11"/>
      <c r="AV12" s="11">
        <v>0.20030448099241799</v>
      </c>
      <c r="AW12" s="11">
        <v>0.162856551015058</v>
      </c>
      <c r="AX12" s="11">
        <v>0.26541391605708797</v>
      </c>
      <c r="AY12" s="11">
        <v>0.18248491054784799</v>
      </c>
      <c r="AZ12" s="11">
        <v>0.13603772354718</v>
      </c>
      <c r="BA12" s="11"/>
      <c r="BB12" s="11">
        <v>0.20854760713607701</v>
      </c>
      <c r="BC12" s="11">
        <v>0.17037585650499201</v>
      </c>
      <c r="BD12" s="11">
        <v>0.26229635099570597</v>
      </c>
      <c r="BE12" s="11"/>
      <c r="BF12" s="11">
        <v>0.15954174951390299</v>
      </c>
      <c r="BG12" s="11">
        <v>0.188018186021671</v>
      </c>
      <c r="BH12" s="11">
        <v>0.202775493431261</v>
      </c>
      <c r="BI12" s="11">
        <v>0.17373301599659699</v>
      </c>
      <c r="BJ12" s="11">
        <v>0.19240103229152899</v>
      </c>
      <c r="BK12" s="11">
        <v>0.13873927002182401</v>
      </c>
    </row>
    <row r="13" spans="2:63" ht="58" x14ac:dyDescent="0.35">
      <c r="B13" s="14" t="s">
        <v>444</v>
      </c>
      <c r="C13" s="12">
        <v>0.425890619106366</v>
      </c>
      <c r="D13" s="12">
        <v>0.39579239988670101</v>
      </c>
      <c r="E13" s="12">
        <v>0.45336898992725599</v>
      </c>
      <c r="F13" s="12"/>
      <c r="G13" s="12">
        <v>0.42884553014733801</v>
      </c>
      <c r="H13" s="12">
        <v>0.43175046193880301</v>
      </c>
      <c r="I13" s="12">
        <v>0.421019740226724</v>
      </c>
      <c r="J13" s="12">
        <v>0.40316038987717001</v>
      </c>
      <c r="K13" s="12">
        <v>0.44478004129961402</v>
      </c>
      <c r="L13" s="12">
        <v>0.42881448211978102</v>
      </c>
      <c r="M13" s="12"/>
      <c r="N13" s="12">
        <v>0.38485125475616599</v>
      </c>
      <c r="O13" s="12">
        <v>0.47128287326463902</v>
      </c>
      <c r="P13" s="12">
        <v>0.40383352117348398</v>
      </c>
      <c r="Q13" s="12">
        <v>0.38039542948342597</v>
      </c>
      <c r="R13" s="12">
        <v>0.41206492566650998</v>
      </c>
      <c r="S13" s="12">
        <v>0.425863815280144</v>
      </c>
      <c r="T13" s="12">
        <v>0.46714254256735399</v>
      </c>
      <c r="U13" s="12">
        <v>0.40421286249806199</v>
      </c>
      <c r="V13" s="12">
        <v>0.44876118819440702</v>
      </c>
      <c r="W13" s="12">
        <v>0.43771696005937899</v>
      </c>
      <c r="X13" s="12">
        <v>0.43944186069810298</v>
      </c>
      <c r="Y13" s="12"/>
      <c r="Z13" s="12">
        <v>0.41736689844948499</v>
      </c>
      <c r="AA13" s="12">
        <v>0.438765096376452</v>
      </c>
      <c r="AB13" s="12">
        <v>0.42892355900610002</v>
      </c>
      <c r="AC13" s="12">
        <v>0.41329887371750001</v>
      </c>
      <c r="AD13" s="12"/>
      <c r="AE13" s="12">
        <v>0.38480408386917903</v>
      </c>
      <c r="AF13" s="12">
        <v>0.42825572684440399</v>
      </c>
      <c r="AG13" s="12">
        <v>0.45100585840926499</v>
      </c>
      <c r="AH13" s="12">
        <v>0.44451380883035801</v>
      </c>
      <c r="AI13" s="12">
        <v>0.38175991730247499</v>
      </c>
      <c r="AJ13" s="12"/>
      <c r="AK13" s="12">
        <v>0.39332797728524399</v>
      </c>
      <c r="AL13" s="12">
        <v>0.42362840308807398</v>
      </c>
      <c r="AM13" s="12">
        <v>0.42606384740175601</v>
      </c>
      <c r="AN13" s="12">
        <v>0.40397377301837201</v>
      </c>
      <c r="AO13" s="12">
        <v>0.501986647539437</v>
      </c>
      <c r="AP13" s="12">
        <v>0.50508868293861597</v>
      </c>
      <c r="AQ13" s="12"/>
      <c r="AR13" s="12">
        <v>0.35841587794389002</v>
      </c>
      <c r="AS13" s="12">
        <v>0.49039618798370699</v>
      </c>
      <c r="AT13" s="12">
        <v>0.38425744851055998</v>
      </c>
      <c r="AU13" s="12"/>
      <c r="AV13" s="12">
        <v>0.355523742117338</v>
      </c>
      <c r="AW13" s="12">
        <v>0.50389583991633002</v>
      </c>
      <c r="AX13" s="12">
        <v>0.46355646695000802</v>
      </c>
      <c r="AY13" s="12">
        <v>0.24333813240442301</v>
      </c>
      <c r="AZ13" s="12">
        <v>0.38845541568434999</v>
      </c>
      <c r="BA13" s="12"/>
      <c r="BB13" s="12">
        <v>0.35428553391211998</v>
      </c>
      <c r="BC13" s="12">
        <v>0.50837854542718697</v>
      </c>
      <c r="BD13" s="12">
        <v>0.45463774933371098</v>
      </c>
      <c r="BE13" s="12"/>
      <c r="BF13" s="12">
        <v>0.43380942302499897</v>
      </c>
      <c r="BG13" s="12">
        <v>0.42245406627538401</v>
      </c>
      <c r="BH13" s="12">
        <v>0.39930469116984402</v>
      </c>
      <c r="BI13" s="12">
        <v>0.42817960196093402</v>
      </c>
      <c r="BJ13" s="12">
        <v>0.434957651422337</v>
      </c>
      <c r="BK13" s="12">
        <v>0.45394118892408297</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B2:BK18"/>
  <sheetViews>
    <sheetView showGridLines="0" workbookViewId="0">
      <pane xSplit="2" topLeftCell="C1" activePane="topRight" state="frozen"/>
      <selection pane="topRight" activeCell="D3" sqref="D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449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43.5" x14ac:dyDescent="0.35">
      <c r="B9" s="14" t="s">
        <v>318</v>
      </c>
      <c r="C9" s="11">
        <v>8.1034521523346906E-2</v>
      </c>
      <c r="D9" s="11">
        <v>0.112868101669458</v>
      </c>
      <c r="E9" s="11">
        <v>4.9702532000953301E-2</v>
      </c>
      <c r="F9" s="11"/>
      <c r="G9" s="11">
        <v>9.2030787647668005E-2</v>
      </c>
      <c r="H9" s="11">
        <v>7.9230262814870805E-2</v>
      </c>
      <c r="I9" s="11">
        <v>8.6591563221323498E-2</v>
      </c>
      <c r="J9" s="11">
        <v>7.4897700452190893E-2</v>
      </c>
      <c r="K9" s="11">
        <v>7.73463587354251E-2</v>
      </c>
      <c r="L9" s="11">
        <v>7.8008294662457706E-2</v>
      </c>
      <c r="M9" s="11"/>
      <c r="N9" s="11">
        <v>9.4498750232067205E-2</v>
      </c>
      <c r="O9" s="11">
        <v>7.4149591301026802E-2</v>
      </c>
      <c r="P9" s="11">
        <v>7.3776754586281398E-2</v>
      </c>
      <c r="Q9" s="11">
        <v>9.8242845916639204E-2</v>
      </c>
      <c r="R9" s="11">
        <v>5.7692139218725597E-2</v>
      </c>
      <c r="S9" s="11">
        <v>7.08043765991591E-2</v>
      </c>
      <c r="T9" s="11">
        <v>7.5026052777725699E-2</v>
      </c>
      <c r="U9" s="11">
        <v>0.104015796158483</v>
      </c>
      <c r="V9" s="11">
        <v>5.6024470030298E-2</v>
      </c>
      <c r="W9" s="11">
        <v>0.11125462676931699</v>
      </c>
      <c r="X9" s="11">
        <v>8.4642320552587205E-2</v>
      </c>
      <c r="Y9" s="11"/>
      <c r="Z9" s="11">
        <v>7.8726597436773293E-2</v>
      </c>
      <c r="AA9" s="11">
        <v>6.71205739992463E-2</v>
      </c>
      <c r="AB9" s="11">
        <v>6.7981295095513497E-2</v>
      </c>
      <c r="AC9" s="11">
        <v>0.108633186285165</v>
      </c>
      <c r="AD9" s="11"/>
      <c r="AE9" s="11">
        <v>8.8889121943600796E-2</v>
      </c>
      <c r="AF9" s="11">
        <v>9.1881163025152798E-2</v>
      </c>
      <c r="AG9" s="11">
        <v>6.3079982256747394E-2</v>
      </c>
      <c r="AH9" s="11">
        <v>7.5225878138739793E-2</v>
      </c>
      <c r="AI9" s="11">
        <v>7.61295200676982E-2</v>
      </c>
      <c r="AJ9" s="11"/>
      <c r="AK9" s="11">
        <v>9.2473235743016094E-2</v>
      </c>
      <c r="AL9" s="11">
        <v>6.2906526427864096E-2</v>
      </c>
      <c r="AM9" s="11">
        <v>0.104716524599683</v>
      </c>
      <c r="AN9" s="11">
        <v>7.7026679229622905E-2</v>
      </c>
      <c r="AO9" s="11">
        <v>7.1820775001814594E-2</v>
      </c>
      <c r="AP9" s="11">
        <v>9.52481436798676E-2</v>
      </c>
      <c r="AQ9" s="11"/>
      <c r="AR9" s="11">
        <v>0.102479155820364</v>
      </c>
      <c r="AS9" s="11">
        <v>6.2350998664843497E-2</v>
      </c>
      <c r="AT9" s="11">
        <v>8.8279834361450704E-2</v>
      </c>
      <c r="AU9" s="11"/>
      <c r="AV9" s="11">
        <v>9.3625499345159499E-2</v>
      </c>
      <c r="AW9" s="11">
        <v>6.7294531124437201E-2</v>
      </c>
      <c r="AX9" s="11">
        <v>4.48439089833053E-2</v>
      </c>
      <c r="AY9" s="11">
        <v>0.20252518292107399</v>
      </c>
      <c r="AZ9" s="11">
        <v>0.103077456016601</v>
      </c>
      <c r="BA9" s="11"/>
      <c r="BB9" s="11">
        <v>7.9303382900537095E-2</v>
      </c>
      <c r="BC9" s="11">
        <v>6.8069692611970101E-2</v>
      </c>
      <c r="BD9" s="11">
        <v>5.0400692583126599E-2</v>
      </c>
      <c r="BE9" s="11"/>
      <c r="BF9" s="11">
        <v>0.100047367035082</v>
      </c>
      <c r="BG9" s="11">
        <v>5.95916875185152E-2</v>
      </c>
      <c r="BH9" s="11">
        <v>7.97924744717603E-2</v>
      </c>
      <c r="BI9" s="11">
        <v>8.7338715170689293E-2</v>
      </c>
      <c r="BJ9" s="11">
        <v>6.6733520081088696E-2</v>
      </c>
      <c r="BK9" s="11">
        <v>0.12108978751046399</v>
      </c>
    </row>
    <row r="10" spans="2:63" x14ac:dyDescent="0.35">
      <c r="B10" s="14" t="s">
        <v>73</v>
      </c>
      <c r="C10" s="11">
        <v>8.9375282036250697E-2</v>
      </c>
      <c r="D10" s="11">
        <v>0.10405561453423399</v>
      </c>
      <c r="E10" s="11">
        <v>7.3978756505793095E-2</v>
      </c>
      <c r="F10" s="11"/>
      <c r="G10" s="11">
        <v>9.2512479711698403E-2</v>
      </c>
      <c r="H10" s="11">
        <v>0.106666436473025</v>
      </c>
      <c r="I10" s="11">
        <v>7.9210192433116194E-2</v>
      </c>
      <c r="J10" s="11">
        <v>8.5279913151908596E-2</v>
      </c>
      <c r="K10" s="11">
        <v>9.0409910469142804E-2</v>
      </c>
      <c r="L10" s="11">
        <v>8.3989739716361506E-2</v>
      </c>
      <c r="M10" s="11"/>
      <c r="N10" s="11">
        <v>9.3120777644784394E-2</v>
      </c>
      <c r="O10" s="11">
        <v>7.6750451733797395E-2</v>
      </c>
      <c r="P10" s="11">
        <v>0.101589332488784</v>
      </c>
      <c r="Q10" s="11">
        <v>9.5637861654760001E-2</v>
      </c>
      <c r="R10" s="11">
        <v>8.4495244532071107E-2</v>
      </c>
      <c r="S10" s="11">
        <v>7.9221425199420201E-2</v>
      </c>
      <c r="T10" s="11">
        <v>0.11136742707656901</v>
      </c>
      <c r="U10" s="11">
        <v>0.107354699865801</v>
      </c>
      <c r="V10" s="11">
        <v>5.88566894382049E-2</v>
      </c>
      <c r="W10" s="11">
        <v>8.6117768595482105E-2</v>
      </c>
      <c r="X10" s="11">
        <v>0.12935846492169201</v>
      </c>
      <c r="Y10" s="11"/>
      <c r="Z10" s="11">
        <v>8.6973978791045403E-2</v>
      </c>
      <c r="AA10" s="11">
        <v>0.10125256949513201</v>
      </c>
      <c r="AB10" s="11">
        <v>8.3591254572025403E-2</v>
      </c>
      <c r="AC10" s="11">
        <v>8.4167642429125805E-2</v>
      </c>
      <c r="AD10" s="11"/>
      <c r="AE10" s="11">
        <v>7.2983731749450595E-2</v>
      </c>
      <c r="AF10" s="11">
        <v>9.9818226994583703E-2</v>
      </c>
      <c r="AG10" s="11">
        <v>8.9399428041336895E-2</v>
      </c>
      <c r="AH10" s="11">
        <v>0.100229730448593</v>
      </c>
      <c r="AI10" s="11">
        <v>9.9885892845543903E-2</v>
      </c>
      <c r="AJ10" s="11"/>
      <c r="AK10" s="11">
        <v>8.9136568516784601E-2</v>
      </c>
      <c r="AL10" s="11">
        <v>0.10106953949321699</v>
      </c>
      <c r="AM10" s="11">
        <v>8.8954895617129506E-2</v>
      </c>
      <c r="AN10" s="11">
        <v>9.74023205710145E-2</v>
      </c>
      <c r="AO10" s="11">
        <v>7.4862137956674804E-2</v>
      </c>
      <c r="AP10" s="11">
        <v>6.4928560586082804E-2</v>
      </c>
      <c r="AQ10" s="11"/>
      <c r="AR10" s="11">
        <v>0.10877099293138399</v>
      </c>
      <c r="AS10" s="11">
        <v>7.27075796910195E-2</v>
      </c>
      <c r="AT10" s="11">
        <v>7.2665906138771594E-2</v>
      </c>
      <c r="AU10" s="11"/>
      <c r="AV10" s="11">
        <v>0.103670935294817</v>
      </c>
      <c r="AW10" s="11">
        <v>8.0843356861414306E-2</v>
      </c>
      <c r="AX10" s="11">
        <v>8.4137071236994196E-2</v>
      </c>
      <c r="AY10" s="11">
        <v>0.122953929946093</v>
      </c>
      <c r="AZ10" s="11">
        <v>6.7019998826648705E-2</v>
      </c>
      <c r="BA10" s="11"/>
      <c r="BB10" s="11">
        <v>0.103860736216265</v>
      </c>
      <c r="BC10" s="11">
        <v>7.7388140900556401E-2</v>
      </c>
      <c r="BD10" s="11">
        <v>7.6884019149011606E-2</v>
      </c>
      <c r="BE10" s="11"/>
      <c r="BF10" s="11">
        <v>9.80281584874962E-2</v>
      </c>
      <c r="BG10" s="11">
        <v>7.2414006688002797E-2</v>
      </c>
      <c r="BH10" s="11">
        <v>8.5234141316466699E-2</v>
      </c>
      <c r="BI10" s="11">
        <v>9.0043940451380297E-2</v>
      </c>
      <c r="BJ10" s="11">
        <v>0.104045422401337</v>
      </c>
      <c r="BK10" s="11">
        <v>0.112131509439565</v>
      </c>
    </row>
    <row r="11" spans="2:63" x14ac:dyDescent="0.35">
      <c r="B11" s="14" t="s">
        <v>316</v>
      </c>
      <c r="C11" s="11">
        <v>0.26746490014067198</v>
      </c>
      <c r="D11" s="11">
        <v>0.260633594804415</v>
      </c>
      <c r="E11" s="11">
        <v>0.27429357064243098</v>
      </c>
      <c r="F11" s="11"/>
      <c r="G11" s="11">
        <v>0.317437743993433</v>
      </c>
      <c r="H11" s="11">
        <v>0.26293203399181903</v>
      </c>
      <c r="I11" s="11">
        <v>0.28461020273813797</v>
      </c>
      <c r="J11" s="11">
        <v>0.30428902752093201</v>
      </c>
      <c r="K11" s="11">
        <v>0.19569250709782299</v>
      </c>
      <c r="L11" s="11">
        <v>0.24172055351322899</v>
      </c>
      <c r="M11" s="11"/>
      <c r="N11" s="11">
        <v>0.28004656886628299</v>
      </c>
      <c r="O11" s="11">
        <v>0.29063872729026002</v>
      </c>
      <c r="P11" s="11">
        <v>0.25944038855062601</v>
      </c>
      <c r="Q11" s="11">
        <v>0.26553906716418701</v>
      </c>
      <c r="R11" s="11">
        <v>0.27169571570336998</v>
      </c>
      <c r="S11" s="11">
        <v>0.29434428648192301</v>
      </c>
      <c r="T11" s="11">
        <v>0.21747896649057499</v>
      </c>
      <c r="U11" s="11">
        <v>0.25298632959865902</v>
      </c>
      <c r="V11" s="11">
        <v>0.26861564372753199</v>
      </c>
      <c r="W11" s="11">
        <v>0.27604837337340099</v>
      </c>
      <c r="X11" s="11">
        <v>0.20746336504281199</v>
      </c>
      <c r="Y11" s="11"/>
      <c r="Z11" s="11">
        <v>0.24556506879923301</v>
      </c>
      <c r="AA11" s="11">
        <v>0.25942755520529598</v>
      </c>
      <c r="AB11" s="11">
        <v>0.25928150719841703</v>
      </c>
      <c r="AC11" s="11">
        <v>0.307620835584129</v>
      </c>
      <c r="AD11" s="11"/>
      <c r="AE11" s="11">
        <v>0.30973733368834599</v>
      </c>
      <c r="AF11" s="11">
        <v>0.279294539845655</v>
      </c>
      <c r="AG11" s="11">
        <v>0.23802014195986301</v>
      </c>
      <c r="AH11" s="11">
        <v>0.197970324322923</v>
      </c>
      <c r="AI11" s="11">
        <v>0.26629570466961799</v>
      </c>
      <c r="AJ11" s="11"/>
      <c r="AK11" s="11">
        <v>0.246853186147624</v>
      </c>
      <c r="AL11" s="11">
        <v>0.26651132447134401</v>
      </c>
      <c r="AM11" s="11">
        <v>0.25800474947213498</v>
      </c>
      <c r="AN11" s="11">
        <v>0.29768283991738498</v>
      </c>
      <c r="AO11" s="11">
        <v>0.28031291232644401</v>
      </c>
      <c r="AP11" s="11">
        <v>0.30899315445729197</v>
      </c>
      <c r="AQ11" s="11"/>
      <c r="AR11" s="11">
        <v>0.26784336974352202</v>
      </c>
      <c r="AS11" s="11">
        <v>0.22577652928133701</v>
      </c>
      <c r="AT11" s="11">
        <v>0.353323422359265</v>
      </c>
      <c r="AU11" s="11"/>
      <c r="AV11" s="11">
        <v>0.25853724044517801</v>
      </c>
      <c r="AW11" s="11">
        <v>0.23873211462300101</v>
      </c>
      <c r="AX11" s="11">
        <v>0.231458941131787</v>
      </c>
      <c r="AY11" s="11">
        <v>0.286585999753595</v>
      </c>
      <c r="AZ11" s="11">
        <v>0.36428131162070998</v>
      </c>
      <c r="BA11" s="11"/>
      <c r="BB11" s="11">
        <v>0.264641914261742</v>
      </c>
      <c r="BC11" s="11">
        <v>0.239809731943703</v>
      </c>
      <c r="BD11" s="11">
        <v>0.225445760787407</v>
      </c>
      <c r="BE11" s="11"/>
      <c r="BF11" s="11">
        <v>0.26550092415570498</v>
      </c>
      <c r="BG11" s="11">
        <v>0.27269878496203098</v>
      </c>
      <c r="BH11" s="11">
        <v>0.281590087502675</v>
      </c>
      <c r="BI11" s="11">
        <v>0.260181704171981</v>
      </c>
      <c r="BJ11" s="11">
        <v>0.26154610068948198</v>
      </c>
      <c r="BK11" s="11">
        <v>0.25346525703564898</v>
      </c>
    </row>
    <row r="12" spans="2:63" x14ac:dyDescent="0.35">
      <c r="B12" s="14" t="s">
        <v>75</v>
      </c>
      <c r="C12" s="11">
        <v>0.27631962479258998</v>
      </c>
      <c r="D12" s="11">
        <v>0.268851545595514</v>
      </c>
      <c r="E12" s="11">
        <v>0.28330038014181502</v>
      </c>
      <c r="F12" s="11"/>
      <c r="G12" s="11">
        <v>0.27162394711475002</v>
      </c>
      <c r="H12" s="11">
        <v>0.27916224907550202</v>
      </c>
      <c r="I12" s="11">
        <v>0.277822635994945</v>
      </c>
      <c r="J12" s="11">
        <v>0.27965966281657401</v>
      </c>
      <c r="K12" s="11">
        <v>0.30964075971529997</v>
      </c>
      <c r="L12" s="11">
        <v>0.25076811151289602</v>
      </c>
      <c r="M12" s="11"/>
      <c r="N12" s="11">
        <v>0.23928195294652899</v>
      </c>
      <c r="O12" s="11">
        <v>0.29206772413571003</v>
      </c>
      <c r="P12" s="11">
        <v>0.26735362638460403</v>
      </c>
      <c r="Q12" s="11">
        <v>0.310103049976658</v>
      </c>
      <c r="R12" s="11">
        <v>0.32621432550430002</v>
      </c>
      <c r="S12" s="11">
        <v>0.26840520944352902</v>
      </c>
      <c r="T12" s="11">
        <v>0.26597430866709099</v>
      </c>
      <c r="U12" s="11">
        <v>0.26336513361258002</v>
      </c>
      <c r="V12" s="11">
        <v>0.27534507858797902</v>
      </c>
      <c r="W12" s="11">
        <v>0.25813583613741897</v>
      </c>
      <c r="X12" s="11">
        <v>0.29882544213686202</v>
      </c>
      <c r="Y12" s="11"/>
      <c r="Z12" s="11">
        <v>0.29448105143154402</v>
      </c>
      <c r="AA12" s="11">
        <v>0.28167584393678102</v>
      </c>
      <c r="AB12" s="11">
        <v>0.27077822185826</v>
      </c>
      <c r="AC12" s="11">
        <v>0.25719522583138199</v>
      </c>
      <c r="AD12" s="11"/>
      <c r="AE12" s="11">
        <v>0.25043602814097798</v>
      </c>
      <c r="AF12" s="11">
        <v>0.26112065963084302</v>
      </c>
      <c r="AG12" s="11">
        <v>0.309715164142845</v>
      </c>
      <c r="AH12" s="11">
        <v>0.30435152150207201</v>
      </c>
      <c r="AI12" s="11">
        <v>0.26060178451871002</v>
      </c>
      <c r="AJ12" s="11"/>
      <c r="AK12" s="11">
        <v>0.27368609974191199</v>
      </c>
      <c r="AL12" s="11">
        <v>0.29286823978467802</v>
      </c>
      <c r="AM12" s="11">
        <v>0.26556276023823799</v>
      </c>
      <c r="AN12" s="11">
        <v>0.27057861324419802</v>
      </c>
      <c r="AO12" s="11">
        <v>0.28059812622168101</v>
      </c>
      <c r="AP12" s="11">
        <v>0.23248337454128101</v>
      </c>
      <c r="AQ12" s="11"/>
      <c r="AR12" s="11">
        <v>0.25220667662070101</v>
      </c>
      <c r="AS12" s="11">
        <v>0.30421006519564298</v>
      </c>
      <c r="AT12" s="11">
        <v>0.26115925541969098</v>
      </c>
      <c r="AU12" s="11"/>
      <c r="AV12" s="11">
        <v>0.271801849569483</v>
      </c>
      <c r="AW12" s="11">
        <v>0.28328667167833099</v>
      </c>
      <c r="AX12" s="11">
        <v>0.343233110917396</v>
      </c>
      <c r="AY12" s="11">
        <v>0.20752386988596699</v>
      </c>
      <c r="AZ12" s="11">
        <v>0.25027542776074702</v>
      </c>
      <c r="BA12" s="11"/>
      <c r="BB12" s="11">
        <v>0.280645835828715</v>
      </c>
      <c r="BC12" s="11">
        <v>0.27427217632955597</v>
      </c>
      <c r="BD12" s="11">
        <v>0.324774333402924</v>
      </c>
      <c r="BE12" s="11"/>
      <c r="BF12" s="11">
        <v>0.244675507326645</v>
      </c>
      <c r="BG12" s="11">
        <v>0.32618766858791898</v>
      </c>
      <c r="BH12" s="11">
        <v>0.27435641809259098</v>
      </c>
      <c r="BI12" s="11">
        <v>0.28330009254955402</v>
      </c>
      <c r="BJ12" s="11">
        <v>0.25012830545924197</v>
      </c>
      <c r="BK12" s="11">
        <v>0.19779355668417301</v>
      </c>
    </row>
    <row r="13" spans="2:63" ht="43.5" x14ac:dyDescent="0.35">
      <c r="B13" s="14" t="s">
        <v>319</v>
      </c>
      <c r="C13" s="12">
        <v>0.28580567150713998</v>
      </c>
      <c r="D13" s="12">
        <v>0.253591143396378</v>
      </c>
      <c r="E13" s="12">
        <v>0.31872476070900702</v>
      </c>
      <c r="F13" s="12"/>
      <c r="G13" s="12">
        <v>0.22639504153244999</v>
      </c>
      <c r="H13" s="12">
        <v>0.27200901764478302</v>
      </c>
      <c r="I13" s="12">
        <v>0.27176540561247697</v>
      </c>
      <c r="J13" s="12">
        <v>0.255873696058394</v>
      </c>
      <c r="K13" s="12">
        <v>0.32691046398231</v>
      </c>
      <c r="L13" s="12">
        <v>0.34551330059505603</v>
      </c>
      <c r="M13" s="12"/>
      <c r="N13" s="12">
        <v>0.29305195031033598</v>
      </c>
      <c r="O13" s="12">
        <v>0.26639350553920599</v>
      </c>
      <c r="P13" s="12">
        <v>0.297839897989705</v>
      </c>
      <c r="Q13" s="12">
        <v>0.23047717528775499</v>
      </c>
      <c r="R13" s="12">
        <v>0.25990257504153302</v>
      </c>
      <c r="S13" s="12">
        <v>0.28722470227596902</v>
      </c>
      <c r="T13" s="12">
        <v>0.330153244988038</v>
      </c>
      <c r="U13" s="12">
        <v>0.27227804076447698</v>
      </c>
      <c r="V13" s="12">
        <v>0.34115811821598602</v>
      </c>
      <c r="W13" s="12">
        <v>0.26844339512438098</v>
      </c>
      <c r="X13" s="12">
        <v>0.27971040734604702</v>
      </c>
      <c r="Y13" s="12"/>
      <c r="Z13" s="12">
        <v>0.294253303541404</v>
      </c>
      <c r="AA13" s="12">
        <v>0.29052345736354501</v>
      </c>
      <c r="AB13" s="12">
        <v>0.318367721275784</v>
      </c>
      <c r="AC13" s="12">
        <v>0.24238310987019701</v>
      </c>
      <c r="AD13" s="12"/>
      <c r="AE13" s="12">
        <v>0.27795378447762498</v>
      </c>
      <c r="AF13" s="12">
        <v>0.26788541050376602</v>
      </c>
      <c r="AG13" s="12">
        <v>0.29978528359920797</v>
      </c>
      <c r="AH13" s="12">
        <v>0.32222254558767199</v>
      </c>
      <c r="AI13" s="12">
        <v>0.29708709789843002</v>
      </c>
      <c r="AJ13" s="12"/>
      <c r="AK13" s="12">
        <v>0.29785090985066298</v>
      </c>
      <c r="AL13" s="12">
        <v>0.27664436982289797</v>
      </c>
      <c r="AM13" s="12">
        <v>0.28276107007281498</v>
      </c>
      <c r="AN13" s="12">
        <v>0.25730954703777897</v>
      </c>
      <c r="AO13" s="12">
        <v>0.29240604849338497</v>
      </c>
      <c r="AP13" s="12">
        <v>0.298346766735477</v>
      </c>
      <c r="AQ13" s="12"/>
      <c r="AR13" s="12">
        <v>0.268699804884029</v>
      </c>
      <c r="AS13" s="12">
        <v>0.33495482716715602</v>
      </c>
      <c r="AT13" s="12">
        <v>0.22457158172082101</v>
      </c>
      <c r="AU13" s="12"/>
      <c r="AV13" s="12">
        <v>0.27236447534536301</v>
      </c>
      <c r="AW13" s="12">
        <v>0.32984332571281699</v>
      </c>
      <c r="AX13" s="12">
        <v>0.29632696773051698</v>
      </c>
      <c r="AY13" s="12">
        <v>0.18041101749326999</v>
      </c>
      <c r="AZ13" s="12">
        <v>0.215345805775293</v>
      </c>
      <c r="BA13" s="12"/>
      <c r="BB13" s="12">
        <v>0.27154813079274098</v>
      </c>
      <c r="BC13" s="12">
        <v>0.340460258214214</v>
      </c>
      <c r="BD13" s="12">
        <v>0.32249519407753002</v>
      </c>
      <c r="BE13" s="12"/>
      <c r="BF13" s="12">
        <v>0.29174804299507201</v>
      </c>
      <c r="BG13" s="12">
        <v>0.26910785224353101</v>
      </c>
      <c r="BH13" s="12">
        <v>0.27902687861650699</v>
      </c>
      <c r="BI13" s="12">
        <v>0.27913554765639598</v>
      </c>
      <c r="BJ13" s="12">
        <v>0.31754665136885002</v>
      </c>
      <c r="BK13" s="12">
        <v>0.31551988933014902</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2:BK18"/>
  <sheetViews>
    <sheetView showGridLines="0" workbookViewId="0">
      <pane xSplit="2" topLeftCell="C1" activePane="topRight" state="frozen"/>
      <selection pane="topRight" activeCell="D3" sqref="D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450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43.5" x14ac:dyDescent="0.35">
      <c r="B9" s="14" t="s">
        <v>445</v>
      </c>
      <c r="C9" s="11">
        <v>0.16414439624858301</v>
      </c>
      <c r="D9" s="11">
        <v>0.15448595387004499</v>
      </c>
      <c r="E9" s="11">
        <v>0.174129996653832</v>
      </c>
      <c r="F9" s="11"/>
      <c r="G9" s="11">
        <v>0.15600242537390099</v>
      </c>
      <c r="H9" s="11">
        <v>0.18802448226836099</v>
      </c>
      <c r="I9" s="11">
        <v>0.155134605485718</v>
      </c>
      <c r="J9" s="11">
        <v>0.15299869248400699</v>
      </c>
      <c r="K9" s="11">
        <v>0.16962414567442</v>
      </c>
      <c r="L9" s="11">
        <v>0.16282201916131001</v>
      </c>
      <c r="M9" s="11"/>
      <c r="N9" s="11">
        <v>0.19906455109563201</v>
      </c>
      <c r="O9" s="11">
        <v>0.12930709311063501</v>
      </c>
      <c r="P9" s="11">
        <v>0.19939692018734201</v>
      </c>
      <c r="Q9" s="11">
        <v>0.14570633340528999</v>
      </c>
      <c r="R9" s="11">
        <v>0.13347466134615399</v>
      </c>
      <c r="S9" s="11">
        <v>0.147209431864228</v>
      </c>
      <c r="T9" s="11">
        <v>0.174683423048481</v>
      </c>
      <c r="U9" s="11">
        <v>0.150593373770115</v>
      </c>
      <c r="V9" s="11">
        <v>0.16990654372212699</v>
      </c>
      <c r="W9" s="11">
        <v>0.192082703568796</v>
      </c>
      <c r="X9" s="11">
        <v>0.138193228864749</v>
      </c>
      <c r="Y9" s="11"/>
      <c r="Z9" s="11">
        <v>0.166480083050982</v>
      </c>
      <c r="AA9" s="11">
        <v>0.150180103098217</v>
      </c>
      <c r="AB9" s="11">
        <v>0.17599878852317599</v>
      </c>
      <c r="AC9" s="11">
        <v>0.16278619604085601</v>
      </c>
      <c r="AD9" s="11"/>
      <c r="AE9" s="11">
        <v>0.13620252308855099</v>
      </c>
      <c r="AF9" s="11">
        <v>0.143925900175606</v>
      </c>
      <c r="AG9" s="11">
        <v>0.17855061773197101</v>
      </c>
      <c r="AH9" s="11">
        <v>0.23705724083176</v>
      </c>
      <c r="AI9" s="11">
        <v>0.18645525179719599</v>
      </c>
      <c r="AJ9" s="11"/>
      <c r="AK9" s="11">
        <v>0.17190271633263901</v>
      </c>
      <c r="AL9" s="11">
        <v>0.151746945939539</v>
      </c>
      <c r="AM9" s="11">
        <v>0.14881736203372301</v>
      </c>
      <c r="AN9" s="11">
        <v>0.16162262007266301</v>
      </c>
      <c r="AO9" s="11">
        <v>0.171909009886199</v>
      </c>
      <c r="AP9" s="11">
        <v>0.180872642826307</v>
      </c>
      <c r="AQ9" s="11"/>
      <c r="AR9" s="11">
        <v>0.15685345580051599</v>
      </c>
      <c r="AS9" s="11">
        <v>0.18614634887049999</v>
      </c>
      <c r="AT9" s="11">
        <v>0.134049685415085</v>
      </c>
      <c r="AU9" s="11"/>
      <c r="AV9" s="11">
        <v>0.14488104077929301</v>
      </c>
      <c r="AW9" s="11">
        <v>0.19162715777271599</v>
      </c>
      <c r="AX9" s="11">
        <v>0.16065888016771601</v>
      </c>
      <c r="AY9" s="11">
        <v>0.21878429286736101</v>
      </c>
      <c r="AZ9" s="11">
        <v>0.116441368738895</v>
      </c>
      <c r="BA9" s="11"/>
      <c r="BB9" s="11">
        <v>0.14328075340075</v>
      </c>
      <c r="BC9" s="11">
        <v>0.179957103659418</v>
      </c>
      <c r="BD9" s="11">
        <v>0.16634856251900099</v>
      </c>
      <c r="BE9" s="11"/>
      <c r="BF9" s="11">
        <v>0.19971605211073701</v>
      </c>
      <c r="BG9" s="11">
        <v>0.139947759661736</v>
      </c>
      <c r="BH9" s="11">
        <v>0.157317929568076</v>
      </c>
      <c r="BI9" s="11">
        <v>0.15636003605593801</v>
      </c>
      <c r="BJ9" s="11">
        <v>0.17319153052407399</v>
      </c>
      <c r="BK9" s="11">
        <v>0.164856408918198</v>
      </c>
    </row>
    <row r="10" spans="2:63" x14ac:dyDescent="0.35">
      <c r="B10" s="14" t="s">
        <v>73</v>
      </c>
      <c r="C10" s="11">
        <v>0.25877531668818099</v>
      </c>
      <c r="D10" s="11">
        <v>0.25243963432303002</v>
      </c>
      <c r="E10" s="11">
        <v>0.264234773874227</v>
      </c>
      <c r="F10" s="11"/>
      <c r="G10" s="11">
        <v>0.23294688827590401</v>
      </c>
      <c r="H10" s="11">
        <v>0.23830041337740099</v>
      </c>
      <c r="I10" s="11">
        <v>0.24705141695810401</v>
      </c>
      <c r="J10" s="11">
        <v>0.26312855453501499</v>
      </c>
      <c r="K10" s="11">
        <v>0.30057210045511101</v>
      </c>
      <c r="L10" s="11">
        <v>0.27089083650519102</v>
      </c>
      <c r="M10" s="11"/>
      <c r="N10" s="11">
        <v>0.24505762833353401</v>
      </c>
      <c r="O10" s="11">
        <v>0.28199022358681303</v>
      </c>
      <c r="P10" s="11">
        <v>0.27023853392455099</v>
      </c>
      <c r="Q10" s="11">
        <v>0.27335355484033103</v>
      </c>
      <c r="R10" s="11">
        <v>0.261135838533537</v>
      </c>
      <c r="S10" s="11">
        <v>0.227053219951214</v>
      </c>
      <c r="T10" s="11">
        <v>0.24529509361671301</v>
      </c>
      <c r="U10" s="11">
        <v>0.24466280788407599</v>
      </c>
      <c r="V10" s="11">
        <v>0.24668960617807101</v>
      </c>
      <c r="W10" s="11">
        <v>0.27311906180467499</v>
      </c>
      <c r="X10" s="11">
        <v>0.279731927658664</v>
      </c>
      <c r="Y10" s="11"/>
      <c r="Z10" s="11">
        <v>0.29418324392026501</v>
      </c>
      <c r="AA10" s="11">
        <v>0.27363794066897101</v>
      </c>
      <c r="AB10" s="11">
        <v>0.245777804503576</v>
      </c>
      <c r="AC10" s="11">
        <v>0.21618858502219801</v>
      </c>
      <c r="AD10" s="11"/>
      <c r="AE10" s="11">
        <v>0.22613048215620299</v>
      </c>
      <c r="AF10" s="11">
        <v>0.25232764854708301</v>
      </c>
      <c r="AG10" s="11">
        <v>0.302184610284292</v>
      </c>
      <c r="AH10" s="11">
        <v>0.26554976896153198</v>
      </c>
      <c r="AI10" s="11">
        <v>0.27778064672813102</v>
      </c>
      <c r="AJ10" s="11"/>
      <c r="AK10" s="11">
        <v>0.28061234319921902</v>
      </c>
      <c r="AL10" s="11">
        <v>0.27734601263102898</v>
      </c>
      <c r="AM10" s="11">
        <v>0.21926644963421099</v>
      </c>
      <c r="AN10" s="11">
        <v>0.18882418604179399</v>
      </c>
      <c r="AO10" s="11">
        <v>0.25961184050111502</v>
      </c>
      <c r="AP10" s="11">
        <v>0.219314112215276</v>
      </c>
      <c r="AQ10" s="11"/>
      <c r="AR10" s="11">
        <v>0.232375424031526</v>
      </c>
      <c r="AS10" s="11">
        <v>0.31127250787136201</v>
      </c>
      <c r="AT10" s="11">
        <v>0.18238714793543601</v>
      </c>
      <c r="AU10" s="11"/>
      <c r="AV10" s="11">
        <v>0.25810747967881498</v>
      </c>
      <c r="AW10" s="11">
        <v>0.27663908147044802</v>
      </c>
      <c r="AX10" s="11">
        <v>0.32546434768141802</v>
      </c>
      <c r="AY10" s="11">
        <v>0.110986148613249</v>
      </c>
      <c r="AZ10" s="11">
        <v>0.19802456422287501</v>
      </c>
      <c r="BA10" s="11"/>
      <c r="BB10" s="11">
        <v>0.25534665755555802</v>
      </c>
      <c r="BC10" s="11">
        <v>0.26992066881840798</v>
      </c>
      <c r="BD10" s="11">
        <v>0.31890699337612699</v>
      </c>
      <c r="BE10" s="11"/>
      <c r="BF10" s="11">
        <v>0.23033506242476101</v>
      </c>
      <c r="BG10" s="11">
        <v>0.270415698464603</v>
      </c>
      <c r="BH10" s="11">
        <v>0.26015432374542702</v>
      </c>
      <c r="BI10" s="11">
        <v>0.261251344865021</v>
      </c>
      <c r="BJ10" s="11">
        <v>0.26185225834248299</v>
      </c>
      <c r="BK10" s="11">
        <v>0.29572780791160502</v>
      </c>
    </row>
    <row r="11" spans="2:63" x14ac:dyDescent="0.35">
      <c r="B11" s="14" t="s">
        <v>316</v>
      </c>
      <c r="C11" s="11">
        <v>0.375425620461179</v>
      </c>
      <c r="D11" s="11">
        <v>0.35271484927956898</v>
      </c>
      <c r="E11" s="11">
        <v>0.39723796422596702</v>
      </c>
      <c r="F11" s="11"/>
      <c r="G11" s="11">
        <v>0.413206092181931</v>
      </c>
      <c r="H11" s="11">
        <v>0.34918805537435399</v>
      </c>
      <c r="I11" s="11">
        <v>0.37160588308569398</v>
      </c>
      <c r="J11" s="11">
        <v>0.38438046846405899</v>
      </c>
      <c r="K11" s="11">
        <v>0.32893349355846202</v>
      </c>
      <c r="L11" s="11">
        <v>0.39843406424379801</v>
      </c>
      <c r="M11" s="11"/>
      <c r="N11" s="11">
        <v>0.35828636045654799</v>
      </c>
      <c r="O11" s="11">
        <v>0.393942702934446</v>
      </c>
      <c r="P11" s="11">
        <v>0.34900878596672502</v>
      </c>
      <c r="Q11" s="11">
        <v>0.37142116476670201</v>
      </c>
      <c r="R11" s="11">
        <v>0.41977292385013898</v>
      </c>
      <c r="S11" s="11">
        <v>0.39240116900984601</v>
      </c>
      <c r="T11" s="11">
        <v>0.37399805455417401</v>
      </c>
      <c r="U11" s="11">
        <v>0.37190837240229802</v>
      </c>
      <c r="V11" s="11">
        <v>0.38275580124998698</v>
      </c>
      <c r="W11" s="11">
        <v>0.34615219731970298</v>
      </c>
      <c r="X11" s="11">
        <v>0.37378844355062701</v>
      </c>
      <c r="Y11" s="11"/>
      <c r="Z11" s="11">
        <v>0.34731501726064301</v>
      </c>
      <c r="AA11" s="11">
        <v>0.36491541823670998</v>
      </c>
      <c r="AB11" s="11">
        <v>0.39321581824692903</v>
      </c>
      <c r="AC11" s="11">
        <v>0.40145007629885299</v>
      </c>
      <c r="AD11" s="11"/>
      <c r="AE11" s="11">
        <v>0.43676105880388399</v>
      </c>
      <c r="AF11" s="11">
        <v>0.37647775051957</v>
      </c>
      <c r="AG11" s="11">
        <v>0.34277489940947897</v>
      </c>
      <c r="AH11" s="11">
        <v>0.309058375682353</v>
      </c>
      <c r="AI11" s="11">
        <v>0.29311220766574603</v>
      </c>
      <c r="AJ11" s="11"/>
      <c r="AK11" s="11">
        <v>0.35487296468738</v>
      </c>
      <c r="AL11" s="11">
        <v>0.37428921511864299</v>
      </c>
      <c r="AM11" s="11">
        <v>0.41389691823286301</v>
      </c>
      <c r="AN11" s="11">
        <v>0.377718136230561</v>
      </c>
      <c r="AO11" s="11">
        <v>0.38482425726816899</v>
      </c>
      <c r="AP11" s="11">
        <v>0.35888085364474298</v>
      </c>
      <c r="AQ11" s="11"/>
      <c r="AR11" s="11">
        <v>0.36821678599971303</v>
      </c>
      <c r="AS11" s="11">
        <v>0.34239758783045599</v>
      </c>
      <c r="AT11" s="11">
        <v>0.44508057494154202</v>
      </c>
      <c r="AU11" s="11"/>
      <c r="AV11" s="11">
        <v>0.35899319717052403</v>
      </c>
      <c r="AW11" s="11">
        <v>0.37451039097028599</v>
      </c>
      <c r="AX11" s="11">
        <v>0.34630288522758002</v>
      </c>
      <c r="AY11" s="11">
        <v>0.336004693990679</v>
      </c>
      <c r="AZ11" s="11">
        <v>0.43773528185999699</v>
      </c>
      <c r="BA11" s="11"/>
      <c r="BB11" s="11">
        <v>0.36543398245798703</v>
      </c>
      <c r="BC11" s="11">
        <v>0.37755653822089502</v>
      </c>
      <c r="BD11" s="11">
        <v>0.36909647498938303</v>
      </c>
      <c r="BE11" s="11"/>
      <c r="BF11" s="11">
        <v>0.36104222195159502</v>
      </c>
      <c r="BG11" s="11">
        <v>0.39207903948417899</v>
      </c>
      <c r="BH11" s="11">
        <v>0.348133855599154</v>
      </c>
      <c r="BI11" s="11">
        <v>0.38743327913830999</v>
      </c>
      <c r="BJ11" s="11">
        <v>0.38282934139465602</v>
      </c>
      <c r="BK11" s="11">
        <v>0.34728154670521999</v>
      </c>
    </row>
    <row r="12" spans="2:63" x14ac:dyDescent="0.35">
      <c r="B12" s="14" t="s">
        <v>75</v>
      </c>
      <c r="C12" s="11">
        <v>0.11336134571198</v>
      </c>
      <c r="D12" s="11">
        <v>0.131556350137608</v>
      </c>
      <c r="E12" s="11">
        <v>9.6497778148177102E-2</v>
      </c>
      <c r="F12" s="11"/>
      <c r="G12" s="11">
        <v>0.12966257790208999</v>
      </c>
      <c r="H12" s="11">
        <v>0.120825133479872</v>
      </c>
      <c r="I12" s="11">
        <v>0.122474404435391</v>
      </c>
      <c r="J12" s="11">
        <v>0.117423266659343</v>
      </c>
      <c r="K12" s="11">
        <v>0.105315014309861</v>
      </c>
      <c r="L12" s="11">
        <v>9.0885527164495106E-2</v>
      </c>
      <c r="M12" s="11"/>
      <c r="N12" s="11">
        <v>0.103045092171113</v>
      </c>
      <c r="O12" s="11">
        <v>0.11005222421611099</v>
      </c>
      <c r="P12" s="11">
        <v>0.113858993708743</v>
      </c>
      <c r="Q12" s="11">
        <v>0.114953378600458</v>
      </c>
      <c r="R12" s="11">
        <v>8.6132896876064999E-2</v>
      </c>
      <c r="S12" s="11">
        <v>0.14941311745216401</v>
      </c>
      <c r="T12" s="11">
        <v>0.12172741239628899</v>
      </c>
      <c r="U12" s="11">
        <v>0.159896340375354</v>
      </c>
      <c r="V12" s="11">
        <v>0.111220519781682</v>
      </c>
      <c r="W12" s="11">
        <v>9.6406411914672793E-2</v>
      </c>
      <c r="X12" s="11">
        <v>0.104937165177512</v>
      </c>
      <c r="Y12" s="11"/>
      <c r="Z12" s="11">
        <v>0.11754814238606701</v>
      </c>
      <c r="AA12" s="11">
        <v>0.13129993905765799</v>
      </c>
      <c r="AB12" s="11">
        <v>9.8448430668682002E-2</v>
      </c>
      <c r="AC12" s="11">
        <v>0.10514509787642</v>
      </c>
      <c r="AD12" s="11"/>
      <c r="AE12" s="11">
        <v>9.8479064655393703E-2</v>
      </c>
      <c r="AF12" s="11">
        <v>0.13163368223623501</v>
      </c>
      <c r="AG12" s="11">
        <v>0.113314782047521</v>
      </c>
      <c r="AH12" s="11">
        <v>0.105393040156566</v>
      </c>
      <c r="AI12" s="11">
        <v>0.11231972683730899</v>
      </c>
      <c r="AJ12" s="11"/>
      <c r="AK12" s="11">
        <v>0.106889160549519</v>
      </c>
      <c r="AL12" s="11">
        <v>0.122834704723</v>
      </c>
      <c r="AM12" s="11">
        <v>0.114380985991042</v>
      </c>
      <c r="AN12" s="11">
        <v>0.139910183376007</v>
      </c>
      <c r="AO12" s="11">
        <v>9.9212288232222806E-2</v>
      </c>
      <c r="AP12" s="11">
        <v>0.11703894415319201</v>
      </c>
      <c r="AQ12" s="11"/>
      <c r="AR12" s="11">
        <v>0.114922388484292</v>
      </c>
      <c r="AS12" s="11">
        <v>0.10744369592658901</v>
      </c>
      <c r="AT12" s="11">
        <v>0.12590994783235199</v>
      </c>
      <c r="AU12" s="11"/>
      <c r="AV12" s="11">
        <v>0.12739835561059501</v>
      </c>
      <c r="AW12" s="11">
        <v>9.5126610673372997E-2</v>
      </c>
      <c r="AX12" s="11">
        <v>0.12818162978349401</v>
      </c>
      <c r="AY12" s="11">
        <v>0.13604946864814499</v>
      </c>
      <c r="AZ12" s="11">
        <v>0.114950342243636</v>
      </c>
      <c r="BA12" s="11"/>
      <c r="BB12" s="11">
        <v>0.136122066313587</v>
      </c>
      <c r="BC12" s="11">
        <v>9.6513702855455893E-2</v>
      </c>
      <c r="BD12" s="11">
        <v>0.1167097693207</v>
      </c>
      <c r="BE12" s="11"/>
      <c r="BF12" s="11">
        <v>0.10485740668447301</v>
      </c>
      <c r="BG12" s="11">
        <v>0.121184576305922</v>
      </c>
      <c r="BH12" s="11">
        <v>0.14742947329650999</v>
      </c>
      <c r="BI12" s="11">
        <v>0.100972499796962</v>
      </c>
      <c r="BJ12" s="11">
        <v>9.67851659579958E-2</v>
      </c>
      <c r="BK12" s="11">
        <v>0.115259871913225</v>
      </c>
    </row>
    <row r="13" spans="2:63" ht="43.5" x14ac:dyDescent="0.35">
      <c r="B13" s="14" t="s">
        <v>446</v>
      </c>
      <c r="C13" s="12">
        <v>8.8293320890076799E-2</v>
      </c>
      <c r="D13" s="12">
        <v>0.10880321238974799</v>
      </c>
      <c r="E13" s="12">
        <v>6.7899487097798097E-2</v>
      </c>
      <c r="F13" s="12"/>
      <c r="G13" s="12">
        <v>6.8182016266173803E-2</v>
      </c>
      <c r="H13" s="12">
        <v>0.103661915500012</v>
      </c>
      <c r="I13" s="12">
        <v>0.103733690035092</v>
      </c>
      <c r="J13" s="12">
        <v>8.2069017857575893E-2</v>
      </c>
      <c r="K13" s="12">
        <v>9.5555246002145502E-2</v>
      </c>
      <c r="L13" s="12">
        <v>7.6967552925206503E-2</v>
      </c>
      <c r="M13" s="12"/>
      <c r="N13" s="12">
        <v>9.4546367943172893E-2</v>
      </c>
      <c r="O13" s="12">
        <v>8.4707756151994495E-2</v>
      </c>
      <c r="P13" s="12">
        <v>6.7496766212638101E-2</v>
      </c>
      <c r="Q13" s="12">
        <v>9.4565568387218801E-2</v>
      </c>
      <c r="R13" s="12">
        <v>9.9483679394104504E-2</v>
      </c>
      <c r="S13" s="12">
        <v>8.3923061722548403E-2</v>
      </c>
      <c r="T13" s="12">
        <v>8.4296016384343503E-2</v>
      </c>
      <c r="U13" s="12">
        <v>7.29391055681574E-2</v>
      </c>
      <c r="V13" s="12">
        <v>8.9427529068133102E-2</v>
      </c>
      <c r="W13" s="12">
        <v>9.2239625392153801E-2</v>
      </c>
      <c r="X13" s="12">
        <v>0.103349234748448</v>
      </c>
      <c r="Y13" s="12"/>
      <c r="Z13" s="12">
        <v>7.4473513382042597E-2</v>
      </c>
      <c r="AA13" s="12">
        <v>7.9966598938445099E-2</v>
      </c>
      <c r="AB13" s="12">
        <v>8.6559158057637406E-2</v>
      </c>
      <c r="AC13" s="12">
        <v>0.114430044761673</v>
      </c>
      <c r="AD13" s="12"/>
      <c r="AE13" s="12">
        <v>0.102426871295968</v>
      </c>
      <c r="AF13" s="12">
        <v>9.5635018521505605E-2</v>
      </c>
      <c r="AG13" s="12">
        <v>6.3175090526736394E-2</v>
      </c>
      <c r="AH13" s="12">
        <v>8.2941574367789705E-2</v>
      </c>
      <c r="AI13" s="12">
        <v>0.13033216697161901</v>
      </c>
      <c r="AJ13" s="12"/>
      <c r="AK13" s="12">
        <v>8.5722815231241603E-2</v>
      </c>
      <c r="AL13" s="12">
        <v>7.3783121587788797E-2</v>
      </c>
      <c r="AM13" s="12">
        <v>0.10363828410816101</v>
      </c>
      <c r="AN13" s="12">
        <v>0.13192487427897501</v>
      </c>
      <c r="AO13" s="12">
        <v>8.4442604112293998E-2</v>
      </c>
      <c r="AP13" s="12">
        <v>0.12389344716048099</v>
      </c>
      <c r="AQ13" s="12"/>
      <c r="AR13" s="12">
        <v>0.127631945683952</v>
      </c>
      <c r="AS13" s="12">
        <v>5.27398595010935E-2</v>
      </c>
      <c r="AT13" s="12">
        <v>0.11257264387558499</v>
      </c>
      <c r="AU13" s="12"/>
      <c r="AV13" s="12">
        <v>0.11061992676077199</v>
      </c>
      <c r="AW13" s="12">
        <v>6.2096759113177399E-2</v>
      </c>
      <c r="AX13" s="12">
        <v>3.9392257139791297E-2</v>
      </c>
      <c r="AY13" s="12">
        <v>0.19817539588056601</v>
      </c>
      <c r="AZ13" s="12">
        <v>0.13284844293459699</v>
      </c>
      <c r="BA13" s="12"/>
      <c r="BB13" s="12">
        <v>9.9816540272117504E-2</v>
      </c>
      <c r="BC13" s="12">
        <v>7.6051986445822894E-2</v>
      </c>
      <c r="BD13" s="12">
        <v>2.8938199794788799E-2</v>
      </c>
      <c r="BE13" s="12"/>
      <c r="BF13" s="12">
        <v>0.104049256828433</v>
      </c>
      <c r="BG13" s="12">
        <v>7.6372926083559806E-2</v>
      </c>
      <c r="BH13" s="12">
        <v>8.6964417790833401E-2</v>
      </c>
      <c r="BI13" s="12">
        <v>9.3982840143769494E-2</v>
      </c>
      <c r="BJ13" s="12">
        <v>8.5341703780791006E-2</v>
      </c>
      <c r="BK13" s="12">
        <v>7.6874364551751007E-2</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2:BK18"/>
  <sheetViews>
    <sheetView showGridLines="0" workbookViewId="0">
      <pane xSplit="2" topLeftCell="C1" activePane="topRight" state="frozen"/>
      <selection pane="topRight" activeCell="D3" sqref="D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451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43.5" x14ac:dyDescent="0.35">
      <c r="B9" s="14" t="s">
        <v>447</v>
      </c>
      <c r="C9" s="11">
        <v>0.113262470580812</v>
      </c>
      <c r="D9" s="11">
        <v>0.13418728336452701</v>
      </c>
      <c r="E9" s="11">
        <v>9.3361726846194495E-2</v>
      </c>
      <c r="F9" s="11"/>
      <c r="G9" s="11">
        <v>0.10931017437066</v>
      </c>
      <c r="H9" s="11">
        <v>0.140556294283707</v>
      </c>
      <c r="I9" s="11">
        <v>0.11441612131755501</v>
      </c>
      <c r="J9" s="11">
        <v>9.4721146633082606E-2</v>
      </c>
      <c r="K9" s="11">
        <v>0.10221755924791</v>
      </c>
      <c r="L9" s="11">
        <v>0.11519421847973201</v>
      </c>
      <c r="M9" s="11"/>
      <c r="N9" s="11">
        <v>0.112562797491413</v>
      </c>
      <c r="O9" s="11">
        <v>8.3033445583319501E-2</v>
      </c>
      <c r="P9" s="11">
        <v>0.112117387009146</v>
      </c>
      <c r="Q9" s="11">
        <v>0.120041793954853</v>
      </c>
      <c r="R9" s="11">
        <v>0.110269598699873</v>
      </c>
      <c r="S9" s="11">
        <v>0.125043685449784</v>
      </c>
      <c r="T9" s="11">
        <v>9.9853153648533394E-2</v>
      </c>
      <c r="U9" s="11">
        <v>0.124736954223782</v>
      </c>
      <c r="V9" s="11">
        <v>0.13118798848132199</v>
      </c>
      <c r="W9" s="11">
        <v>0.12849712232869601</v>
      </c>
      <c r="X9" s="11">
        <v>0.111769591415708</v>
      </c>
      <c r="Y9" s="11"/>
      <c r="Z9" s="11">
        <v>8.9846894152499496E-2</v>
      </c>
      <c r="AA9" s="11">
        <v>0.107018878549217</v>
      </c>
      <c r="AB9" s="11">
        <v>0.105116473726443</v>
      </c>
      <c r="AC9" s="11">
        <v>0.15208614934928999</v>
      </c>
      <c r="AD9" s="11"/>
      <c r="AE9" s="11">
        <v>0.13870084029847901</v>
      </c>
      <c r="AF9" s="11">
        <v>0.13001574939781199</v>
      </c>
      <c r="AG9" s="11">
        <v>7.6933702294154305E-2</v>
      </c>
      <c r="AH9" s="11">
        <v>9.73507452348151E-2</v>
      </c>
      <c r="AI9" s="11">
        <v>0.110144894651985</v>
      </c>
      <c r="AJ9" s="11"/>
      <c r="AK9" s="11">
        <v>0.114792047456894</v>
      </c>
      <c r="AL9" s="11">
        <v>9.0654685187642206E-2</v>
      </c>
      <c r="AM9" s="11">
        <v>0.14670780319835</v>
      </c>
      <c r="AN9" s="11">
        <v>0.14691851367851599</v>
      </c>
      <c r="AO9" s="11">
        <v>0.10479055355738499</v>
      </c>
      <c r="AP9" s="11">
        <v>0.14739599829466399</v>
      </c>
      <c r="AQ9" s="11"/>
      <c r="AR9" s="11">
        <v>0.15497644183175799</v>
      </c>
      <c r="AS9" s="11">
        <v>7.70077574568684E-2</v>
      </c>
      <c r="AT9" s="11">
        <v>0.13294533844172199</v>
      </c>
      <c r="AU9" s="11"/>
      <c r="AV9" s="11">
        <v>0.127191613621636</v>
      </c>
      <c r="AW9" s="11">
        <v>9.1177028602871593E-2</v>
      </c>
      <c r="AX9" s="11">
        <v>4.6518132540866203E-2</v>
      </c>
      <c r="AY9" s="11">
        <v>0.29523204393346503</v>
      </c>
      <c r="AZ9" s="11">
        <v>0.195443382435569</v>
      </c>
      <c r="BA9" s="11"/>
      <c r="BB9" s="11">
        <v>0.121412375178233</v>
      </c>
      <c r="BC9" s="11">
        <v>9.3309378751906494E-2</v>
      </c>
      <c r="BD9" s="11">
        <v>6.9562874004244601E-2</v>
      </c>
      <c r="BE9" s="11"/>
      <c r="BF9" s="11">
        <v>0.123819086525799</v>
      </c>
      <c r="BG9" s="11">
        <v>0.106155553499648</v>
      </c>
      <c r="BH9" s="11">
        <v>0.106111439946489</v>
      </c>
      <c r="BI9" s="11">
        <v>0.129112554934566</v>
      </c>
      <c r="BJ9" s="11">
        <v>8.9156556098711995E-2</v>
      </c>
      <c r="BK9" s="11">
        <v>0.11972496439213599</v>
      </c>
    </row>
    <row r="10" spans="2:63" x14ac:dyDescent="0.35">
      <c r="B10" s="14" t="s">
        <v>73</v>
      </c>
      <c r="C10" s="11">
        <v>0.12796239075444499</v>
      </c>
      <c r="D10" s="11">
        <v>0.14375750513060601</v>
      </c>
      <c r="E10" s="11">
        <v>0.112843040649186</v>
      </c>
      <c r="F10" s="11"/>
      <c r="G10" s="11">
        <v>0.14426372375656701</v>
      </c>
      <c r="H10" s="11">
        <v>0.112028374860318</v>
      </c>
      <c r="I10" s="11">
        <v>0.117195218127549</v>
      </c>
      <c r="J10" s="11">
        <v>0.13488001784432899</v>
      </c>
      <c r="K10" s="11">
        <v>0.122768798778654</v>
      </c>
      <c r="L10" s="11">
        <v>0.136576653044367</v>
      </c>
      <c r="M10" s="11"/>
      <c r="N10" s="11">
        <v>0.10607944449324599</v>
      </c>
      <c r="O10" s="11">
        <v>0.148969010343033</v>
      </c>
      <c r="P10" s="11">
        <v>0.13588833985059801</v>
      </c>
      <c r="Q10" s="11">
        <v>0.13283830065507299</v>
      </c>
      <c r="R10" s="11">
        <v>8.4624907527926202E-2</v>
      </c>
      <c r="S10" s="11">
        <v>0.125200742405603</v>
      </c>
      <c r="T10" s="11">
        <v>0.110002132649752</v>
      </c>
      <c r="U10" s="11">
        <v>0.153546445636876</v>
      </c>
      <c r="V10" s="11">
        <v>0.12633925035448601</v>
      </c>
      <c r="W10" s="11">
        <v>0.15328969786227101</v>
      </c>
      <c r="X10" s="11">
        <v>0.14506800618117699</v>
      </c>
      <c r="Y10" s="11"/>
      <c r="Z10" s="11">
        <v>0.134738382317934</v>
      </c>
      <c r="AA10" s="11">
        <v>0.135620046815004</v>
      </c>
      <c r="AB10" s="11">
        <v>0.113641472980286</v>
      </c>
      <c r="AC10" s="11">
        <v>0.12577802784238801</v>
      </c>
      <c r="AD10" s="11"/>
      <c r="AE10" s="11">
        <v>0.121225950788364</v>
      </c>
      <c r="AF10" s="11">
        <v>0.137390148011411</v>
      </c>
      <c r="AG10" s="11">
        <v>0.138757728314546</v>
      </c>
      <c r="AH10" s="11">
        <v>9.7414788152606804E-2</v>
      </c>
      <c r="AI10" s="11">
        <v>0.12959804570716099</v>
      </c>
      <c r="AJ10" s="11"/>
      <c r="AK10" s="11">
        <v>0.13256731098128599</v>
      </c>
      <c r="AL10" s="11">
        <v>0.14430839898366299</v>
      </c>
      <c r="AM10" s="11">
        <v>0.103355144775681</v>
      </c>
      <c r="AN10" s="11">
        <v>9.2851792627832302E-2</v>
      </c>
      <c r="AO10" s="11">
        <v>0.12078841393786</v>
      </c>
      <c r="AP10" s="11">
        <v>0.15961814957963799</v>
      </c>
      <c r="AQ10" s="11"/>
      <c r="AR10" s="11">
        <v>0.132210849885145</v>
      </c>
      <c r="AS10" s="11">
        <v>0.116328327491678</v>
      </c>
      <c r="AT10" s="11">
        <v>0.12174244012775801</v>
      </c>
      <c r="AU10" s="11"/>
      <c r="AV10" s="11">
        <v>0.14529220833053</v>
      </c>
      <c r="AW10" s="11">
        <v>0.102917111266713</v>
      </c>
      <c r="AX10" s="11">
        <v>0.156740884662359</v>
      </c>
      <c r="AY10" s="11">
        <v>0.18431828384000301</v>
      </c>
      <c r="AZ10" s="11">
        <v>0.11613413203419</v>
      </c>
      <c r="BA10" s="11"/>
      <c r="BB10" s="11">
        <v>0.15294343899024301</v>
      </c>
      <c r="BC10" s="11">
        <v>0.107185763586857</v>
      </c>
      <c r="BD10" s="11">
        <v>0.14237086633076401</v>
      </c>
      <c r="BE10" s="11"/>
      <c r="BF10" s="11">
        <v>0.105675000233498</v>
      </c>
      <c r="BG10" s="11">
        <v>0.14120307838944701</v>
      </c>
      <c r="BH10" s="11">
        <v>0.13033827222784899</v>
      </c>
      <c r="BI10" s="11">
        <v>0.127991163498133</v>
      </c>
      <c r="BJ10" s="11">
        <v>0.13864167288232099</v>
      </c>
      <c r="BK10" s="11">
        <v>0.121468115773444</v>
      </c>
    </row>
    <row r="11" spans="2:63" x14ac:dyDescent="0.35">
      <c r="B11" s="14" t="s">
        <v>316</v>
      </c>
      <c r="C11" s="11">
        <v>0.37280877474174401</v>
      </c>
      <c r="D11" s="11">
        <v>0.34029541978362798</v>
      </c>
      <c r="E11" s="11">
        <v>0.40376649382149399</v>
      </c>
      <c r="F11" s="11"/>
      <c r="G11" s="11">
        <v>0.40713281121693001</v>
      </c>
      <c r="H11" s="11">
        <v>0.34833122477963502</v>
      </c>
      <c r="I11" s="11">
        <v>0.34742362626408002</v>
      </c>
      <c r="J11" s="11">
        <v>0.41383930988270101</v>
      </c>
      <c r="K11" s="11">
        <v>0.34221266760705399</v>
      </c>
      <c r="L11" s="11">
        <v>0.37743683407635198</v>
      </c>
      <c r="M11" s="11"/>
      <c r="N11" s="11">
        <v>0.376822447817937</v>
      </c>
      <c r="O11" s="11">
        <v>0.370325736977694</v>
      </c>
      <c r="P11" s="11">
        <v>0.35962284508069398</v>
      </c>
      <c r="Q11" s="11">
        <v>0.401454191987555</v>
      </c>
      <c r="R11" s="11">
        <v>0.42871485092728401</v>
      </c>
      <c r="S11" s="11">
        <v>0.39865349406512401</v>
      </c>
      <c r="T11" s="11">
        <v>0.376843748006435</v>
      </c>
      <c r="U11" s="11">
        <v>0.354302258566002</v>
      </c>
      <c r="V11" s="11">
        <v>0.34251282077307799</v>
      </c>
      <c r="W11" s="11">
        <v>0.32849211442028797</v>
      </c>
      <c r="X11" s="11">
        <v>0.36737776494054297</v>
      </c>
      <c r="Y11" s="11"/>
      <c r="Z11" s="11">
        <v>0.33802953760351501</v>
      </c>
      <c r="AA11" s="11">
        <v>0.37579034164272801</v>
      </c>
      <c r="AB11" s="11">
        <v>0.38331106275399002</v>
      </c>
      <c r="AC11" s="11">
        <v>0.39792946790493799</v>
      </c>
      <c r="AD11" s="11"/>
      <c r="AE11" s="11">
        <v>0.41465933957770301</v>
      </c>
      <c r="AF11" s="11">
        <v>0.37971931380004198</v>
      </c>
      <c r="AG11" s="11">
        <v>0.36305344439876402</v>
      </c>
      <c r="AH11" s="11">
        <v>0.29778925935860201</v>
      </c>
      <c r="AI11" s="11">
        <v>0.296836596535341</v>
      </c>
      <c r="AJ11" s="11"/>
      <c r="AK11" s="11">
        <v>0.358794037043345</v>
      </c>
      <c r="AL11" s="11">
        <v>0.36600626366915401</v>
      </c>
      <c r="AM11" s="11">
        <v>0.397837462563146</v>
      </c>
      <c r="AN11" s="11">
        <v>0.39039850742121301</v>
      </c>
      <c r="AO11" s="11">
        <v>0.38263011846311601</v>
      </c>
      <c r="AP11" s="11">
        <v>0.36087772263824602</v>
      </c>
      <c r="AQ11" s="11"/>
      <c r="AR11" s="11">
        <v>0.35953126859506002</v>
      </c>
      <c r="AS11" s="11">
        <v>0.35702610314187999</v>
      </c>
      <c r="AT11" s="11">
        <v>0.43574079646712999</v>
      </c>
      <c r="AU11" s="11"/>
      <c r="AV11" s="11">
        <v>0.36077384582357702</v>
      </c>
      <c r="AW11" s="11">
        <v>0.38448996955542902</v>
      </c>
      <c r="AX11" s="11">
        <v>0.30437572833882298</v>
      </c>
      <c r="AY11" s="11">
        <v>0.27425322848725697</v>
      </c>
      <c r="AZ11" s="11">
        <v>0.42259102164127299</v>
      </c>
      <c r="BA11" s="11"/>
      <c r="BB11" s="11">
        <v>0.36285850956499299</v>
      </c>
      <c r="BC11" s="11">
        <v>0.38280122288034801</v>
      </c>
      <c r="BD11" s="11">
        <v>0.28668241438156</v>
      </c>
      <c r="BE11" s="11"/>
      <c r="BF11" s="11">
        <v>0.35667693637097497</v>
      </c>
      <c r="BG11" s="11">
        <v>0.390713224220682</v>
      </c>
      <c r="BH11" s="11">
        <v>0.357267743878255</v>
      </c>
      <c r="BI11" s="11">
        <v>0.37585360405083701</v>
      </c>
      <c r="BJ11" s="11">
        <v>0.38668478556512598</v>
      </c>
      <c r="BK11" s="11">
        <v>0.33211993476430401</v>
      </c>
    </row>
    <row r="12" spans="2:63" x14ac:dyDescent="0.35">
      <c r="B12" s="14" t="s">
        <v>75</v>
      </c>
      <c r="C12" s="11">
        <v>0.25507073021819099</v>
      </c>
      <c r="D12" s="11">
        <v>0.25012560000438</v>
      </c>
      <c r="E12" s="11">
        <v>0.25908629243312897</v>
      </c>
      <c r="F12" s="11"/>
      <c r="G12" s="11">
        <v>0.21746209107922199</v>
      </c>
      <c r="H12" s="11">
        <v>0.24133235584705301</v>
      </c>
      <c r="I12" s="11">
        <v>0.28489811115253</v>
      </c>
      <c r="J12" s="11">
        <v>0.23680700649728201</v>
      </c>
      <c r="K12" s="11">
        <v>0.28643638781650199</v>
      </c>
      <c r="L12" s="11">
        <v>0.26130619034709301</v>
      </c>
      <c r="M12" s="11"/>
      <c r="N12" s="11">
        <v>0.228091518163202</v>
      </c>
      <c r="O12" s="11">
        <v>0.25820194042237798</v>
      </c>
      <c r="P12" s="11">
        <v>0.26978560726718998</v>
      </c>
      <c r="Q12" s="11">
        <v>0.21752399395379901</v>
      </c>
      <c r="R12" s="11">
        <v>0.27382480575373602</v>
      </c>
      <c r="S12" s="11">
        <v>0.23833900291747701</v>
      </c>
      <c r="T12" s="11">
        <v>0.288614449157168</v>
      </c>
      <c r="U12" s="11">
        <v>0.26167385384666397</v>
      </c>
      <c r="V12" s="11">
        <v>0.271958595776565</v>
      </c>
      <c r="W12" s="11">
        <v>0.27333385634444501</v>
      </c>
      <c r="X12" s="11">
        <v>0.241578796897301</v>
      </c>
      <c r="Y12" s="11"/>
      <c r="Z12" s="11">
        <v>0.30129784668430198</v>
      </c>
      <c r="AA12" s="11">
        <v>0.25380518261172902</v>
      </c>
      <c r="AB12" s="11">
        <v>0.25340077707678899</v>
      </c>
      <c r="AC12" s="11">
        <v>0.20742957276167001</v>
      </c>
      <c r="AD12" s="11"/>
      <c r="AE12" s="11">
        <v>0.21531850282107901</v>
      </c>
      <c r="AF12" s="11">
        <v>0.23675526427261001</v>
      </c>
      <c r="AG12" s="11">
        <v>0.29232036019990898</v>
      </c>
      <c r="AH12" s="11">
        <v>0.31416531590978403</v>
      </c>
      <c r="AI12" s="11">
        <v>0.27536839913762001</v>
      </c>
      <c r="AJ12" s="11"/>
      <c r="AK12" s="11">
        <v>0.267423807624739</v>
      </c>
      <c r="AL12" s="11">
        <v>0.26611520266460897</v>
      </c>
      <c r="AM12" s="11">
        <v>0.217436464219364</v>
      </c>
      <c r="AN12" s="11">
        <v>0.266499336842482</v>
      </c>
      <c r="AO12" s="11">
        <v>0.23630113993205201</v>
      </c>
      <c r="AP12" s="11">
        <v>0.23168979258243899</v>
      </c>
      <c r="AQ12" s="11"/>
      <c r="AR12" s="11">
        <v>0.230189223766018</v>
      </c>
      <c r="AS12" s="11">
        <v>0.298180003339239</v>
      </c>
      <c r="AT12" s="11">
        <v>0.20210005879033299</v>
      </c>
      <c r="AU12" s="11"/>
      <c r="AV12" s="11">
        <v>0.25179200220745801</v>
      </c>
      <c r="AW12" s="11">
        <v>0.26703022009758798</v>
      </c>
      <c r="AX12" s="11">
        <v>0.33125555443053201</v>
      </c>
      <c r="AY12" s="11">
        <v>0.140943580468878</v>
      </c>
      <c r="AZ12" s="11">
        <v>0.17876793505330199</v>
      </c>
      <c r="BA12" s="11"/>
      <c r="BB12" s="11">
        <v>0.24957281531263001</v>
      </c>
      <c r="BC12" s="11">
        <v>0.25725760014890697</v>
      </c>
      <c r="BD12" s="11">
        <v>0.34002611237689101</v>
      </c>
      <c r="BE12" s="11"/>
      <c r="BF12" s="11">
        <v>0.24226320578430999</v>
      </c>
      <c r="BG12" s="11">
        <v>0.23812740174525601</v>
      </c>
      <c r="BH12" s="11">
        <v>0.27792641285449998</v>
      </c>
      <c r="BI12" s="11">
        <v>0.25560268075586201</v>
      </c>
      <c r="BJ12" s="11">
        <v>0.286847640377413</v>
      </c>
      <c r="BK12" s="11">
        <v>0.26040871352446499</v>
      </c>
    </row>
    <row r="13" spans="2:63" ht="43.5" x14ac:dyDescent="0.35">
      <c r="B13" s="14" t="s">
        <v>448</v>
      </c>
      <c r="C13" s="12">
        <v>0.130895633704808</v>
      </c>
      <c r="D13" s="12">
        <v>0.131634191716858</v>
      </c>
      <c r="E13" s="12">
        <v>0.13094244624999599</v>
      </c>
      <c r="F13" s="12"/>
      <c r="G13" s="12">
        <v>0.121831199576622</v>
      </c>
      <c r="H13" s="12">
        <v>0.157751750229288</v>
      </c>
      <c r="I13" s="12">
        <v>0.136066923138286</v>
      </c>
      <c r="J13" s="12">
        <v>0.119752519142606</v>
      </c>
      <c r="K13" s="12">
        <v>0.14636458654987999</v>
      </c>
      <c r="L13" s="12">
        <v>0.109486104052456</v>
      </c>
      <c r="M13" s="12"/>
      <c r="N13" s="12">
        <v>0.17644379203420099</v>
      </c>
      <c r="O13" s="12">
        <v>0.139469866673576</v>
      </c>
      <c r="P13" s="12">
        <v>0.122585820792372</v>
      </c>
      <c r="Q13" s="12">
        <v>0.12814171944871899</v>
      </c>
      <c r="R13" s="12">
        <v>0.102565837091181</v>
      </c>
      <c r="S13" s="12">
        <v>0.112763075162013</v>
      </c>
      <c r="T13" s="12">
        <v>0.124686516538112</v>
      </c>
      <c r="U13" s="12">
        <v>0.10574048772667501</v>
      </c>
      <c r="V13" s="12">
        <v>0.12800134461454901</v>
      </c>
      <c r="W13" s="12">
        <v>0.116387209044299</v>
      </c>
      <c r="X13" s="12">
        <v>0.13420584056527099</v>
      </c>
      <c r="Y13" s="12"/>
      <c r="Z13" s="12">
        <v>0.13608733924174901</v>
      </c>
      <c r="AA13" s="12">
        <v>0.12776555038132201</v>
      </c>
      <c r="AB13" s="12">
        <v>0.14453021346249201</v>
      </c>
      <c r="AC13" s="12">
        <v>0.116776782141714</v>
      </c>
      <c r="AD13" s="12"/>
      <c r="AE13" s="12">
        <v>0.110095366514376</v>
      </c>
      <c r="AF13" s="12">
        <v>0.116119524518125</v>
      </c>
      <c r="AG13" s="12">
        <v>0.128934764792627</v>
      </c>
      <c r="AH13" s="12">
        <v>0.19327989134419199</v>
      </c>
      <c r="AI13" s="12">
        <v>0.18805206396789401</v>
      </c>
      <c r="AJ13" s="12"/>
      <c r="AK13" s="12">
        <v>0.12642279689373601</v>
      </c>
      <c r="AL13" s="12">
        <v>0.132915449494932</v>
      </c>
      <c r="AM13" s="12">
        <v>0.134663125243459</v>
      </c>
      <c r="AN13" s="12">
        <v>0.103331849429957</v>
      </c>
      <c r="AO13" s="12">
        <v>0.155489774109586</v>
      </c>
      <c r="AP13" s="12">
        <v>0.10041833690501301</v>
      </c>
      <c r="AQ13" s="12"/>
      <c r="AR13" s="12">
        <v>0.12309221592201799</v>
      </c>
      <c r="AS13" s="12">
        <v>0.151457808570335</v>
      </c>
      <c r="AT13" s="12">
        <v>0.107471366173057</v>
      </c>
      <c r="AU13" s="12"/>
      <c r="AV13" s="12">
        <v>0.114950330016798</v>
      </c>
      <c r="AW13" s="12">
        <v>0.15438567047739901</v>
      </c>
      <c r="AX13" s="12">
        <v>0.16110970002742001</v>
      </c>
      <c r="AY13" s="12">
        <v>0.105252863270397</v>
      </c>
      <c r="AZ13" s="12">
        <v>8.7063528835666495E-2</v>
      </c>
      <c r="BA13" s="12"/>
      <c r="BB13" s="12">
        <v>0.113212860953901</v>
      </c>
      <c r="BC13" s="12">
        <v>0.15944603463198201</v>
      </c>
      <c r="BD13" s="12">
        <v>0.16135773290654101</v>
      </c>
      <c r="BE13" s="12"/>
      <c r="BF13" s="12">
        <v>0.17156577108541901</v>
      </c>
      <c r="BG13" s="12">
        <v>0.123800742144967</v>
      </c>
      <c r="BH13" s="12">
        <v>0.128356131092907</v>
      </c>
      <c r="BI13" s="12">
        <v>0.111439996760603</v>
      </c>
      <c r="BJ13" s="12">
        <v>9.8669345076428105E-2</v>
      </c>
      <c r="BK13" s="12">
        <v>0.16627827154565</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B2:BK18"/>
  <sheetViews>
    <sheetView showGridLines="0" workbookViewId="0">
      <pane xSplit="2" topLeftCell="C1" activePane="topRight" state="frozen"/>
      <selection pane="topRight" activeCell="D3" sqref="D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452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87" x14ac:dyDescent="0.35">
      <c r="B9" s="14" t="s">
        <v>320</v>
      </c>
      <c r="C9" s="11">
        <v>0.231629458458642</v>
      </c>
      <c r="D9" s="11">
        <v>0.2316075137419</v>
      </c>
      <c r="E9" s="11">
        <v>0.23103435400050401</v>
      </c>
      <c r="F9" s="11"/>
      <c r="G9" s="11">
        <v>0.27314189044679399</v>
      </c>
      <c r="H9" s="11">
        <v>0.27209711561189598</v>
      </c>
      <c r="I9" s="11">
        <v>0.228576551989425</v>
      </c>
      <c r="J9" s="11">
        <v>0.22702992631861801</v>
      </c>
      <c r="K9" s="11">
        <v>0.23063866508830799</v>
      </c>
      <c r="L9" s="11">
        <v>0.17719705119530399</v>
      </c>
      <c r="M9" s="11"/>
      <c r="N9" s="11">
        <v>0.27734987108631098</v>
      </c>
      <c r="O9" s="11">
        <v>0.24717069803639199</v>
      </c>
      <c r="P9" s="11">
        <v>0.22809894798608499</v>
      </c>
      <c r="Q9" s="11">
        <v>0.203618562806028</v>
      </c>
      <c r="R9" s="11">
        <v>0.22817425483440801</v>
      </c>
      <c r="S9" s="11">
        <v>0.20908155729914699</v>
      </c>
      <c r="T9" s="11">
        <v>0.221140801033476</v>
      </c>
      <c r="U9" s="11">
        <v>0.22507306666455901</v>
      </c>
      <c r="V9" s="11">
        <v>0.20762542493257899</v>
      </c>
      <c r="W9" s="11">
        <v>0.263167761470817</v>
      </c>
      <c r="X9" s="11">
        <v>0.18267905704297399</v>
      </c>
      <c r="Y9" s="11"/>
      <c r="Z9" s="11">
        <v>0.241133346926727</v>
      </c>
      <c r="AA9" s="11">
        <v>0.21279389564114901</v>
      </c>
      <c r="AB9" s="11">
        <v>0.230961611398247</v>
      </c>
      <c r="AC9" s="11">
        <v>0.23783683254499099</v>
      </c>
      <c r="AD9" s="11"/>
      <c r="AE9" s="11">
        <v>0.20402663477061</v>
      </c>
      <c r="AF9" s="11">
        <v>0.215857273598621</v>
      </c>
      <c r="AG9" s="11">
        <v>0.26344865709193299</v>
      </c>
      <c r="AH9" s="11">
        <v>0.27859170278073297</v>
      </c>
      <c r="AI9" s="11">
        <v>0.19592833334538201</v>
      </c>
      <c r="AJ9" s="11"/>
      <c r="AK9" s="11">
        <v>0.21199326106966501</v>
      </c>
      <c r="AL9" s="11">
        <v>0.24577665587419101</v>
      </c>
      <c r="AM9" s="11">
        <v>0.239153879567606</v>
      </c>
      <c r="AN9" s="11">
        <v>0.19375485500248199</v>
      </c>
      <c r="AO9" s="11">
        <v>0.26768650897357299</v>
      </c>
      <c r="AP9" s="11">
        <v>0.248575440208604</v>
      </c>
      <c r="AQ9" s="11"/>
      <c r="AR9" s="11">
        <v>0.196153676199113</v>
      </c>
      <c r="AS9" s="11">
        <v>0.25881390859259101</v>
      </c>
      <c r="AT9" s="11">
        <v>0.24149470660522601</v>
      </c>
      <c r="AU9" s="11"/>
      <c r="AV9" s="11">
        <v>0.189340030332939</v>
      </c>
      <c r="AW9" s="11">
        <v>0.27268142792544098</v>
      </c>
      <c r="AX9" s="11">
        <v>0.25589221656355299</v>
      </c>
      <c r="AY9" s="11">
        <v>0.21112499809985699</v>
      </c>
      <c r="AZ9" s="11">
        <v>0.23206562288155899</v>
      </c>
      <c r="BA9" s="11"/>
      <c r="BB9" s="11">
        <v>0.19564968579678799</v>
      </c>
      <c r="BC9" s="11">
        <v>0.27885889890491999</v>
      </c>
      <c r="BD9" s="11">
        <v>0.25176068060444501</v>
      </c>
      <c r="BE9" s="11"/>
      <c r="BF9" s="11">
        <v>0.27808340869771703</v>
      </c>
      <c r="BG9" s="11">
        <v>0.22470146587640499</v>
      </c>
      <c r="BH9" s="11">
        <v>0.221286404731626</v>
      </c>
      <c r="BI9" s="11">
        <v>0.20226545470379201</v>
      </c>
      <c r="BJ9" s="11">
        <v>0.21806018025124499</v>
      </c>
      <c r="BK9" s="11">
        <v>0.258640443896684</v>
      </c>
    </row>
    <row r="10" spans="2:63" x14ac:dyDescent="0.35">
      <c r="B10" s="14" t="s">
        <v>73</v>
      </c>
      <c r="C10" s="11">
        <v>0.207785024138743</v>
      </c>
      <c r="D10" s="11">
        <v>0.209872695120741</v>
      </c>
      <c r="E10" s="11">
        <v>0.204567970182056</v>
      </c>
      <c r="F10" s="11"/>
      <c r="G10" s="11">
        <v>0.23381365245136301</v>
      </c>
      <c r="H10" s="11">
        <v>0.17427053918031701</v>
      </c>
      <c r="I10" s="11">
        <v>0.210944231159958</v>
      </c>
      <c r="J10" s="11">
        <v>0.20653799189236599</v>
      </c>
      <c r="K10" s="11">
        <v>0.21854942882602299</v>
      </c>
      <c r="L10" s="11">
        <v>0.20874958280597999</v>
      </c>
      <c r="M10" s="11"/>
      <c r="N10" s="11">
        <v>0.184105358078821</v>
      </c>
      <c r="O10" s="11">
        <v>0.238363194145742</v>
      </c>
      <c r="P10" s="11">
        <v>0.22880924723589299</v>
      </c>
      <c r="Q10" s="11">
        <v>0.20704150764263199</v>
      </c>
      <c r="R10" s="11">
        <v>0.181931327031358</v>
      </c>
      <c r="S10" s="11">
        <v>0.20794727347247</v>
      </c>
      <c r="T10" s="11">
        <v>0.19859365181000299</v>
      </c>
      <c r="U10" s="11">
        <v>0.20984422241574599</v>
      </c>
      <c r="V10" s="11">
        <v>0.20773460584474199</v>
      </c>
      <c r="W10" s="11">
        <v>0.21038324146513701</v>
      </c>
      <c r="X10" s="11">
        <v>0.20679169429880101</v>
      </c>
      <c r="Y10" s="11"/>
      <c r="Z10" s="11">
        <v>0.238103588216451</v>
      </c>
      <c r="AA10" s="11">
        <v>0.22609239943109199</v>
      </c>
      <c r="AB10" s="11">
        <v>0.181437637523677</v>
      </c>
      <c r="AC10" s="11">
        <v>0.17949690120966899</v>
      </c>
      <c r="AD10" s="11"/>
      <c r="AE10" s="11">
        <v>0.195650734334366</v>
      </c>
      <c r="AF10" s="11">
        <v>0.21780295184857701</v>
      </c>
      <c r="AG10" s="11">
        <v>0.21210350252142601</v>
      </c>
      <c r="AH10" s="11">
        <v>0.236604172731992</v>
      </c>
      <c r="AI10" s="11">
        <v>0.16779635244663499</v>
      </c>
      <c r="AJ10" s="11"/>
      <c r="AK10" s="11">
        <v>0.21054643171684201</v>
      </c>
      <c r="AL10" s="11">
        <v>0.22975144347093099</v>
      </c>
      <c r="AM10" s="11">
        <v>0.17640144196858201</v>
      </c>
      <c r="AN10" s="11">
        <v>0.17474801925112601</v>
      </c>
      <c r="AO10" s="11">
        <v>0.20090087434786899</v>
      </c>
      <c r="AP10" s="11">
        <v>0.25098832108837599</v>
      </c>
      <c r="AQ10" s="11"/>
      <c r="AR10" s="11">
        <v>0.194950455433198</v>
      </c>
      <c r="AS10" s="11">
        <v>0.228081876300537</v>
      </c>
      <c r="AT10" s="11">
        <v>0.159594973674895</v>
      </c>
      <c r="AU10" s="11"/>
      <c r="AV10" s="11">
        <v>0.203373506157143</v>
      </c>
      <c r="AW10" s="11">
        <v>0.21696117410042201</v>
      </c>
      <c r="AX10" s="11">
        <v>0.22303895368455001</v>
      </c>
      <c r="AY10" s="11">
        <v>0.12028246121906799</v>
      </c>
      <c r="AZ10" s="11">
        <v>0.18413974756106699</v>
      </c>
      <c r="BA10" s="11"/>
      <c r="BB10" s="11">
        <v>0.20727408631771199</v>
      </c>
      <c r="BC10" s="11">
        <v>0.20882702822864799</v>
      </c>
      <c r="BD10" s="11">
        <v>0.22327610055119301</v>
      </c>
      <c r="BE10" s="11"/>
      <c r="BF10" s="11">
        <v>0.17795231884194801</v>
      </c>
      <c r="BG10" s="11">
        <v>0.20859055018206901</v>
      </c>
      <c r="BH10" s="11">
        <v>0.25660976192248902</v>
      </c>
      <c r="BI10" s="11">
        <v>0.20024383602855</v>
      </c>
      <c r="BJ10" s="11">
        <v>0.22497251185231101</v>
      </c>
      <c r="BK10" s="11">
        <v>0.18730145704271101</v>
      </c>
    </row>
    <row r="11" spans="2:63" x14ac:dyDescent="0.35">
      <c r="B11" s="14" t="s">
        <v>316</v>
      </c>
      <c r="C11" s="11">
        <v>0.28250104648534902</v>
      </c>
      <c r="D11" s="11">
        <v>0.27500025525413602</v>
      </c>
      <c r="E11" s="11">
        <v>0.29170547222033499</v>
      </c>
      <c r="F11" s="11"/>
      <c r="G11" s="11">
        <v>0.26808058243324001</v>
      </c>
      <c r="H11" s="11">
        <v>0.28257515756776902</v>
      </c>
      <c r="I11" s="11">
        <v>0.28778167636063201</v>
      </c>
      <c r="J11" s="11">
        <v>0.31176064943120602</v>
      </c>
      <c r="K11" s="11">
        <v>0.26883555172419299</v>
      </c>
      <c r="L11" s="11">
        <v>0.27332980482499197</v>
      </c>
      <c r="M11" s="11"/>
      <c r="N11" s="11">
        <v>0.28765065303808901</v>
      </c>
      <c r="O11" s="11">
        <v>0.27002499824428799</v>
      </c>
      <c r="P11" s="11">
        <v>0.25807700561563002</v>
      </c>
      <c r="Q11" s="11">
        <v>0.294372565560927</v>
      </c>
      <c r="R11" s="11">
        <v>0.31004954241496502</v>
      </c>
      <c r="S11" s="11">
        <v>0.29882386911730302</v>
      </c>
      <c r="T11" s="11">
        <v>0.31463422003250902</v>
      </c>
      <c r="U11" s="11">
        <v>0.23459484502876499</v>
      </c>
      <c r="V11" s="11">
        <v>0.29606649064054802</v>
      </c>
      <c r="W11" s="11">
        <v>0.25118799301665001</v>
      </c>
      <c r="X11" s="11">
        <v>0.26378656379422399</v>
      </c>
      <c r="Y11" s="11"/>
      <c r="Z11" s="11">
        <v>0.25630510597415002</v>
      </c>
      <c r="AA11" s="11">
        <v>0.301475221033912</v>
      </c>
      <c r="AB11" s="11">
        <v>0.28201441187691101</v>
      </c>
      <c r="AC11" s="11">
        <v>0.29420584309540199</v>
      </c>
      <c r="AD11" s="11"/>
      <c r="AE11" s="11">
        <v>0.28891106298863201</v>
      </c>
      <c r="AF11" s="11">
        <v>0.29573177608154799</v>
      </c>
      <c r="AG11" s="11">
        <v>0.28678680527279599</v>
      </c>
      <c r="AH11" s="11">
        <v>0.22177559480068501</v>
      </c>
      <c r="AI11" s="11">
        <v>0.27967677954391901</v>
      </c>
      <c r="AJ11" s="11"/>
      <c r="AK11" s="11">
        <v>0.27433887614563601</v>
      </c>
      <c r="AL11" s="11">
        <v>0.28839043960643301</v>
      </c>
      <c r="AM11" s="11">
        <v>0.28155560034025501</v>
      </c>
      <c r="AN11" s="11">
        <v>0.30707208494443899</v>
      </c>
      <c r="AO11" s="11">
        <v>0.277059765978106</v>
      </c>
      <c r="AP11" s="11">
        <v>0.24740080503908399</v>
      </c>
      <c r="AQ11" s="11"/>
      <c r="AR11" s="11">
        <v>0.27827400300217497</v>
      </c>
      <c r="AS11" s="11">
        <v>0.26893526578251098</v>
      </c>
      <c r="AT11" s="11">
        <v>0.33659171523614101</v>
      </c>
      <c r="AU11" s="11"/>
      <c r="AV11" s="11">
        <v>0.29385667820415901</v>
      </c>
      <c r="AW11" s="11">
        <v>0.26344397407374998</v>
      </c>
      <c r="AX11" s="11">
        <v>0.26218510706356102</v>
      </c>
      <c r="AY11" s="11">
        <v>0.27466962402585399</v>
      </c>
      <c r="AZ11" s="11">
        <v>0.30875673544605903</v>
      </c>
      <c r="BA11" s="11"/>
      <c r="BB11" s="11">
        <v>0.282246843838867</v>
      </c>
      <c r="BC11" s="11">
        <v>0.26684029794832698</v>
      </c>
      <c r="BD11" s="11">
        <v>0.24450707671157901</v>
      </c>
      <c r="BE11" s="11"/>
      <c r="BF11" s="11">
        <v>0.270518862915616</v>
      </c>
      <c r="BG11" s="11">
        <v>0.29715680576321701</v>
      </c>
      <c r="BH11" s="11">
        <v>0.29175739476542101</v>
      </c>
      <c r="BI11" s="11">
        <v>0.27495750258234303</v>
      </c>
      <c r="BJ11" s="11">
        <v>0.28073136416780398</v>
      </c>
      <c r="BK11" s="11">
        <v>0.26076801321572302</v>
      </c>
    </row>
    <row r="12" spans="2:63" x14ac:dyDescent="0.35">
      <c r="B12" s="14" t="s">
        <v>75</v>
      </c>
      <c r="C12" s="11">
        <v>0.13110483142812901</v>
      </c>
      <c r="D12" s="11">
        <v>0.138534506512314</v>
      </c>
      <c r="E12" s="11">
        <v>0.12343741605241999</v>
      </c>
      <c r="F12" s="11"/>
      <c r="G12" s="11">
        <v>0.11634656283600001</v>
      </c>
      <c r="H12" s="11">
        <v>0.121584653413201</v>
      </c>
      <c r="I12" s="11">
        <v>0.13795830434397</v>
      </c>
      <c r="J12" s="11">
        <v>0.128296502448426</v>
      </c>
      <c r="K12" s="11">
        <v>0.146567164374548</v>
      </c>
      <c r="L12" s="11">
        <v>0.135205560544716</v>
      </c>
      <c r="M12" s="11"/>
      <c r="N12" s="11">
        <v>0.12748536259742199</v>
      </c>
      <c r="O12" s="11">
        <v>0.110544899805569</v>
      </c>
      <c r="P12" s="11">
        <v>0.14310977714652001</v>
      </c>
      <c r="Q12" s="11">
        <v>0.161902931999616</v>
      </c>
      <c r="R12" s="11">
        <v>0.12897122852659099</v>
      </c>
      <c r="S12" s="11">
        <v>0.121698073919738</v>
      </c>
      <c r="T12" s="11">
        <v>0.124597814421718</v>
      </c>
      <c r="U12" s="11">
        <v>0.15984562519460299</v>
      </c>
      <c r="V12" s="11">
        <v>0.124168166692015</v>
      </c>
      <c r="W12" s="11">
        <v>0.11338593161020501</v>
      </c>
      <c r="X12" s="11">
        <v>0.17445365636731899</v>
      </c>
      <c r="Y12" s="11"/>
      <c r="Z12" s="11">
        <v>0.151512238650132</v>
      </c>
      <c r="AA12" s="11">
        <v>0.121692123536097</v>
      </c>
      <c r="AB12" s="11">
        <v>0.13730820284586401</v>
      </c>
      <c r="AC12" s="11">
        <v>0.115397671175717</v>
      </c>
      <c r="AD12" s="11"/>
      <c r="AE12" s="11">
        <v>0.142616715997187</v>
      </c>
      <c r="AF12" s="11">
        <v>0.122739269234607</v>
      </c>
      <c r="AG12" s="11">
        <v>0.12907784144300999</v>
      </c>
      <c r="AH12" s="11">
        <v>0.126870628252086</v>
      </c>
      <c r="AI12" s="11">
        <v>0.17761879579263101</v>
      </c>
      <c r="AJ12" s="11"/>
      <c r="AK12" s="11">
        <v>0.13770626826904001</v>
      </c>
      <c r="AL12" s="11">
        <v>0.13404164782862699</v>
      </c>
      <c r="AM12" s="11">
        <v>0.13372373294200501</v>
      </c>
      <c r="AN12" s="11">
        <v>0.14920637013037999</v>
      </c>
      <c r="AO12" s="11">
        <v>0.103873226713644</v>
      </c>
      <c r="AP12" s="11">
        <v>0.154469292301435</v>
      </c>
      <c r="AQ12" s="11"/>
      <c r="AR12" s="11">
        <v>0.13936189574336399</v>
      </c>
      <c r="AS12" s="11">
        <v>0.131614865138934</v>
      </c>
      <c r="AT12" s="11">
        <v>0.10788470024283101</v>
      </c>
      <c r="AU12" s="11"/>
      <c r="AV12" s="11">
        <v>0.14782700671478199</v>
      </c>
      <c r="AW12" s="11">
        <v>0.113607732312133</v>
      </c>
      <c r="AX12" s="11">
        <v>0.15934217852072199</v>
      </c>
      <c r="AY12" s="11">
        <v>0.12629748864937701</v>
      </c>
      <c r="AZ12" s="11">
        <v>0.113594857131105</v>
      </c>
      <c r="BA12" s="11"/>
      <c r="BB12" s="11">
        <v>0.160795644356167</v>
      </c>
      <c r="BC12" s="11">
        <v>0.11318914486352399</v>
      </c>
      <c r="BD12" s="11">
        <v>0.152296254891646</v>
      </c>
      <c r="BE12" s="11"/>
      <c r="BF12" s="11">
        <v>0.11605961202472501</v>
      </c>
      <c r="BG12" s="11">
        <v>0.123614173137347</v>
      </c>
      <c r="BH12" s="11">
        <v>0.125684408535813</v>
      </c>
      <c r="BI12" s="11">
        <v>0.14517914346561001</v>
      </c>
      <c r="BJ12" s="11">
        <v>0.141004621729444</v>
      </c>
      <c r="BK12" s="11">
        <v>0.16307579990233001</v>
      </c>
    </row>
    <row r="13" spans="2:63" ht="101.5" x14ac:dyDescent="0.35">
      <c r="B13" s="14" t="s">
        <v>321</v>
      </c>
      <c r="C13" s="12">
        <v>0.146979639489136</v>
      </c>
      <c r="D13" s="12">
        <v>0.14498502937090901</v>
      </c>
      <c r="E13" s="12">
        <v>0.14925478754468399</v>
      </c>
      <c r="F13" s="12"/>
      <c r="G13" s="12">
        <v>0.108617311832602</v>
      </c>
      <c r="H13" s="12">
        <v>0.149472534226817</v>
      </c>
      <c r="I13" s="12">
        <v>0.13473923614601499</v>
      </c>
      <c r="J13" s="12">
        <v>0.12637492990938301</v>
      </c>
      <c r="K13" s="12">
        <v>0.135409189986928</v>
      </c>
      <c r="L13" s="12">
        <v>0.20551800062900899</v>
      </c>
      <c r="M13" s="12"/>
      <c r="N13" s="12">
        <v>0.123408755199357</v>
      </c>
      <c r="O13" s="12">
        <v>0.13389620976800801</v>
      </c>
      <c r="P13" s="12">
        <v>0.14190502201587199</v>
      </c>
      <c r="Q13" s="12">
        <v>0.13306443199079601</v>
      </c>
      <c r="R13" s="12">
        <v>0.15087364719267801</v>
      </c>
      <c r="S13" s="12">
        <v>0.162449226191342</v>
      </c>
      <c r="T13" s="12">
        <v>0.141033512702295</v>
      </c>
      <c r="U13" s="12">
        <v>0.170642240696326</v>
      </c>
      <c r="V13" s="12">
        <v>0.16440531189011601</v>
      </c>
      <c r="W13" s="12">
        <v>0.16187507243719099</v>
      </c>
      <c r="X13" s="12">
        <v>0.17228902849668201</v>
      </c>
      <c r="Y13" s="12"/>
      <c r="Z13" s="12">
        <v>0.11294572023254</v>
      </c>
      <c r="AA13" s="12">
        <v>0.13794636035774999</v>
      </c>
      <c r="AB13" s="12">
        <v>0.16827813635530001</v>
      </c>
      <c r="AC13" s="12">
        <v>0.173062751974221</v>
      </c>
      <c r="AD13" s="12"/>
      <c r="AE13" s="12">
        <v>0.16879485190920501</v>
      </c>
      <c r="AF13" s="12">
        <v>0.14786872923664601</v>
      </c>
      <c r="AG13" s="12">
        <v>0.10858319367083399</v>
      </c>
      <c r="AH13" s="12">
        <v>0.13615790143450299</v>
      </c>
      <c r="AI13" s="12">
        <v>0.17897973887143201</v>
      </c>
      <c r="AJ13" s="12"/>
      <c r="AK13" s="12">
        <v>0.16541516279881599</v>
      </c>
      <c r="AL13" s="12">
        <v>0.102039813219818</v>
      </c>
      <c r="AM13" s="12">
        <v>0.16916534518155199</v>
      </c>
      <c r="AN13" s="12">
        <v>0.17521867067157301</v>
      </c>
      <c r="AO13" s="12">
        <v>0.150479623986809</v>
      </c>
      <c r="AP13" s="12">
        <v>9.8566141362501303E-2</v>
      </c>
      <c r="AQ13" s="12"/>
      <c r="AR13" s="12">
        <v>0.19125996962215</v>
      </c>
      <c r="AS13" s="12">
        <v>0.11255408418542701</v>
      </c>
      <c r="AT13" s="12">
        <v>0.154433904240907</v>
      </c>
      <c r="AU13" s="12"/>
      <c r="AV13" s="12">
        <v>0.165602778590976</v>
      </c>
      <c r="AW13" s="12">
        <v>0.133305691588254</v>
      </c>
      <c r="AX13" s="12">
        <v>9.9541544167613599E-2</v>
      </c>
      <c r="AY13" s="12">
        <v>0.26762542800584399</v>
      </c>
      <c r="AZ13" s="12">
        <v>0.16144303698021001</v>
      </c>
      <c r="BA13" s="12"/>
      <c r="BB13" s="12">
        <v>0.15403373969046599</v>
      </c>
      <c r="BC13" s="12">
        <v>0.13228463005458099</v>
      </c>
      <c r="BD13" s="12">
        <v>0.128159887241137</v>
      </c>
      <c r="BE13" s="12"/>
      <c r="BF13" s="12">
        <v>0.15738579751999299</v>
      </c>
      <c r="BG13" s="12">
        <v>0.14593700504096199</v>
      </c>
      <c r="BH13" s="12">
        <v>0.10466203004465099</v>
      </c>
      <c r="BI13" s="12">
        <v>0.17735406321970601</v>
      </c>
      <c r="BJ13" s="12">
        <v>0.13523132199919599</v>
      </c>
      <c r="BK13" s="12">
        <v>0.13021428594255199</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2:BK18"/>
  <sheetViews>
    <sheetView showGridLines="0" workbookViewId="0">
      <pane xSplit="2" topLeftCell="C1" activePane="topRight" state="frozen"/>
      <selection pane="topRight" activeCell="D3" sqref="D3"/>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453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ht="58" x14ac:dyDescent="0.35">
      <c r="B9" s="14" t="s">
        <v>322</v>
      </c>
      <c r="C9" s="11">
        <v>0.39868537946330301</v>
      </c>
      <c r="D9" s="11">
        <v>0.36344089289634202</v>
      </c>
      <c r="E9" s="11">
        <v>0.433022136355667</v>
      </c>
      <c r="F9" s="11"/>
      <c r="G9" s="11">
        <v>0.30317653698437602</v>
      </c>
      <c r="H9" s="11">
        <v>0.36669258306170399</v>
      </c>
      <c r="I9" s="11">
        <v>0.35971559265985098</v>
      </c>
      <c r="J9" s="11">
        <v>0.40787692662380698</v>
      </c>
      <c r="K9" s="11">
        <v>0.45226893354148001</v>
      </c>
      <c r="L9" s="11">
        <v>0.47782291241891001</v>
      </c>
      <c r="M9" s="11"/>
      <c r="N9" s="11">
        <v>0.36281895525400498</v>
      </c>
      <c r="O9" s="11">
        <v>0.41328473983503</v>
      </c>
      <c r="P9" s="11">
        <v>0.43555911211243398</v>
      </c>
      <c r="Q9" s="11">
        <v>0.36121717244193002</v>
      </c>
      <c r="R9" s="11">
        <v>0.37233148221747497</v>
      </c>
      <c r="S9" s="11">
        <v>0.39990571257909302</v>
      </c>
      <c r="T9" s="11">
        <v>0.40608038348450398</v>
      </c>
      <c r="U9" s="11">
        <v>0.299465205099332</v>
      </c>
      <c r="V9" s="11">
        <v>0.43609864432357298</v>
      </c>
      <c r="W9" s="11">
        <v>0.479579252300051</v>
      </c>
      <c r="X9" s="11">
        <v>0.34430743240246803</v>
      </c>
      <c r="Y9" s="11"/>
      <c r="Z9" s="11">
        <v>0.39081867336241</v>
      </c>
      <c r="AA9" s="11">
        <v>0.409985353775418</v>
      </c>
      <c r="AB9" s="11">
        <v>0.39170432525451498</v>
      </c>
      <c r="AC9" s="11">
        <v>0.39487586589060703</v>
      </c>
      <c r="AD9" s="11"/>
      <c r="AE9" s="11">
        <v>0.39869665323220799</v>
      </c>
      <c r="AF9" s="11">
        <v>0.39776153756397598</v>
      </c>
      <c r="AG9" s="11">
        <v>0.40525324907331001</v>
      </c>
      <c r="AH9" s="11">
        <v>0.41311848060352702</v>
      </c>
      <c r="AI9" s="11">
        <v>0.27527990269922398</v>
      </c>
      <c r="AJ9" s="11"/>
      <c r="AK9" s="11">
        <v>0.39991977267026402</v>
      </c>
      <c r="AL9" s="11">
        <v>0.38730628401091099</v>
      </c>
      <c r="AM9" s="11">
        <v>0.41457665844939101</v>
      </c>
      <c r="AN9" s="11">
        <v>0.40322159703286398</v>
      </c>
      <c r="AO9" s="11">
        <v>0.41858700577111602</v>
      </c>
      <c r="AP9" s="11">
        <v>0.37914388108234198</v>
      </c>
      <c r="AQ9" s="11"/>
      <c r="AR9" s="11">
        <v>0.37863471863738102</v>
      </c>
      <c r="AS9" s="11">
        <v>0.443808737986568</v>
      </c>
      <c r="AT9" s="11">
        <v>0.33828394378025101</v>
      </c>
      <c r="AU9" s="11"/>
      <c r="AV9" s="11">
        <v>0.37221144397223199</v>
      </c>
      <c r="AW9" s="11">
        <v>0.43142584803853201</v>
      </c>
      <c r="AX9" s="11">
        <v>0.42958337701258797</v>
      </c>
      <c r="AY9" s="11">
        <v>0.47735677780200497</v>
      </c>
      <c r="AZ9" s="11">
        <v>0.35364607838062101</v>
      </c>
      <c r="BA9" s="11"/>
      <c r="BB9" s="11">
        <v>0.37466284464454003</v>
      </c>
      <c r="BC9" s="11">
        <v>0.431224767539714</v>
      </c>
      <c r="BD9" s="11">
        <v>0.393494106081266</v>
      </c>
      <c r="BE9" s="11"/>
      <c r="BF9" s="11">
        <v>0.37386776489585299</v>
      </c>
      <c r="BG9" s="11">
        <v>0.40285265664078501</v>
      </c>
      <c r="BH9" s="11">
        <v>0.39081300278578701</v>
      </c>
      <c r="BI9" s="11">
        <v>0.39852713165798997</v>
      </c>
      <c r="BJ9" s="11">
        <v>0.429002295712828</v>
      </c>
      <c r="BK9" s="11">
        <v>0.42913655789765598</v>
      </c>
    </row>
    <row r="10" spans="2:63" x14ac:dyDescent="0.35">
      <c r="B10" s="14" t="s">
        <v>73</v>
      </c>
      <c r="C10" s="11">
        <v>0.25592627690455699</v>
      </c>
      <c r="D10" s="11">
        <v>0.25478437844573498</v>
      </c>
      <c r="E10" s="11">
        <v>0.25718149741630503</v>
      </c>
      <c r="F10" s="11"/>
      <c r="G10" s="11">
        <v>0.25312710807249</v>
      </c>
      <c r="H10" s="11">
        <v>0.22147087251105901</v>
      </c>
      <c r="I10" s="11">
        <v>0.27756017499055902</v>
      </c>
      <c r="J10" s="11">
        <v>0.257309404330056</v>
      </c>
      <c r="K10" s="11">
        <v>0.284942045077546</v>
      </c>
      <c r="L10" s="11">
        <v>0.24775372235499801</v>
      </c>
      <c r="M10" s="11"/>
      <c r="N10" s="11">
        <v>0.25362504254269402</v>
      </c>
      <c r="O10" s="11">
        <v>0.26040681151827899</v>
      </c>
      <c r="P10" s="11">
        <v>0.25945516823100101</v>
      </c>
      <c r="Q10" s="11">
        <v>0.27145710782913801</v>
      </c>
      <c r="R10" s="11">
        <v>0.26816855581797899</v>
      </c>
      <c r="S10" s="11">
        <v>0.23544976977134099</v>
      </c>
      <c r="T10" s="11">
        <v>0.27103654258361998</v>
      </c>
      <c r="U10" s="11">
        <v>0.29712501560530802</v>
      </c>
      <c r="V10" s="11">
        <v>0.238064687789144</v>
      </c>
      <c r="W10" s="11">
        <v>0.21953955898817101</v>
      </c>
      <c r="X10" s="11">
        <v>0.28445168751230299</v>
      </c>
      <c r="Y10" s="11"/>
      <c r="Z10" s="11">
        <v>0.279141196614275</v>
      </c>
      <c r="AA10" s="11">
        <v>0.26966520687475698</v>
      </c>
      <c r="AB10" s="11">
        <v>0.26917457626175401</v>
      </c>
      <c r="AC10" s="11">
        <v>0.20930977138351101</v>
      </c>
      <c r="AD10" s="11"/>
      <c r="AE10" s="11">
        <v>0.248098076499772</v>
      </c>
      <c r="AF10" s="11">
        <v>0.25990106333926999</v>
      </c>
      <c r="AG10" s="11">
        <v>0.274451613959939</v>
      </c>
      <c r="AH10" s="11">
        <v>0.23817695126073701</v>
      </c>
      <c r="AI10" s="11">
        <v>0.23582019251771899</v>
      </c>
      <c r="AJ10" s="11"/>
      <c r="AK10" s="11">
        <v>0.27236216363419102</v>
      </c>
      <c r="AL10" s="11">
        <v>0.263268232875629</v>
      </c>
      <c r="AM10" s="11">
        <v>0.220236897595601</v>
      </c>
      <c r="AN10" s="11">
        <v>0.23929559227052799</v>
      </c>
      <c r="AO10" s="11">
        <v>0.24709844051993801</v>
      </c>
      <c r="AP10" s="11">
        <v>0.22620906850043801</v>
      </c>
      <c r="AQ10" s="11"/>
      <c r="AR10" s="11">
        <v>0.244158700745914</v>
      </c>
      <c r="AS10" s="11">
        <v>0.27584225058886003</v>
      </c>
      <c r="AT10" s="11">
        <v>0.227883509396058</v>
      </c>
      <c r="AU10" s="11"/>
      <c r="AV10" s="11">
        <v>0.26176583059928599</v>
      </c>
      <c r="AW10" s="11">
        <v>0.257154951448608</v>
      </c>
      <c r="AX10" s="11">
        <v>0.29630131137296101</v>
      </c>
      <c r="AY10" s="11">
        <v>9.6601913941513004E-2</v>
      </c>
      <c r="AZ10" s="11">
        <v>0.232546279780495</v>
      </c>
      <c r="BA10" s="11"/>
      <c r="BB10" s="11">
        <v>0.265615963401449</v>
      </c>
      <c r="BC10" s="11">
        <v>0.24847212310938899</v>
      </c>
      <c r="BD10" s="11">
        <v>0.30117134748563501</v>
      </c>
      <c r="BE10" s="11"/>
      <c r="BF10" s="11">
        <v>0.24463856912130799</v>
      </c>
      <c r="BG10" s="11">
        <v>0.27013536299401703</v>
      </c>
      <c r="BH10" s="11">
        <v>0.24477445989253299</v>
      </c>
      <c r="BI10" s="11">
        <v>0.25328121147891203</v>
      </c>
      <c r="BJ10" s="11">
        <v>0.27005243766731402</v>
      </c>
      <c r="BK10" s="11">
        <v>0.24009556296532</v>
      </c>
    </row>
    <row r="11" spans="2:63" x14ac:dyDescent="0.35">
      <c r="B11" s="14" t="s">
        <v>316</v>
      </c>
      <c r="C11" s="11">
        <v>0.222730221273884</v>
      </c>
      <c r="D11" s="11">
        <v>0.226635870476462</v>
      </c>
      <c r="E11" s="11">
        <v>0.21951775868444801</v>
      </c>
      <c r="F11" s="11"/>
      <c r="G11" s="11">
        <v>0.28833325047378999</v>
      </c>
      <c r="H11" s="11">
        <v>0.25506261293237598</v>
      </c>
      <c r="I11" s="11">
        <v>0.22591856720616099</v>
      </c>
      <c r="J11" s="11">
        <v>0.22444490524192601</v>
      </c>
      <c r="K11" s="11">
        <v>0.16952904374338201</v>
      </c>
      <c r="L11" s="11">
        <v>0.183593989844058</v>
      </c>
      <c r="M11" s="11"/>
      <c r="N11" s="11">
        <v>0.22960190403723199</v>
      </c>
      <c r="O11" s="11">
        <v>0.21729315167077801</v>
      </c>
      <c r="P11" s="11">
        <v>0.194985219294248</v>
      </c>
      <c r="Q11" s="11">
        <v>0.26933726054130802</v>
      </c>
      <c r="R11" s="11">
        <v>0.23306639691992601</v>
      </c>
      <c r="S11" s="11">
        <v>0.25203757068424598</v>
      </c>
      <c r="T11" s="11">
        <v>0.19560253020795701</v>
      </c>
      <c r="U11" s="11">
        <v>0.23339697974151399</v>
      </c>
      <c r="V11" s="11">
        <v>0.205782857581014</v>
      </c>
      <c r="W11" s="11">
        <v>0.187725096111761</v>
      </c>
      <c r="X11" s="11">
        <v>0.24583027681917799</v>
      </c>
      <c r="Y11" s="11"/>
      <c r="Z11" s="11">
        <v>0.18982826449450499</v>
      </c>
      <c r="AA11" s="11">
        <v>0.20801553725284</v>
      </c>
      <c r="AB11" s="11">
        <v>0.223577828409558</v>
      </c>
      <c r="AC11" s="11">
        <v>0.27218560629490801</v>
      </c>
      <c r="AD11" s="11"/>
      <c r="AE11" s="11">
        <v>0.24903755735576799</v>
      </c>
      <c r="AF11" s="11">
        <v>0.224643545205855</v>
      </c>
      <c r="AG11" s="11">
        <v>0.196683961541985</v>
      </c>
      <c r="AH11" s="11">
        <v>0.18079595727991399</v>
      </c>
      <c r="AI11" s="11">
        <v>0.28919801226750402</v>
      </c>
      <c r="AJ11" s="11"/>
      <c r="AK11" s="11">
        <v>0.20189194769478699</v>
      </c>
      <c r="AL11" s="11">
        <v>0.215737887276202</v>
      </c>
      <c r="AM11" s="11">
        <v>0.24984480508961801</v>
      </c>
      <c r="AN11" s="11">
        <v>0.247336964196057</v>
      </c>
      <c r="AO11" s="11">
        <v>0.22914429146499801</v>
      </c>
      <c r="AP11" s="11">
        <v>0.268577925729095</v>
      </c>
      <c r="AQ11" s="11"/>
      <c r="AR11" s="11">
        <v>0.23778977131331799</v>
      </c>
      <c r="AS11" s="11">
        <v>0.17327038863595101</v>
      </c>
      <c r="AT11" s="11">
        <v>0.31105031265629601</v>
      </c>
      <c r="AU11" s="11"/>
      <c r="AV11" s="11">
        <v>0.22077384992305901</v>
      </c>
      <c r="AW11" s="11">
        <v>0.20016424159726501</v>
      </c>
      <c r="AX11" s="11">
        <v>0.155225818803579</v>
      </c>
      <c r="AY11" s="11">
        <v>0.28480986951908199</v>
      </c>
      <c r="AZ11" s="11">
        <v>0.32671875446649201</v>
      </c>
      <c r="BA11" s="11"/>
      <c r="BB11" s="11">
        <v>0.21125745440586999</v>
      </c>
      <c r="BC11" s="11">
        <v>0.20366536473555399</v>
      </c>
      <c r="BD11" s="11">
        <v>0.20762545477139099</v>
      </c>
      <c r="BE11" s="11"/>
      <c r="BF11" s="11">
        <v>0.230718348726214</v>
      </c>
      <c r="BG11" s="11">
        <v>0.223963433654849</v>
      </c>
      <c r="BH11" s="11">
        <v>0.22602571601925101</v>
      </c>
      <c r="BI11" s="11">
        <v>0.21907729715854801</v>
      </c>
      <c r="BJ11" s="11">
        <v>0.21279731958084899</v>
      </c>
      <c r="BK11" s="11">
        <v>0.20666578324293999</v>
      </c>
    </row>
    <row r="12" spans="2:63" x14ac:dyDescent="0.35">
      <c r="B12" s="14" t="s">
        <v>75</v>
      </c>
      <c r="C12" s="11">
        <v>6.6090081662086603E-2</v>
      </c>
      <c r="D12" s="11">
        <v>7.9537329716484403E-2</v>
      </c>
      <c r="E12" s="11">
        <v>5.2846577081101097E-2</v>
      </c>
      <c r="F12" s="11"/>
      <c r="G12" s="11">
        <v>7.5037368781944905E-2</v>
      </c>
      <c r="H12" s="11">
        <v>9.5113914030038396E-2</v>
      </c>
      <c r="I12" s="11">
        <v>7.4777636761936994E-2</v>
      </c>
      <c r="J12" s="11">
        <v>6.4076937776972098E-2</v>
      </c>
      <c r="K12" s="11">
        <v>4.4922844344377301E-2</v>
      </c>
      <c r="L12" s="11">
        <v>4.5087906499158101E-2</v>
      </c>
      <c r="M12" s="11"/>
      <c r="N12" s="11">
        <v>6.8806926783415101E-2</v>
      </c>
      <c r="O12" s="11">
        <v>5.7555943023041199E-2</v>
      </c>
      <c r="P12" s="11">
        <v>6.0168840528230801E-2</v>
      </c>
      <c r="Q12" s="11">
        <v>5.9030720848207402E-2</v>
      </c>
      <c r="R12" s="11">
        <v>6.4902622707758706E-2</v>
      </c>
      <c r="S12" s="11">
        <v>7.0215546103676002E-2</v>
      </c>
      <c r="T12" s="11">
        <v>6.7996835313554799E-2</v>
      </c>
      <c r="U12" s="11">
        <v>8.6303098860437494E-2</v>
      </c>
      <c r="V12" s="11">
        <v>6.4552638899264103E-2</v>
      </c>
      <c r="W12" s="11">
        <v>6.8279118284811299E-2</v>
      </c>
      <c r="X12" s="11">
        <v>7.7251647528119499E-2</v>
      </c>
      <c r="Y12" s="11"/>
      <c r="Z12" s="11">
        <v>8.12213998863065E-2</v>
      </c>
      <c r="AA12" s="11">
        <v>7.0494869835733706E-2</v>
      </c>
      <c r="AB12" s="11">
        <v>4.9181538269727001E-2</v>
      </c>
      <c r="AC12" s="11">
        <v>6.16337506015509E-2</v>
      </c>
      <c r="AD12" s="11"/>
      <c r="AE12" s="11">
        <v>6.1676753179645702E-2</v>
      </c>
      <c r="AF12" s="11">
        <v>4.83031816621678E-2</v>
      </c>
      <c r="AG12" s="11">
        <v>8.2179986033394006E-2</v>
      </c>
      <c r="AH12" s="11">
        <v>9.74108320985905E-2</v>
      </c>
      <c r="AI12" s="11">
        <v>5.77031581653627E-2</v>
      </c>
      <c r="AJ12" s="11"/>
      <c r="AK12" s="11">
        <v>6.4676634336633607E-2</v>
      </c>
      <c r="AL12" s="11">
        <v>8.4122185144777303E-2</v>
      </c>
      <c r="AM12" s="11">
        <v>4.22595588986691E-2</v>
      </c>
      <c r="AN12" s="11">
        <v>5.9205343021544003E-2</v>
      </c>
      <c r="AO12" s="11">
        <v>5.4061413960416499E-2</v>
      </c>
      <c r="AP12" s="11">
        <v>8.3010936436225993E-2</v>
      </c>
      <c r="AQ12" s="11"/>
      <c r="AR12" s="11">
        <v>6.9732260222333697E-2</v>
      </c>
      <c r="AS12" s="11">
        <v>6.3546611985476897E-2</v>
      </c>
      <c r="AT12" s="11">
        <v>5.6571412041917499E-2</v>
      </c>
      <c r="AU12" s="11"/>
      <c r="AV12" s="11">
        <v>7.6739177419572105E-2</v>
      </c>
      <c r="AW12" s="11">
        <v>6.19886330620016E-2</v>
      </c>
      <c r="AX12" s="11">
        <v>9.2478126999874899E-2</v>
      </c>
      <c r="AY12" s="11">
        <v>3.9133806120703503E-2</v>
      </c>
      <c r="AZ12" s="11">
        <v>2.5062189126065702E-2</v>
      </c>
      <c r="BA12" s="11"/>
      <c r="BB12" s="11">
        <v>8.0810919570343698E-2</v>
      </c>
      <c r="BC12" s="11">
        <v>6.42006327927436E-2</v>
      </c>
      <c r="BD12" s="11">
        <v>7.4240887595405994E-2</v>
      </c>
      <c r="BE12" s="11"/>
      <c r="BF12" s="11">
        <v>7.6809682627968903E-2</v>
      </c>
      <c r="BG12" s="11">
        <v>6.4295836057413305E-2</v>
      </c>
      <c r="BH12" s="11">
        <v>8.0925772054238398E-2</v>
      </c>
      <c r="BI12" s="11">
        <v>6.5822967587868195E-2</v>
      </c>
      <c r="BJ12" s="11">
        <v>3.7167509438018401E-2</v>
      </c>
      <c r="BK12" s="11">
        <v>6.9012318240500803E-2</v>
      </c>
    </row>
    <row r="13" spans="2:63" ht="43.5" x14ac:dyDescent="0.35">
      <c r="B13" s="14" t="s">
        <v>323</v>
      </c>
      <c r="C13" s="12">
        <v>5.6568040696169698E-2</v>
      </c>
      <c r="D13" s="12">
        <v>7.5601528464976406E-2</v>
      </c>
      <c r="E13" s="12">
        <v>3.7432030462478297E-2</v>
      </c>
      <c r="F13" s="12"/>
      <c r="G13" s="12">
        <v>8.03257356873988E-2</v>
      </c>
      <c r="H13" s="12">
        <v>6.16600174648234E-2</v>
      </c>
      <c r="I13" s="12">
        <v>6.2028028381492399E-2</v>
      </c>
      <c r="J13" s="12">
        <v>4.6291826027239601E-2</v>
      </c>
      <c r="K13" s="12">
        <v>4.83371332932142E-2</v>
      </c>
      <c r="L13" s="12">
        <v>4.5741468882875898E-2</v>
      </c>
      <c r="M13" s="12"/>
      <c r="N13" s="12">
        <v>8.5147171382654693E-2</v>
      </c>
      <c r="O13" s="12">
        <v>5.1459353952871503E-2</v>
      </c>
      <c r="P13" s="12">
        <v>4.9831659834087001E-2</v>
      </c>
      <c r="Q13" s="12">
        <v>3.8957738339416598E-2</v>
      </c>
      <c r="R13" s="12">
        <v>6.1530942336860898E-2</v>
      </c>
      <c r="S13" s="12">
        <v>4.2391400861644897E-2</v>
      </c>
      <c r="T13" s="12">
        <v>5.9283708410365003E-2</v>
      </c>
      <c r="U13" s="12">
        <v>8.3709700693408703E-2</v>
      </c>
      <c r="V13" s="12">
        <v>5.5501171407003801E-2</v>
      </c>
      <c r="W13" s="12">
        <v>4.4876974315206299E-2</v>
      </c>
      <c r="X13" s="12">
        <v>4.8158955737930401E-2</v>
      </c>
      <c r="Y13" s="12"/>
      <c r="Z13" s="12">
        <v>5.8990465642503903E-2</v>
      </c>
      <c r="AA13" s="12">
        <v>4.1839032261250998E-2</v>
      </c>
      <c r="AB13" s="12">
        <v>6.6361731804445503E-2</v>
      </c>
      <c r="AC13" s="12">
        <v>6.1995005829423001E-2</v>
      </c>
      <c r="AD13" s="12"/>
      <c r="AE13" s="12">
        <v>4.2490959732606103E-2</v>
      </c>
      <c r="AF13" s="12">
        <v>6.9390672228731298E-2</v>
      </c>
      <c r="AG13" s="12">
        <v>4.1431189391372303E-2</v>
      </c>
      <c r="AH13" s="12">
        <v>7.04977787572309E-2</v>
      </c>
      <c r="AI13" s="12">
        <v>0.14199873435019</v>
      </c>
      <c r="AJ13" s="12"/>
      <c r="AK13" s="12">
        <v>6.1149481664123997E-2</v>
      </c>
      <c r="AL13" s="12">
        <v>4.9565410692480598E-2</v>
      </c>
      <c r="AM13" s="12">
        <v>7.3082079966721003E-2</v>
      </c>
      <c r="AN13" s="12">
        <v>5.09405034790072E-2</v>
      </c>
      <c r="AO13" s="12">
        <v>5.1108848283530198E-2</v>
      </c>
      <c r="AP13" s="12">
        <v>4.3058188251898097E-2</v>
      </c>
      <c r="AQ13" s="12"/>
      <c r="AR13" s="12">
        <v>6.9684549081053093E-2</v>
      </c>
      <c r="AS13" s="12">
        <v>4.3532010803144103E-2</v>
      </c>
      <c r="AT13" s="12">
        <v>6.6210822125477103E-2</v>
      </c>
      <c r="AU13" s="12"/>
      <c r="AV13" s="12">
        <v>6.8509698085850695E-2</v>
      </c>
      <c r="AW13" s="12">
        <v>4.9266325853594202E-2</v>
      </c>
      <c r="AX13" s="12">
        <v>2.6411365810997098E-2</v>
      </c>
      <c r="AY13" s="12">
        <v>0.10209763261669599</v>
      </c>
      <c r="AZ13" s="12">
        <v>6.2026698246325902E-2</v>
      </c>
      <c r="BA13" s="12"/>
      <c r="BB13" s="12">
        <v>6.7652817977796695E-2</v>
      </c>
      <c r="BC13" s="12">
        <v>5.2437111822599101E-2</v>
      </c>
      <c r="BD13" s="12">
        <v>2.3468204066302401E-2</v>
      </c>
      <c r="BE13" s="12"/>
      <c r="BF13" s="12">
        <v>7.39656346286552E-2</v>
      </c>
      <c r="BG13" s="12">
        <v>3.8752710652935597E-2</v>
      </c>
      <c r="BH13" s="12">
        <v>5.7461049248190801E-2</v>
      </c>
      <c r="BI13" s="12">
        <v>6.3291392116682096E-2</v>
      </c>
      <c r="BJ13" s="12">
        <v>5.0980437600990698E-2</v>
      </c>
      <c r="BK13" s="12">
        <v>5.5089777653582903E-2</v>
      </c>
    </row>
    <row r="14" spans="2:63" x14ac:dyDescent="0.35">
      <c r="B14" s="15"/>
    </row>
    <row r="15" spans="2:63" x14ac:dyDescent="0.35">
      <c r="B15" t="s">
        <v>68</v>
      </c>
    </row>
    <row r="16" spans="2:63" x14ac:dyDescent="0.35">
      <c r="B16" t="s">
        <v>69</v>
      </c>
    </row>
    <row r="18" spans="2:2" x14ac:dyDescent="0.35">
      <c r="B18"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2:S21"/>
  <sheetViews>
    <sheetView showGridLines="0" workbookViewId="0">
      <pane xSplit="2" topLeftCell="C1" activePane="topRight" state="frozen"/>
      <selection pane="topRight" activeCell="E27" sqref="E27"/>
    </sheetView>
  </sheetViews>
  <sheetFormatPr defaultColWidth="11.453125" defaultRowHeight="14.5" x14ac:dyDescent="0.35"/>
  <cols>
    <col min="2" max="2" width="25.7265625" customWidth="1"/>
    <col min="3" max="19" width="20.7265625" customWidth="1"/>
  </cols>
  <sheetData>
    <row r="2" spans="2:19" ht="40" customHeight="1" x14ac:dyDescent="0.35">
      <c r="D2" s="55" t="s">
        <v>344</v>
      </c>
      <c r="E2" s="50"/>
      <c r="F2" s="50"/>
      <c r="G2" s="50"/>
      <c r="H2" s="50"/>
      <c r="I2" s="50"/>
      <c r="J2" s="50"/>
      <c r="K2" s="50"/>
      <c r="L2" s="50"/>
      <c r="M2" s="50"/>
      <c r="N2" s="50"/>
      <c r="O2" s="50"/>
      <c r="P2" s="50"/>
      <c r="Q2" s="50"/>
      <c r="R2" s="50"/>
      <c r="S2" s="50"/>
    </row>
    <row r="6" spans="2:19" ht="50.15" customHeight="1" x14ac:dyDescent="0.35">
      <c r="B6" s="16" t="s">
        <v>4</v>
      </c>
      <c r="C6" s="16" t="s">
        <v>324</v>
      </c>
      <c r="D6" s="16" t="s">
        <v>325</v>
      </c>
      <c r="E6" s="16" t="s">
        <v>326</v>
      </c>
      <c r="F6" s="16" t="s">
        <v>327</v>
      </c>
      <c r="G6" s="16" t="s">
        <v>328</v>
      </c>
      <c r="H6" s="16" t="s">
        <v>329</v>
      </c>
      <c r="I6" s="16" t="s">
        <v>330</v>
      </c>
      <c r="J6" s="16" t="s">
        <v>331</v>
      </c>
      <c r="K6" s="16" t="s">
        <v>332</v>
      </c>
      <c r="L6" s="16" t="s">
        <v>333</v>
      </c>
      <c r="M6" s="16" t="s">
        <v>334</v>
      </c>
      <c r="N6" s="16" t="s">
        <v>335</v>
      </c>
      <c r="O6" s="16" t="s">
        <v>336</v>
      </c>
      <c r="P6" s="16" t="s">
        <v>337</v>
      </c>
      <c r="Q6" s="16" t="s">
        <v>338</v>
      </c>
      <c r="R6" s="16" t="s">
        <v>339</v>
      </c>
    </row>
    <row r="7" spans="2:19" x14ac:dyDescent="0.35">
      <c r="B7" s="14" t="s">
        <v>340</v>
      </c>
      <c r="C7" s="11">
        <v>0.15722073843339299</v>
      </c>
      <c r="D7" s="11">
        <v>8.7702400357706697E-2</v>
      </c>
      <c r="E7" s="11">
        <v>5.0723404528385398E-2</v>
      </c>
      <c r="F7" s="11">
        <v>7.6239071310013298E-2</v>
      </c>
      <c r="G7" s="11">
        <v>0.101937961039648</v>
      </c>
      <c r="H7" s="11">
        <v>0.14340252967322401</v>
      </c>
      <c r="I7" s="11">
        <v>6.5820084431302994E-2</v>
      </c>
      <c r="J7" s="11">
        <v>4.7752260019656698E-2</v>
      </c>
      <c r="K7" s="11">
        <v>0.19540298263265399</v>
      </c>
      <c r="L7" s="11">
        <v>8.1746429900875994E-2</v>
      </c>
      <c r="M7" s="11">
        <v>8.83432995859562E-2</v>
      </c>
      <c r="N7" s="11">
        <v>0.10247758808164099</v>
      </c>
      <c r="O7" s="11">
        <v>0.33813515560751201</v>
      </c>
      <c r="P7" s="11">
        <v>7.7079480799862293E-2</v>
      </c>
      <c r="Q7" s="11">
        <v>0.20397981462383899</v>
      </c>
      <c r="R7" s="11">
        <v>3.6822164047632902E-2</v>
      </c>
    </row>
    <row r="8" spans="2:19" x14ac:dyDescent="0.35">
      <c r="B8" s="14" t="s">
        <v>341</v>
      </c>
      <c r="C8" s="11">
        <v>0.27902396541174002</v>
      </c>
      <c r="D8" s="11">
        <v>0.17673913012115899</v>
      </c>
      <c r="E8" s="11">
        <v>0.12561182346474001</v>
      </c>
      <c r="F8" s="11">
        <v>0.18168331271183499</v>
      </c>
      <c r="G8" s="11">
        <v>0.19486839456753899</v>
      </c>
      <c r="H8" s="11">
        <v>0.198765465790364</v>
      </c>
      <c r="I8" s="11">
        <v>9.8634177158220093E-2</v>
      </c>
      <c r="J8" s="11">
        <v>5.7796436293814299E-2</v>
      </c>
      <c r="K8" s="11">
        <v>0.154660148177866</v>
      </c>
      <c r="L8" s="11">
        <v>0.13757313902413301</v>
      </c>
      <c r="M8" s="11">
        <v>0.197398444726017</v>
      </c>
      <c r="N8" s="11">
        <v>0.21590853048438999</v>
      </c>
      <c r="O8" s="11">
        <v>0.304778945010798</v>
      </c>
      <c r="P8" s="11">
        <v>0.191637219624511</v>
      </c>
      <c r="Q8" s="11">
        <v>0.28693369672545699</v>
      </c>
      <c r="R8" s="11">
        <v>0.10088609131457001</v>
      </c>
    </row>
    <row r="9" spans="2:19" x14ac:dyDescent="0.35">
      <c r="B9" s="14" t="s">
        <v>342</v>
      </c>
      <c r="C9" s="11">
        <v>0.38988060522088103</v>
      </c>
      <c r="D9" s="11">
        <v>0.48537041062930403</v>
      </c>
      <c r="E9" s="11">
        <v>0.51142986823603898</v>
      </c>
      <c r="F9" s="11">
        <v>0.43955646615203697</v>
      </c>
      <c r="G9" s="11">
        <v>0.47260898645192201</v>
      </c>
      <c r="H9" s="11">
        <v>0.42998279693506303</v>
      </c>
      <c r="I9" s="11">
        <v>0.35238006372150599</v>
      </c>
      <c r="J9" s="11">
        <v>0.27180386215763602</v>
      </c>
      <c r="K9" s="11">
        <v>0.299027133861203</v>
      </c>
      <c r="L9" s="11">
        <v>0.422133054852455</v>
      </c>
      <c r="M9" s="11">
        <v>0.47645002851597201</v>
      </c>
      <c r="N9" s="11">
        <v>0.37849358244076797</v>
      </c>
      <c r="O9" s="11">
        <v>0.22004321597266699</v>
      </c>
      <c r="P9" s="11">
        <v>0.49659222037096801</v>
      </c>
      <c r="Q9" s="11">
        <v>0.30434128831919999</v>
      </c>
      <c r="R9" s="11">
        <v>0.45892153288218202</v>
      </c>
    </row>
    <row r="10" spans="2:19" x14ac:dyDescent="0.35">
      <c r="B10" s="14" t="s">
        <v>343</v>
      </c>
      <c r="C10" s="11">
        <v>8.8621967171717497E-2</v>
      </c>
      <c r="D10" s="11">
        <v>0.18066648377581199</v>
      </c>
      <c r="E10" s="11">
        <v>0.22290853018040399</v>
      </c>
      <c r="F10" s="11">
        <v>0.118857089145929</v>
      </c>
      <c r="G10" s="11">
        <v>0.14863222890349101</v>
      </c>
      <c r="H10" s="11">
        <v>0.16363489080455401</v>
      </c>
      <c r="I10" s="11">
        <v>0.286054536904434</v>
      </c>
      <c r="J10" s="11">
        <v>0.54003298916746101</v>
      </c>
      <c r="K10" s="11">
        <v>0.18064128954640701</v>
      </c>
      <c r="L10" s="11">
        <v>0.26926885024953001</v>
      </c>
      <c r="M10" s="11">
        <v>0.14702123270482201</v>
      </c>
      <c r="N10" s="11">
        <v>0.113329725794617</v>
      </c>
      <c r="O10" s="11">
        <v>6.1660230653742001E-2</v>
      </c>
      <c r="P10" s="11">
        <v>0.13617647924694201</v>
      </c>
      <c r="Q10" s="11">
        <v>8.5027047044256399E-2</v>
      </c>
      <c r="R10" s="11">
        <v>0.30246988696907201</v>
      </c>
    </row>
    <row r="11" spans="2:19" x14ac:dyDescent="0.35">
      <c r="B11" s="14" t="s">
        <v>104</v>
      </c>
      <c r="C11" s="11">
        <v>8.5252723762268501E-2</v>
      </c>
      <c r="D11" s="11">
        <v>6.9521575116017906E-2</v>
      </c>
      <c r="E11" s="11">
        <v>8.9326373590431704E-2</v>
      </c>
      <c r="F11" s="11">
        <v>0.18366406068018601</v>
      </c>
      <c r="G11" s="11">
        <v>8.1952429037399896E-2</v>
      </c>
      <c r="H11" s="11">
        <v>6.4214316796793694E-2</v>
      </c>
      <c r="I11" s="11">
        <v>0.19711113778453701</v>
      </c>
      <c r="J11" s="11">
        <v>8.2614452361431598E-2</v>
      </c>
      <c r="K11" s="11">
        <v>0.17026844578187</v>
      </c>
      <c r="L11" s="11">
        <v>8.9278525973006506E-2</v>
      </c>
      <c r="M11" s="11">
        <v>9.0786994467232998E-2</v>
      </c>
      <c r="N11" s="11">
        <v>0.189790573198585</v>
      </c>
      <c r="O11" s="11">
        <v>7.5382452755281396E-2</v>
      </c>
      <c r="P11" s="11">
        <v>9.8514599957717205E-2</v>
      </c>
      <c r="Q11" s="11">
        <v>0.119718153287248</v>
      </c>
      <c r="R11" s="11">
        <v>0.100900324786543</v>
      </c>
    </row>
    <row r="12" spans="2:19" s="26" customFormat="1" x14ac:dyDescent="0.35">
      <c r="B12" s="39" t="s">
        <v>436</v>
      </c>
      <c r="C12" s="27">
        <f>SUM(C9:C10)</f>
        <v>0.47850257239259852</v>
      </c>
      <c r="D12" s="27">
        <f t="shared" ref="D12:R12" si="0">SUM(D9:D10)</f>
        <v>0.66603689440511604</v>
      </c>
      <c r="E12" s="27">
        <f t="shared" si="0"/>
        <v>0.73433839841644299</v>
      </c>
      <c r="F12" s="27">
        <f t="shared" si="0"/>
        <v>0.55841355529796599</v>
      </c>
      <c r="G12" s="27">
        <f t="shared" si="0"/>
        <v>0.62124121535541299</v>
      </c>
      <c r="H12" s="27">
        <f t="shared" si="0"/>
        <v>0.59361768773961709</v>
      </c>
      <c r="I12" s="27">
        <f t="shared" si="0"/>
        <v>0.63843460062594004</v>
      </c>
      <c r="J12" s="27">
        <f t="shared" si="0"/>
        <v>0.81183685132509709</v>
      </c>
      <c r="K12" s="27">
        <f t="shared" si="0"/>
        <v>0.47966842340761001</v>
      </c>
      <c r="L12" s="27">
        <f t="shared" si="0"/>
        <v>0.69140190510198507</v>
      </c>
      <c r="M12" s="27">
        <f t="shared" si="0"/>
        <v>0.62347126122079399</v>
      </c>
      <c r="N12" s="27">
        <f t="shared" si="0"/>
        <v>0.491823308235385</v>
      </c>
      <c r="O12" s="27">
        <f t="shared" si="0"/>
        <v>0.281703446626409</v>
      </c>
      <c r="P12" s="27">
        <f t="shared" si="0"/>
        <v>0.63276869961791005</v>
      </c>
      <c r="Q12" s="27">
        <f t="shared" si="0"/>
        <v>0.38936833536345639</v>
      </c>
      <c r="R12" s="27">
        <f t="shared" si="0"/>
        <v>0.76139141985125403</v>
      </c>
    </row>
    <row r="13" spans="2:19" s="26" customFormat="1" x14ac:dyDescent="0.35">
      <c r="B13" s="39" t="s">
        <v>437</v>
      </c>
      <c r="C13" s="27">
        <f>SUM(C7:C8)</f>
        <v>0.43624470384513303</v>
      </c>
      <c r="D13" s="27">
        <f t="shared" ref="D13:R13" si="1">SUM(D7:D8)</f>
        <v>0.26444153047886571</v>
      </c>
      <c r="E13" s="27">
        <f t="shared" si="1"/>
        <v>0.1763352279931254</v>
      </c>
      <c r="F13" s="27">
        <f t="shared" si="1"/>
        <v>0.25792238402184831</v>
      </c>
      <c r="G13" s="27">
        <f t="shared" si="1"/>
        <v>0.29680635560718699</v>
      </c>
      <c r="H13" s="27">
        <f t="shared" si="1"/>
        <v>0.342167995463588</v>
      </c>
      <c r="I13" s="27">
        <f t="shared" si="1"/>
        <v>0.16445426158952309</v>
      </c>
      <c r="J13" s="27">
        <f t="shared" si="1"/>
        <v>0.105548696313471</v>
      </c>
      <c r="K13" s="27">
        <f t="shared" si="1"/>
        <v>0.35006313081051998</v>
      </c>
      <c r="L13" s="27">
        <f t="shared" si="1"/>
        <v>0.21931956892500901</v>
      </c>
      <c r="M13" s="27">
        <f t="shared" si="1"/>
        <v>0.28574174431197319</v>
      </c>
      <c r="N13" s="27">
        <f t="shared" si="1"/>
        <v>0.318386118566031</v>
      </c>
      <c r="O13" s="27">
        <f t="shared" si="1"/>
        <v>0.64291410061831</v>
      </c>
      <c r="P13" s="27">
        <f t="shared" si="1"/>
        <v>0.26871670042437329</v>
      </c>
      <c r="Q13" s="27">
        <f t="shared" si="1"/>
        <v>0.49091351134929595</v>
      </c>
      <c r="R13" s="27">
        <f t="shared" si="1"/>
        <v>0.13770825536220291</v>
      </c>
    </row>
    <row r="14" spans="2:19" s="26" customFormat="1" x14ac:dyDescent="0.35">
      <c r="B14" s="39" t="s">
        <v>438</v>
      </c>
      <c r="C14" s="27">
        <f>C12-C13</f>
        <v>4.2257868547465494E-2</v>
      </c>
      <c r="D14" s="27">
        <f t="shared" ref="D14:R14" si="2">D12-D13</f>
        <v>0.40159536392625034</v>
      </c>
      <c r="E14" s="27">
        <f t="shared" si="2"/>
        <v>0.5580031704233176</v>
      </c>
      <c r="F14" s="27">
        <f t="shared" si="2"/>
        <v>0.30049117127611769</v>
      </c>
      <c r="G14" s="27">
        <f t="shared" si="2"/>
        <v>0.324434859748226</v>
      </c>
      <c r="H14" s="27">
        <f t="shared" si="2"/>
        <v>0.25144969227602909</v>
      </c>
      <c r="I14" s="27">
        <f t="shared" si="2"/>
        <v>0.47398033903641695</v>
      </c>
      <c r="J14" s="27">
        <f t="shared" si="2"/>
        <v>0.70628815501162612</v>
      </c>
      <c r="K14" s="27">
        <f t="shared" si="2"/>
        <v>0.12960529259709003</v>
      </c>
      <c r="L14" s="27">
        <f t="shared" si="2"/>
        <v>0.47208233617697604</v>
      </c>
      <c r="M14" s="27">
        <f t="shared" si="2"/>
        <v>0.3377295169088208</v>
      </c>
      <c r="N14" s="27">
        <f t="shared" si="2"/>
        <v>0.17343718966935401</v>
      </c>
      <c r="O14" s="27">
        <f t="shared" si="2"/>
        <v>-0.361210653991901</v>
      </c>
      <c r="P14" s="27">
        <f t="shared" si="2"/>
        <v>0.36405199919353676</v>
      </c>
      <c r="Q14" s="27">
        <f t="shared" si="2"/>
        <v>-0.10154517598583956</v>
      </c>
      <c r="R14" s="27">
        <f t="shared" si="2"/>
        <v>0.62368316448905115</v>
      </c>
    </row>
    <row r="15" spans="2:19" x14ac:dyDescent="0.35">
      <c r="B15" s="15"/>
      <c r="C15" s="15"/>
      <c r="D15" s="15"/>
      <c r="E15" s="15"/>
      <c r="F15" s="15"/>
      <c r="G15" s="15"/>
      <c r="H15" s="15"/>
      <c r="I15" s="15"/>
      <c r="J15" s="15"/>
      <c r="K15" s="15"/>
      <c r="L15" s="15"/>
      <c r="M15" s="15"/>
      <c r="N15" s="15"/>
      <c r="O15" s="15"/>
      <c r="P15" s="15"/>
      <c r="Q15" s="15"/>
      <c r="R15" s="15"/>
    </row>
    <row r="16" spans="2:19" x14ac:dyDescent="0.35">
      <c r="B16" t="s">
        <v>68</v>
      </c>
    </row>
    <row r="17" spans="2:2" x14ac:dyDescent="0.35">
      <c r="B17" t="s">
        <v>69</v>
      </c>
    </row>
    <row r="21" spans="2:2" x14ac:dyDescent="0.35">
      <c r="B21" s="4" t="str">
        <f>HYPERLINK("#'Contents'!A1", "Return to Contents")</f>
        <v>Return to Contents</v>
      </c>
    </row>
  </sheetData>
  <mergeCells count="1">
    <mergeCell ref="D2:S2"/>
  </mergeCells>
  <pageMargins left="0.7" right="0.7" top="0.75" bottom="0.75" header="0.3" footer="0.3"/>
  <pageSetup paperSize="9" orientation="portrait" horizontalDpi="300" verticalDpi="300"/>
  <ignoredErrors>
    <ignoredError sqref="C12:R12 C13 D13:R13" formulaRange="1"/>
  </ignoredErrors>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FD21"/>
  <sheetViews>
    <sheetView showGridLines="0" workbookViewId="0">
      <pane xSplit="2" topLeftCell="C1" activePane="topRight" state="frozen"/>
      <selection pane="topRight" activeCell="E21" sqref="E21"/>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345</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0.15722073843339299</v>
      </c>
      <c r="D9" s="11">
        <v>0.18128216380793899</v>
      </c>
      <c r="E9" s="11">
        <v>0.13412303247612201</v>
      </c>
      <c r="F9" s="11"/>
      <c r="G9" s="11">
        <v>0.11464325422892201</v>
      </c>
      <c r="H9" s="11">
        <v>0.17641407239807</v>
      </c>
      <c r="I9" s="11">
        <v>0.14171357234284701</v>
      </c>
      <c r="J9" s="11">
        <v>0.18010535790530599</v>
      </c>
      <c r="K9" s="11">
        <v>0.17379157599539499</v>
      </c>
      <c r="L9" s="11">
        <v>0.15322008177322599</v>
      </c>
      <c r="M9" s="11"/>
      <c r="N9" s="11">
        <v>0.14702063108754801</v>
      </c>
      <c r="O9" s="11">
        <v>0.117921990003135</v>
      </c>
      <c r="P9" s="11">
        <v>0.147363692689607</v>
      </c>
      <c r="Q9" s="11">
        <v>0.17761191255498901</v>
      </c>
      <c r="R9" s="11">
        <v>0.140517321008234</v>
      </c>
      <c r="S9" s="11">
        <v>0.156433505956249</v>
      </c>
      <c r="T9" s="11">
        <v>0.14761932832997801</v>
      </c>
      <c r="U9" s="11">
        <v>0.181986176626735</v>
      </c>
      <c r="V9" s="11">
        <v>0.18849401355245499</v>
      </c>
      <c r="W9" s="11">
        <v>0.180956911360377</v>
      </c>
      <c r="X9" s="11">
        <v>0.17579694356919801</v>
      </c>
      <c r="Y9" s="11"/>
      <c r="Z9" s="11">
        <v>0.13261057518639699</v>
      </c>
      <c r="AA9" s="11">
        <v>0.15990308469633499</v>
      </c>
      <c r="AB9" s="11">
        <v>0.154392981805372</v>
      </c>
      <c r="AC9" s="11">
        <v>0.17801717293334501</v>
      </c>
      <c r="AD9" s="11"/>
      <c r="AE9" s="11">
        <v>0.175428804417465</v>
      </c>
      <c r="AF9" s="11">
        <v>0.17707931674401201</v>
      </c>
      <c r="AG9" s="11">
        <v>0.13491290125959299</v>
      </c>
      <c r="AH9" s="11">
        <v>0.12673336960482101</v>
      </c>
      <c r="AI9" s="11">
        <v>0.13331598576221901</v>
      </c>
      <c r="AJ9" s="11"/>
      <c r="AK9" s="11">
        <v>0.15145309645539801</v>
      </c>
      <c r="AL9" s="11">
        <v>0.16463306641250999</v>
      </c>
      <c r="AM9" s="11">
        <v>0.18217156575663701</v>
      </c>
      <c r="AN9" s="11">
        <v>0.168143559662908</v>
      </c>
      <c r="AO9" s="11">
        <v>0.13645214466029601</v>
      </c>
      <c r="AP9" s="11">
        <v>0.16803930255990401</v>
      </c>
      <c r="AQ9" s="11"/>
      <c r="AR9" s="11">
        <v>0.182786838341429</v>
      </c>
      <c r="AS9" s="11">
        <v>0.143971871974477</v>
      </c>
      <c r="AT9" s="11">
        <v>0.14986629062708201</v>
      </c>
      <c r="AU9" s="11"/>
      <c r="AV9" s="11">
        <v>0.14666216197162599</v>
      </c>
      <c r="AW9" s="11">
        <v>0.156536695390395</v>
      </c>
      <c r="AX9" s="11">
        <v>0.11096616390364</v>
      </c>
      <c r="AY9" s="11">
        <v>0.30118563939028797</v>
      </c>
      <c r="AZ9" s="11">
        <v>0.195616814102792</v>
      </c>
      <c r="BA9" s="11"/>
      <c r="BB9" s="11">
        <v>0.13162421638948599</v>
      </c>
      <c r="BC9" s="11">
        <v>0.13871081111063099</v>
      </c>
      <c r="BD9" s="11">
        <v>0.11767932667505</v>
      </c>
      <c r="BE9" s="11"/>
      <c r="BF9" s="11">
        <v>0.15107149195421299</v>
      </c>
      <c r="BG9" s="11">
        <v>0.14121854647372201</v>
      </c>
      <c r="BH9" s="11">
        <v>0.139387715332009</v>
      </c>
      <c r="BI9" s="11">
        <v>0.177379595913431</v>
      </c>
      <c r="BJ9" s="11">
        <v>0.15614210790798799</v>
      </c>
      <c r="BK9" s="11">
        <v>0.21369283122416899</v>
      </c>
    </row>
    <row r="10" spans="1:160" x14ac:dyDescent="0.35">
      <c r="B10" s="14" t="s">
        <v>341</v>
      </c>
      <c r="C10" s="11">
        <v>0.27902396541174002</v>
      </c>
      <c r="D10" s="11">
        <v>0.27147456813207499</v>
      </c>
      <c r="E10" s="11">
        <v>0.28499121239139003</v>
      </c>
      <c r="F10" s="11"/>
      <c r="G10" s="11">
        <v>0.28391900503187201</v>
      </c>
      <c r="H10" s="11">
        <v>0.25852816725427102</v>
      </c>
      <c r="I10" s="11">
        <v>0.28730567680598801</v>
      </c>
      <c r="J10" s="11">
        <v>0.296493037144195</v>
      </c>
      <c r="K10" s="11">
        <v>0.26065660345084601</v>
      </c>
      <c r="L10" s="11">
        <v>0.28391399854145599</v>
      </c>
      <c r="M10" s="11"/>
      <c r="N10" s="11">
        <v>0.22258367154421199</v>
      </c>
      <c r="O10" s="11">
        <v>0.311765168438002</v>
      </c>
      <c r="P10" s="11">
        <v>0.35934429263251499</v>
      </c>
      <c r="Q10" s="11">
        <v>0.25756194642246999</v>
      </c>
      <c r="R10" s="11">
        <v>0.32300147084355002</v>
      </c>
      <c r="S10" s="11">
        <v>0.27011318477607299</v>
      </c>
      <c r="T10" s="11">
        <v>0.28967932137646801</v>
      </c>
      <c r="U10" s="11">
        <v>0.235890374067974</v>
      </c>
      <c r="V10" s="11">
        <v>0.25144481032635002</v>
      </c>
      <c r="W10" s="11">
        <v>0.27125445021354899</v>
      </c>
      <c r="X10" s="11">
        <v>0.30888473389530602</v>
      </c>
      <c r="Y10" s="11"/>
      <c r="Z10" s="11">
        <v>0.257491828689489</v>
      </c>
      <c r="AA10" s="11">
        <v>0.28698776512809299</v>
      </c>
      <c r="AB10" s="11">
        <v>0.325688904049238</v>
      </c>
      <c r="AC10" s="11">
        <v>0.25314522072514101</v>
      </c>
      <c r="AD10" s="11"/>
      <c r="AE10" s="11">
        <v>0.27137546141040803</v>
      </c>
      <c r="AF10" s="11">
        <v>0.31716803847997899</v>
      </c>
      <c r="AG10" s="11">
        <v>0.268019543767125</v>
      </c>
      <c r="AH10" s="11">
        <v>0.23635678320600201</v>
      </c>
      <c r="AI10" s="11">
        <v>0.19579227390335299</v>
      </c>
      <c r="AJ10" s="11"/>
      <c r="AK10" s="11">
        <v>0.27433714452248997</v>
      </c>
      <c r="AL10" s="11">
        <v>0.30075343193464799</v>
      </c>
      <c r="AM10" s="11">
        <v>0.23172252643312499</v>
      </c>
      <c r="AN10" s="11">
        <v>0.27778667047733901</v>
      </c>
      <c r="AO10" s="11">
        <v>0.288475299844694</v>
      </c>
      <c r="AP10" s="11">
        <v>0.27079222219385901</v>
      </c>
      <c r="AQ10" s="11"/>
      <c r="AR10" s="11">
        <v>0.29117037802842799</v>
      </c>
      <c r="AS10" s="11">
        <v>0.26688889227292401</v>
      </c>
      <c r="AT10" s="11">
        <v>0.27932895684030901</v>
      </c>
      <c r="AU10" s="11"/>
      <c r="AV10" s="11">
        <v>0.28904659242347103</v>
      </c>
      <c r="AW10" s="11">
        <v>0.26288322901238798</v>
      </c>
      <c r="AX10" s="11">
        <v>0.29024325191532901</v>
      </c>
      <c r="AY10" s="11">
        <v>0.32912073567893901</v>
      </c>
      <c r="AZ10" s="11">
        <v>0.22671418855582401</v>
      </c>
      <c r="BA10" s="11"/>
      <c r="BB10" s="11">
        <v>0.27846091377659998</v>
      </c>
      <c r="BC10" s="11">
        <v>0.260089996216887</v>
      </c>
      <c r="BD10" s="11">
        <v>0.30527441951061701</v>
      </c>
      <c r="BE10" s="11"/>
      <c r="BF10" s="11">
        <v>0.22631800935996901</v>
      </c>
      <c r="BG10" s="11">
        <v>0.278664825150781</v>
      </c>
      <c r="BH10" s="11">
        <v>0.27667091712397701</v>
      </c>
      <c r="BI10" s="11">
        <v>0.30772779749013901</v>
      </c>
      <c r="BJ10" s="11">
        <v>0.30974452666423602</v>
      </c>
      <c r="BK10" s="11">
        <v>0.30463455701286801</v>
      </c>
    </row>
    <row r="11" spans="1:160" x14ac:dyDescent="0.35">
      <c r="B11" s="14" t="s">
        <v>342</v>
      </c>
      <c r="C11" s="11">
        <v>0.38988060522088103</v>
      </c>
      <c r="D11" s="11">
        <v>0.36413661052061602</v>
      </c>
      <c r="E11" s="11">
        <v>0.41640257333480402</v>
      </c>
      <c r="F11" s="11"/>
      <c r="G11" s="11">
        <v>0.36690693024660698</v>
      </c>
      <c r="H11" s="11">
        <v>0.37094212588933501</v>
      </c>
      <c r="I11" s="11">
        <v>0.34710610259987901</v>
      </c>
      <c r="J11" s="11">
        <v>0.375406248865714</v>
      </c>
      <c r="K11" s="11">
        <v>0.42400039151395402</v>
      </c>
      <c r="L11" s="11">
        <v>0.44456649166915202</v>
      </c>
      <c r="M11" s="11"/>
      <c r="N11" s="11">
        <v>0.37421112602213003</v>
      </c>
      <c r="O11" s="11">
        <v>0.41094697254615298</v>
      </c>
      <c r="P11" s="11">
        <v>0.343378896102431</v>
      </c>
      <c r="Q11" s="11">
        <v>0.406740210824034</v>
      </c>
      <c r="R11" s="11">
        <v>0.38708820689849999</v>
      </c>
      <c r="S11" s="11">
        <v>0.38479906708359102</v>
      </c>
      <c r="T11" s="11">
        <v>0.39023460754670702</v>
      </c>
      <c r="U11" s="11">
        <v>0.37478021751263602</v>
      </c>
      <c r="V11" s="11">
        <v>0.40239537307513701</v>
      </c>
      <c r="W11" s="11">
        <v>0.40688972512383098</v>
      </c>
      <c r="X11" s="11">
        <v>0.389503296064169</v>
      </c>
      <c r="Y11" s="11"/>
      <c r="Z11" s="11">
        <v>0.43769023258929302</v>
      </c>
      <c r="AA11" s="11">
        <v>0.39863585360507903</v>
      </c>
      <c r="AB11" s="11">
        <v>0.34538784574859699</v>
      </c>
      <c r="AC11" s="11">
        <v>0.37314224836473098</v>
      </c>
      <c r="AD11" s="11"/>
      <c r="AE11" s="11">
        <v>0.38848738157447699</v>
      </c>
      <c r="AF11" s="11">
        <v>0.35489843946329303</v>
      </c>
      <c r="AG11" s="11">
        <v>0.42560276614944798</v>
      </c>
      <c r="AH11" s="11">
        <v>0.40893254474239199</v>
      </c>
      <c r="AI11" s="11">
        <v>0.39329005767828501</v>
      </c>
      <c r="AJ11" s="11"/>
      <c r="AK11" s="11">
        <v>0.418378387170879</v>
      </c>
      <c r="AL11" s="11">
        <v>0.37495014467922499</v>
      </c>
      <c r="AM11" s="11">
        <v>0.38482687181145803</v>
      </c>
      <c r="AN11" s="11">
        <v>0.36698643352690802</v>
      </c>
      <c r="AO11" s="11">
        <v>0.39008848085289799</v>
      </c>
      <c r="AP11" s="11">
        <v>0.332700804470899</v>
      </c>
      <c r="AQ11" s="11"/>
      <c r="AR11" s="11">
        <v>0.385534011716199</v>
      </c>
      <c r="AS11" s="11">
        <v>0.40690950000436998</v>
      </c>
      <c r="AT11" s="11">
        <v>0.36591338799825002</v>
      </c>
      <c r="AU11" s="11"/>
      <c r="AV11" s="11">
        <v>0.42287610514219098</v>
      </c>
      <c r="AW11" s="11">
        <v>0.37852318429901499</v>
      </c>
      <c r="AX11" s="11">
        <v>0.41602704880682201</v>
      </c>
      <c r="AY11" s="11">
        <v>0.26489402404565399</v>
      </c>
      <c r="AZ11" s="11">
        <v>0.37051426314475</v>
      </c>
      <c r="BA11" s="11"/>
      <c r="BB11" s="11">
        <v>0.44039885629509201</v>
      </c>
      <c r="BC11" s="11">
        <v>0.40095528777779299</v>
      </c>
      <c r="BD11" s="11">
        <v>0.39677820109603601</v>
      </c>
      <c r="BE11" s="11"/>
      <c r="BF11" s="11">
        <v>0.37601906855848</v>
      </c>
      <c r="BG11" s="11">
        <v>0.41230299529771702</v>
      </c>
      <c r="BH11" s="11">
        <v>0.40433306835389299</v>
      </c>
      <c r="BI11" s="11">
        <v>0.36908807096996898</v>
      </c>
      <c r="BJ11" s="11">
        <v>0.40713870941012098</v>
      </c>
      <c r="BK11" s="11">
        <v>0.34841044467691401</v>
      </c>
    </row>
    <row r="12" spans="1:160" x14ac:dyDescent="0.35">
      <c r="B12" s="14" t="s">
        <v>343</v>
      </c>
      <c r="C12" s="11">
        <v>8.8621967171717497E-2</v>
      </c>
      <c r="D12" s="11">
        <v>0.113889671796316</v>
      </c>
      <c r="E12" s="11">
        <v>6.4751186211609302E-2</v>
      </c>
      <c r="F12" s="11"/>
      <c r="G12" s="11">
        <v>0.12419040515146</v>
      </c>
      <c r="H12" s="11">
        <v>0.10897606481920701</v>
      </c>
      <c r="I12" s="11">
        <v>0.122345081081323</v>
      </c>
      <c r="J12" s="11">
        <v>6.0172549849867599E-2</v>
      </c>
      <c r="K12" s="11">
        <v>6.4161352472301494E-2</v>
      </c>
      <c r="L12" s="11">
        <v>6.0019880440891099E-2</v>
      </c>
      <c r="M12" s="11"/>
      <c r="N12" s="11">
        <v>0.16060000988209699</v>
      </c>
      <c r="O12" s="11">
        <v>7.6787192480307104E-2</v>
      </c>
      <c r="P12" s="11">
        <v>6.6720480939821497E-2</v>
      </c>
      <c r="Q12" s="11">
        <v>6.5204595319260802E-2</v>
      </c>
      <c r="R12" s="11">
        <v>6.8991496631032198E-2</v>
      </c>
      <c r="S12" s="11">
        <v>0.100901541978601</v>
      </c>
      <c r="T12" s="11">
        <v>7.6937978391074996E-2</v>
      </c>
      <c r="U12" s="11">
        <v>0.122957248819258</v>
      </c>
      <c r="V12" s="11">
        <v>8.5698470652702793E-2</v>
      </c>
      <c r="W12" s="11">
        <v>6.4934777243114403E-2</v>
      </c>
      <c r="X12" s="11">
        <v>4.0530624722602701E-2</v>
      </c>
      <c r="Y12" s="11"/>
      <c r="Z12" s="11">
        <v>0.117798358294858</v>
      </c>
      <c r="AA12" s="11">
        <v>6.4715446791869094E-2</v>
      </c>
      <c r="AB12" s="11">
        <v>9.4203889639535604E-2</v>
      </c>
      <c r="AC12" s="11">
        <v>7.6369427065519802E-2</v>
      </c>
      <c r="AD12" s="11"/>
      <c r="AE12" s="11">
        <v>6.6616928114182794E-2</v>
      </c>
      <c r="AF12" s="11">
        <v>6.7594435154637894E-2</v>
      </c>
      <c r="AG12" s="11">
        <v>9.8158043821767002E-2</v>
      </c>
      <c r="AH12" s="11">
        <v>0.160945976561258</v>
      </c>
      <c r="AI12" s="11">
        <v>0.16444268217144101</v>
      </c>
      <c r="AJ12" s="11"/>
      <c r="AK12" s="11">
        <v>9.9080565023078507E-2</v>
      </c>
      <c r="AL12" s="11">
        <v>8.3785243193230399E-2</v>
      </c>
      <c r="AM12" s="11">
        <v>8.5079398913179005E-2</v>
      </c>
      <c r="AN12" s="11">
        <v>7.4562445683569803E-2</v>
      </c>
      <c r="AO12" s="11">
        <v>9.19178875520726E-2</v>
      </c>
      <c r="AP12" s="11">
        <v>5.2301920245845103E-2</v>
      </c>
      <c r="AQ12" s="11"/>
      <c r="AR12" s="11">
        <v>7.6816430474914502E-2</v>
      </c>
      <c r="AS12" s="11">
        <v>0.10726741530306801</v>
      </c>
      <c r="AT12" s="11">
        <v>7.1061853937966601E-2</v>
      </c>
      <c r="AU12" s="11"/>
      <c r="AV12" s="11">
        <v>8.4215012208052095E-2</v>
      </c>
      <c r="AW12" s="11">
        <v>0.11760581863269499</v>
      </c>
      <c r="AX12" s="11">
        <v>0.111500433193869</v>
      </c>
      <c r="AY12" s="11">
        <v>7.3609706596712093E-2</v>
      </c>
      <c r="AZ12" s="11">
        <v>3.8060891754642202E-2</v>
      </c>
      <c r="BA12" s="11"/>
      <c r="BB12" s="11">
        <v>9.4708618120610905E-2</v>
      </c>
      <c r="BC12" s="11">
        <v>0.115474715977834</v>
      </c>
      <c r="BD12" s="11">
        <v>0.11967036523725499</v>
      </c>
      <c r="BE12" s="11"/>
      <c r="BF12" s="11">
        <v>0.159146019180469</v>
      </c>
      <c r="BG12" s="11">
        <v>7.0983152043515005E-2</v>
      </c>
      <c r="BH12" s="11">
        <v>9.3194595272114003E-2</v>
      </c>
      <c r="BI12" s="11">
        <v>6.8801957262716998E-2</v>
      </c>
      <c r="BJ12" s="11">
        <v>5.1063804474377902E-2</v>
      </c>
      <c r="BK12" s="11">
        <v>5.9641584232967601E-2</v>
      </c>
    </row>
    <row r="13" spans="1:160" x14ac:dyDescent="0.35">
      <c r="B13" s="14" t="s">
        <v>104</v>
      </c>
      <c r="C13" s="31">
        <v>8.5252723762268501E-2</v>
      </c>
      <c r="D13" s="31">
        <v>6.9216985743053794E-2</v>
      </c>
      <c r="E13" s="31">
        <v>9.9731995586074304E-2</v>
      </c>
      <c r="F13" s="31"/>
      <c r="G13" s="31">
        <v>0.110340405341138</v>
      </c>
      <c r="H13" s="31">
        <v>8.5139569639117896E-2</v>
      </c>
      <c r="I13" s="31">
        <v>0.101529567169963</v>
      </c>
      <c r="J13" s="31">
        <v>8.7822806234916895E-2</v>
      </c>
      <c r="K13" s="31">
        <v>7.7390076567504101E-2</v>
      </c>
      <c r="L13" s="31">
        <v>5.8279547575275703E-2</v>
      </c>
      <c r="M13" s="31"/>
      <c r="N13" s="31">
        <v>9.5584561464013104E-2</v>
      </c>
      <c r="O13" s="31">
        <v>8.2578676532401807E-2</v>
      </c>
      <c r="P13" s="31">
        <v>8.3192637635624705E-2</v>
      </c>
      <c r="Q13" s="31">
        <v>9.2881334879245894E-2</v>
      </c>
      <c r="R13" s="31">
        <v>8.0401504618683506E-2</v>
      </c>
      <c r="S13" s="31">
        <v>8.7752700205486894E-2</v>
      </c>
      <c r="T13" s="31">
        <v>9.5528764355771706E-2</v>
      </c>
      <c r="U13" s="31">
        <v>8.4385982973396806E-2</v>
      </c>
      <c r="V13" s="31">
        <v>7.1967332393354802E-2</v>
      </c>
      <c r="W13" s="31">
        <v>7.5964136059128107E-2</v>
      </c>
      <c r="X13" s="31">
        <v>8.5284401748723898E-2</v>
      </c>
      <c r="Y13" s="31"/>
      <c r="Z13" s="31">
        <v>5.4409005239963802E-2</v>
      </c>
      <c r="AA13" s="31">
        <v>8.9757849778624693E-2</v>
      </c>
      <c r="AB13" s="31">
        <v>8.0326378757257205E-2</v>
      </c>
      <c r="AC13" s="31">
        <v>0.11932593091126401</v>
      </c>
      <c r="AD13" s="31"/>
      <c r="AE13" s="31">
        <v>9.8091424483467193E-2</v>
      </c>
      <c r="AF13" s="31">
        <v>8.32597701580787E-2</v>
      </c>
      <c r="AG13" s="31">
        <v>7.3306745002066701E-2</v>
      </c>
      <c r="AH13" s="31">
        <v>6.7031325885526696E-2</v>
      </c>
      <c r="AI13" s="31">
        <v>0.113159000484703</v>
      </c>
      <c r="AJ13" s="31"/>
      <c r="AK13" s="31">
        <v>5.6750806828153498E-2</v>
      </c>
      <c r="AL13" s="31">
        <v>7.58781137803861E-2</v>
      </c>
      <c r="AM13" s="31">
        <v>0.11619963708560201</v>
      </c>
      <c r="AN13" s="31">
        <v>0.11252089064927601</v>
      </c>
      <c r="AO13" s="31">
        <v>9.3066187090039304E-2</v>
      </c>
      <c r="AP13" s="31">
        <v>0.17616575052949299</v>
      </c>
      <c r="AQ13" s="31"/>
      <c r="AR13" s="31">
        <v>6.3692341439028993E-2</v>
      </c>
      <c r="AS13" s="31">
        <v>7.4962320445160893E-2</v>
      </c>
      <c r="AT13" s="31">
        <v>0.133829510596392</v>
      </c>
      <c r="AU13" s="31"/>
      <c r="AV13" s="31">
        <v>5.7200128254660199E-2</v>
      </c>
      <c r="AW13" s="31">
        <v>8.4451072665507304E-2</v>
      </c>
      <c r="AX13" s="31">
        <v>7.1263102180339696E-2</v>
      </c>
      <c r="AY13" s="31">
        <v>3.1189894288406801E-2</v>
      </c>
      <c r="AZ13" s="31">
        <v>0.16909384244199099</v>
      </c>
      <c r="BA13" s="31"/>
      <c r="BB13" s="31">
        <v>5.4807395418210801E-2</v>
      </c>
      <c r="BC13" s="31">
        <v>8.4769188916854199E-2</v>
      </c>
      <c r="BD13" s="31">
        <v>6.0597687481041697E-2</v>
      </c>
      <c r="BE13" s="31"/>
      <c r="BF13" s="31">
        <v>8.7445410946868501E-2</v>
      </c>
      <c r="BG13" s="31">
        <v>9.6830481034265004E-2</v>
      </c>
      <c r="BH13" s="31">
        <v>8.6413703918007206E-2</v>
      </c>
      <c r="BI13" s="31">
        <v>7.7002578363744301E-2</v>
      </c>
      <c r="BJ13" s="31">
        <v>7.5910851543277605E-2</v>
      </c>
      <c r="BK13" s="31">
        <v>7.3620582853080999E-2</v>
      </c>
    </row>
    <row r="14" spans="1:160" s="36" customFormat="1" x14ac:dyDescent="0.35">
      <c r="B14" s="37" t="s">
        <v>436</v>
      </c>
      <c r="C14" s="38">
        <v>0.47850257239259852</v>
      </c>
      <c r="D14" s="38">
        <v>0.47802628231693201</v>
      </c>
      <c r="E14" s="38">
        <v>0.48115375954641332</v>
      </c>
      <c r="F14" s="38"/>
      <c r="G14" s="38">
        <v>0.49109733539806699</v>
      </c>
      <c r="H14" s="38">
        <v>0.47991819070854203</v>
      </c>
      <c r="I14" s="38">
        <v>0.46945118368120198</v>
      </c>
      <c r="J14" s="38">
        <v>0.43557879871558158</v>
      </c>
      <c r="K14" s="38">
        <v>0.4881617439862555</v>
      </c>
      <c r="L14" s="38">
        <v>0.50458637211004309</v>
      </c>
      <c r="M14" s="38"/>
      <c r="N14" s="38">
        <v>0.53481113590422702</v>
      </c>
      <c r="O14" s="38">
        <v>0.48773416502646005</v>
      </c>
      <c r="P14" s="38">
        <v>0.41009937704225252</v>
      </c>
      <c r="Q14" s="38">
        <v>0.47194480614329481</v>
      </c>
      <c r="R14" s="38">
        <v>0.4560797035295322</v>
      </c>
      <c r="S14" s="38">
        <v>0.48570060906219203</v>
      </c>
      <c r="T14" s="38">
        <v>0.46717258593778199</v>
      </c>
      <c r="U14" s="38">
        <v>0.49773746633189403</v>
      </c>
      <c r="V14" s="38">
        <v>0.48809384372783982</v>
      </c>
      <c r="W14" s="38">
        <v>0.4718245023669454</v>
      </c>
      <c r="X14" s="38">
        <v>0.43003392078677172</v>
      </c>
      <c r="Y14" s="38"/>
      <c r="Z14" s="38">
        <v>0.55548859088415103</v>
      </c>
      <c r="AA14" s="38">
        <v>0.46335130039694811</v>
      </c>
      <c r="AB14" s="38">
        <v>0.43959173538813257</v>
      </c>
      <c r="AC14" s="38">
        <v>0.44951167543025078</v>
      </c>
      <c r="AD14" s="38"/>
      <c r="AE14" s="38">
        <v>0.45510430968865978</v>
      </c>
      <c r="AF14" s="38">
        <v>0.42249287461793095</v>
      </c>
      <c r="AG14" s="38">
        <v>0.52376080997121499</v>
      </c>
      <c r="AH14" s="38">
        <v>0.56987852130365002</v>
      </c>
      <c r="AI14" s="38">
        <v>0.55773273984972604</v>
      </c>
      <c r="AJ14" s="38"/>
      <c r="AK14" s="38">
        <v>0.51745895219395754</v>
      </c>
      <c r="AL14" s="38">
        <v>0.45873538787245538</v>
      </c>
      <c r="AM14" s="38">
        <v>0.46990627072463703</v>
      </c>
      <c r="AN14" s="38">
        <v>0.44154887921047781</v>
      </c>
      <c r="AO14" s="38">
        <v>0.48200636840497058</v>
      </c>
      <c r="AP14" s="38">
        <v>0.38500272471674413</v>
      </c>
      <c r="AQ14" s="38"/>
      <c r="AR14" s="38">
        <v>0.46235044219111349</v>
      </c>
      <c r="AS14" s="38">
        <v>0.51417691530743803</v>
      </c>
      <c r="AT14" s="38">
        <v>0.43697524193621662</v>
      </c>
      <c r="AU14" s="38"/>
      <c r="AV14" s="38">
        <v>0.50709111735024304</v>
      </c>
      <c r="AW14" s="38">
        <v>0.49612900293170997</v>
      </c>
      <c r="AX14" s="38">
        <v>0.52752748200069099</v>
      </c>
      <c r="AY14" s="38">
        <v>0.33850373064236605</v>
      </c>
      <c r="AZ14" s="38">
        <v>0.40857515489939222</v>
      </c>
      <c r="BA14" s="38"/>
      <c r="BB14" s="38">
        <v>0.53510747441570294</v>
      </c>
      <c r="BC14" s="38">
        <v>0.51643000375562698</v>
      </c>
      <c r="BD14" s="38">
        <v>0.51644856633329095</v>
      </c>
      <c r="BE14" s="38"/>
      <c r="BF14" s="38">
        <v>0.535165087738949</v>
      </c>
      <c r="BG14" s="38">
        <v>0.48328614734123204</v>
      </c>
      <c r="BH14" s="38">
        <v>0.49752766362600698</v>
      </c>
      <c r="BI14" s="38">
        <v>0.43789002823268597</v>
      </c>
      <c r="BJ14" s="38">
        <v>0.4582025138844989</v>
      </c>
      <c r="BK14" s="38">
        <v>0.40805202890988163</v>
      </c>
    </row>
    <row r="15" spans="1:160" s="26" customFormat="1" x14ac:dyDescent="0.35">
      <c r="B15" s="39" t="s">
        <v>437</v>
      </c>
      <c r="C15" s="38">
        <v>0.43624470384513303</v>
      </c>
      <c r="D15" s="38">
        <v>0.45275673194001398</v>
      </c>
      <c r="E15" s="38">
        <v>0.41911424486751203</v>
      </c>
      <c r="F15" s="38"/>
      <c r="G15" s="38">
        <v>0.39856225926079403</v>
      </c>
      <c r="H15" s="38">
        <v>0.43494223965234102</v>
      </c>
      <c r="I15" s="38">
        <v>0.42901924914883505</v>
      </c>
      <c r="J15" s="38">
        <v>0.47659839504950097</v>
      </c>
      <c r="K15" s="38">
        <v>0.43444817944624103</v>
      </c>
      <c r="L15" s="38">
        <v>0.43713408031468198</v>
      </c>
      <c r="M15" s="38"/>
      <c r="N15" s="38">
        <v>0.36960430263176003</v>
      </c>
      <c r="O15" s="38">
        <v>0.42968715844113703</v>
      </c>
      <c r="P15" s="38">
        <v>0.50670798532212202</v>
      </c>
      <c r="Q15" s="38">
        <v>0.43517385897745897</v>
      </c>
      <c r="R15" s="38">
        <v>0.46351879185178402</v>
      </c>
      <c r="S15" s="38">
        <v>0.42654669073232199</v>
      </c>
      <c r="T15" s="38">
        <v>0.43729864970644605</v>
      </c>
      <c r="U15" s="38">
        <v>0.41787655069470897</v>
      </c>
      <c r="V15" s="38">
        <v>0.43993882387880501</v>
      </c>
      <c r="W15" s="38">
        <v>0.452211361573926</v>
      </c>
      <c r="X15" s="38">
        <v>0.48468167746450402</v>
      </c>
      <c r="Y15" s="38"/>
      <c r="Z15" s="38">
        <v>0.39010240387588602</v>
      </c>
      <c r="AA15" s="38">
        <v>0.44689084982442795</v>
      </c>
      <c r="AB15" s="38">
        <v>0.48008188585460998</v>
      </c>
      <c r="AC15" s="38">
        <v>0.43116239365848602</v>
      </c>
      <c r="AD15" s="38"/>
      <c r="AE15" s="38">
        <v>0.44680426582787303</v>
      </c>
      <c r="AF15" s="38">
        <v>0.49424735522399099</v>
      </c>
      <c r="AG15" s="38">
        <v>0.40293244502671799</v>
      </c>
      <c r="AH15" s="38">
        <v>0.36309015281082302</v>
      </c>
      <c r="AI15" s="38">
        <v>0.329108259665572</v>
      </c>
      <c r="AJ15" s="38"/>
      <c r="AK15" s="38">
        <v>0.42579024097788798</v>
      </c>
      <c r="AL15" s="38">
        <v>0.46538649834715795</v>
      </c>
      <c r="AM15" s="38">
        <v>0.41389409218976203</v>
      </c>
      <c r="AN15" s="38">
        <v>0.44593023014024702</v>
      </c>
      <c r="AO15" s="38">
        <v>0.42492744450498998</v>
      </c>
      <c r="AP15" s="38">
        <v>0.43883152475376302</v>
      </c>
      <c r="AQ15" s="38"/>
      <c r="AR15" s="38">
        <v>0.47395721636985699</v>
      </c>
      <c r="AS15" s="38">
        <v>0.41086076424740103</v>
      </c>
      <c r="AT15" s="38">
        <v>0.42919524746739102</v>
      </c>
      <c r="AU15" s="38"/>
      <c r="AV15" s="38">
        <v>0.43570875439509704</v>
      </c>
      <c r="AW15" s="38">
        <v>0.41941992440278297</v>
      </c>
      <c r="AX15" s="38">
        <v>0.40120941581896902</v>
      </c>
      <c r="AY15" s="38">
        <v>0.63030637506922704</v>
      </c>
      <c r="AZ15" s="38">
        <v>0.42233100265861601</v>
      </c>
      <c r="BA15" s="38"/>
      <c r="BB15" s="38">
        <v>0.41008513016608594</v>
      </c>
      <c r="BC15" s="38">
        <v>0.39880080732751799</v>
      </c>
      <c r="BD15" s="38">
        <v>0.422953746185667</v>
      </c>
      <c r="BE15" s="38"/>
      <c r="BF15" s="38">
        <v>0.37738950131418203</v>
      </c>
      <c r="BG15" s="38">
        <v>0.41988337162450301</v>
      </c>
      <c r="BH15" s="38">
        <v>0.41605863245598601</v>
      </c>
      <c r="BI15" s="38">
        <v>0.48510739340357001</v>
      </c>
      <c r="BJ15" s="38">
        <v>0.46588663457222401</v>
      </c>
      <c r="BK15" s="38">
        <v>0.51832738823703695</v>
      </c>
    </row>
    <row r="16" spans="1:160" s="42" customFormat="1" x14ac:dyDescent="0.35">
      <c r="A16" s="36"/>
      <c r="B16" s="40" t="s">
        <v>438</v>
      </c>
      <c r="C16" s="41">
        <v>4.2257868547465494E-2</v>
      </c>
      <c r="D16" s="41">
        <v>2.5269550376918026E-2</v>
      </c>
      <c r="E16" s="41">
        <v>6.2039514678901286E-2</v>
      </c>
      <c r="F16" s="41"/>
      <c r="G16" s="41">
        <v>9.2535076137272965E-2</v>
      </c>
      <c r="H16" s="41">
        <v>4.4975951056201002E-2</v>
      </c>
      <c r="I16" s="41">
        <v>4.0431934532366931E-2</v>
      </c>
      <c r="J16" s="41">
        <v>-4.1019596333919384E-2</v>
      </c>
      <c r="K16" s="41">
        <v>5.3713564540014469E-2</v>
      </c>
      <c r="L16" s="41">
        <v>6.7452291795361108E-2</v>
      </c>
      <c r="M16" s="41"/>
      <c r="N16" s="41">
        <v>0.16520683327246699</v>
      </c>
      <c r="O16" s="41">
        <v>5.8047006585323024E-2</v>
      </c>
      <c r="P16" s="41">
        <v>-9.6608608279869501E-2</v>
      </c>
      <c r="Q16" s="41">
        <v>3.6770947165835843E-2</v>
      </c>
      <c r="R16" s="41">
        <v>-7.4390883222518189E-3</v>
      </c>
      <c r="S16" s="41">
        <v>5.9153918329870048E-2</v>
      </c>
      <c r="T16" s="41">
        <v>2.987393623133594E-2</v>
      </c>
      <c r="U16" s="41">
        <v>7.9860915637185059E-2</v>
      </c>
      <c r="V16" s="41">
        <v>4.8155019849034808E-2</v>
      </c>
      <c r="W16" s="41">
        <v>1.9613140793019401E-2</v>
      </c>
      <c r="X16" s="41">
        <v>-5.4647756677732306E-2</v>
      </c>
      <c r="Y16" s="41"/>
      <c r="Z16" s="41">
        <v>0.16538618700826502</v>
      </c>
      <c r="AA16" s="41">
        <v>1.6460450572520158E-2</v>
      </c>
      <c r="AB16" s="41">
        <v>-4.0490150466477415E-2</v>
      </c>
      <c r="AC16" s="41">
        <v>1.8349281771764758E-2</v>
      </c>
      <c r="AD16" s="41"/>
      <c r="AE16" s="41">
        <v>8.3000438607867544E-3</v>
      </c>
      <c r="AF16" s="41">
        <v>-7.1754480606060045E-2</v>
      </c>
      <c r="AG16" s="41">
        <v>0.120828364944497</v>
      </c>
      <c r="AH16" s="41">
        <v>0.206788368492827</v>
      </c>
      <c r="AI16" s="41">
        <v>0.22862448018415404</v>
      </c>
      <c r="AJ16" s="41"/>
      <c r="AK16" s="41">
        <v>9.1668711216069565E-2</v>
      </c>
      <c r="AL16" s="41">
        <v>-6.6511104747025707E-3</v>
      </c>
      <c r="AM16" s="41">
        <v>5.6012178534875001E-2</v>
      </c>
      <c r="AN16" s="41">
        <v>-4.3813509297692121E-3</v>
      </c>
      <c r="AO16" s="41">
        <v>5.7078923899980594E-2</v>
      </c>
      <c r="AP16" s="41">
        <v>-5.3828800037018898E-2</v>
      </c>
      <c r="AQ16" s="41"/>
      <c r="AR16" s="41">
        <v>-1.1606774178743506E-2</v>
      </c>
      <c r="AS16" s="41">
        <v>0.103316151060037</v>
      </c>
      <c r="AT16" s="41">
        <v>7.7799944688256017E-3</v>
      </c>
      <c r="AU16" s="41"/>
      <c r="AV16" s="41">
        <v>7.1382362955145995E-2</v>
      </c>
      <c r="AW16" s="41">
        <v>7.6709078528926999E-2</v>
      </c>
      <c r="AX16" s="41">
        <v>0.12631806618172198</v>
      </c>
      <c r="AY16" s="41">
        <v>-0.29180264442686099</v>
      </c>
      <c r="AZ16" s="41">
        <v>-1.3755847759223783E-2</v>
      </c>
      <c r="BA16" s="41"/>
      <c r="BB16" s="41">
        <v>0.125022344249617</v>
      </c>
      <c r="BC16" s="41">
        <v>0.11762919642810898</v>
      </c>
      <c r="BD16" s="41">
        <v>9.3494820147623947E-2</v>
      </c>
      <c r="BE16" s="41"/>
      <c r="BF16" s="41">
        <v>0.15777558642476697</v>
      </c>
      <c r="BG16" s="41">
        <v>6.3402775716729032E-2</v>
      </c>
      <c r="BH16" s="41">
        <v>8.1469031170020967E-2</v>
      </c>
      <c r="BI16" s="41">
        <v>-4.721736517088404E-2</v>
      </c>
      <c r="BJ16" s="41">
        <v>-7.6841206877251156E-3</v>
      </c>
      <c r="BK16" s="41">
        <v>-0.11027535932715532</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BK19"/>
  <sheetViews>
    <sheetView showGridLines="0" workbookViewId="0">
      <pane xSplit="2" topLeftCell="C1" activePane="topRight" state="frozen"/>
      <selection pane="topRight" activeCell="B15" sqref="B15"/>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460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3420</v>
      </c>
      <c r="D7" s="6">
        <v>1634</v>
      </c>
      <c r="E7" s="6">
        <v>1769</v>
      </c>
      <c r="F7" s="6"/>
      <c r="G7" s="6">
        <v>387</v>
      </c>
      <c r="H7" s="6">
        <v>583</v>
      </c>
      <c r="I7" s="6">
        <v>623</v>
      </c>
      <c r="J7" s="6">
        <v>604</v>
      </c>
      <c r="K7" s="6">
        <v>564</v>
      </c>
      <c r="L7" s="6">
        <v>659</v>
      </c>
      <c r="M7" s="6"/>
      <c r="N7" s="6">
        <v>415</v>
      </c>
      <c r="O7" s="6">
        <v>491</v>
      </c>
      <c r="P7" s="6">
        <v>299</v>
      </c>
      <c r="Q7" s="6">
        <v>314</v>
      </c>
      <c r="R7" s="6">
        <v>272</v>
      </c>
      <c r="S7" s="6">
        <v>326</v>
      </c>
      <c r="T7" s="6">
        <v>296</v>
      </c>
      <c r="U7" s="6">
        <v>143</v>
      </c>
      <c r="V7" s="6">
        <v>395</v>
      </c>
      <c r="W7" s="6">
        <v>281</v>
      </c>
      <c r="X7" s="6">
        <v>188</v>
      </c>
      <c r="Y7" s="6"/>
      <c r="Z7" s="6">
        <v>1236</v>
      </c>
      <c r="AA7" s="6">
        <v>980</v>
      </c>
      <c r="AB7" s="6">
        <v>571</v>
      </c>
      <c r="AC7" s="6">
        <v>616</v>
      </c>
      <c r="AD7" s="6"/>
      <c r="AE7" s="6">
        <v>717</v>
      </c>
      <c r="AF7" s="6">
        <v>1015</v>
      </c>
      <c r="AG7" s="6">
        <v>1038</v>
      </c>
      <c r="AH7" s="6">
        <v>463</v>
      </c>
      <c r="AI7" s="6">
        <v>97</v>
      </c>
      <c r="AJ7" s="6"/>
      <c r="AK7" s="6">
        <v>1341</v>
      </c>
      <c r="AL7" s="6">
        <v>1041</v>
      </c>
      <c r="AM7" s="6">
        <v>215</v>
      </c>
      <c r="AN7" s="6">
        <v>209</v>
      </c>
      <c r="AO7" s="6">
        <v>455</v>
      </c>
      <c r="AP7" s="6">
        <v>104</v>
      </c>
      <c r="AQ7" s="6"/>
      <c r="AR7" s="6">
        <v>1351</v>
      </c>
      <c r="AS7" s="6">
        <v>1546</v>
      </c>
      <c r="AT7" s="6">
        <v>325</v>
      </c>
      <c r="AU7" s="6"/>
      <c r="AV7" s="6">
        <v>1387</v>
      </c>
      <c r="AW7" s="6">
        <v>913</v>
      </c>
      <c r="AX7" s="6">
        <v>308</v>
      </c>
      <c r="AY7" s="6">
        <v>53</v>
      </c>
      <c r="AZ7" s="6">
        <v>315</v>
      </c>
      <c r="BA7" s="6"/>
      <c r="BB7" s="6">
        <v>1103</v>
      </c>
      <c r="BC7" s="6">
        <v>860</v>
      </c>
      <c r="BD7" s="6">
        <v>248</v>
      </c>
      <c r="BE7" s="6"/>
      <c r="BF7" s="6">
        <v>610</v>
      </c>
      <c r="BG7" s="6">
        <v>951</v>
      </c>
      <c r="BH7" s="6">
        <v>423</v>
      </c>
      <c r="BI7" s="6">
        <v>726</v>
      </c>
      <c r="BJ7" s="6">
        <v>491</v>
      </c>
      <c r="BK7" s="6">
        <v>217</v>
      </c>
    </row>
    <row r="8" spans="2:63" ht="30" customHeight="1" x14ac:dyDescent="0.35">
      <c r="B8" s="7" t="s">
        <v>9</v>
      </c>
      <c r="C8" s="7">
        <v>3438</v>
      </c>
      <c r="D8" s="7">
        <v>1718</v>
      </c>
      <c r="E8" s="7">
        <v>1704</v>
      </c>
      <c r="F8" s="7"/>
      <c r="G8" s="7">
        <v>477</v>
      </c>
      <c r="H8" s="7">
        <v>591</v>
      </c>
      <c r="I8" s="7">
        <v>575</v>
      </c>
      <c r="J8" s="7">
        <v>554</v>
      </c>
      <c r="K8" s="7">
        <v>497</v>
      </c>
      <c r="L8" s="7">
        <v>744</v>
      </c>
      <c r="M8" s="7"/>
      <c r="N8" s="7">
        <v>428</v>
      </c>
      <c r="O8" s="7">
        <v>486</v>
      </c>
      <c r="P8" s="7">
        <v>294</v>
      </c>
      <c r="Q8" s="7">
        <v>315</v>
      </c>
      <c r="R8" s="7">
        <v>264</v>
      </c>
      <c r="S8" s="7">
        <v>324</v>
      </c>
      <c r="T8" s="7">
        <v>289</v>
      </c>
      <c r="U8" s="7">
        <v>139</v>
      </c>
      <c r="V8" s="7">
        <v>396</v>
      </c>
      <c r="W8" s="7">
        <v>316</v>
      </c>
      <c r="X8" s="7">
        <v>187</v>
      </c>
      <c r="Y8" s="7"/>
      <c r="Z8" s="7">
        <v>1026</v>
      </c>
      <c r="AA8" s="7">
        <v>871</v>
      </c>
      <c r="AB8" s="7">
        <v>826</v>
      </c>
      <c r="AC8" s="7">
        <v>699</v>
      </c>
      <c r="AD8" s="7"/>
      <c r="AE8" s="7">
        <v>779</v>
      </c>
      <c r="AF8" s="7">
        <v>1069</v>
      </c>
      <c r="AG8" s="7">
        <v>972</v>
      </c>
      <c r="AH8" s="7">
        <v>427</v>
      </c>
      <c r="AI8" s="7">
        <v>87</v>
      </c>
      <c r="AJ8" s="7"/>
      <c r="AK8" s="7">
        <v>1352</v>
      </c>
      <c r="AL8" s="7">
        <v>981</v>
      </c>
      <c r="AM8" s="7">
        <v>244</v>
      </c>
      <c r="AN8" s="7">
        <v>228</v>
      </c>
      <c r="AO8" s="7">
        <v>464</v>
      </c>
      <c r="AP8" s="7">
        <v>111</v>
      </c>
      <c r="AQ8" s="7"/>
      <c r="AR8" s="7">
        <v>1380</v>
      </c>
      <c r="AS8" s="7">
        <v>1503</v>
      </c>
      <c r="AT8" s="7">
        <v>333</v>
      </c>
      <c r="AU8" s="7"/>
      <c r="AV8" s="7">
        <v>1393</v>
      </c>
      <c r="AW8" s="7">
        <v>923</v>
      </c>
      <c r="AX8" s="7">
        <v>286</v>
      </c>
      <c r="AY8" s="7">
        <v>62</v>
      </c>
      <c r="AZ8" s="7">
        <v>325</v>
      </c>
      <c r="BA8" s="7"/>
      <c r="BB8" s="7">
        <v>1113</v>
      </c>
      <c r="BC8" s="7">
        <v>863</v>
      </c>
      <c r="BD8" s="7">
        <v>239</v>
      </c>
      <c r="BE8" s="7"/>
      <c r="BF8" s="7">
        <v>618</v>
      </c>
      <c r="BG8" s="7">
        <v>927</v>
      </c>
      <c r="BH8" s="7">
        <v>442</v>
      </c>
      <c r="BI8" s="7">
        <v>734</v>
      </c>
      <c r="BJ8" s="7">
        <v>490</v>
      </c>
      <c r="BK8" s="7">
        <v>224</v>
      </c>
    </row>
    <row r="9" spans="2:63" x14ac:dyDescent="0.35">
      <c r="B9" s="14" t="s">
        <v>79</v>
      </c>
      <c r="C9" s="11">
        <v>0.31089033129348798</v>
      </c>
      <c r="D9" s="11">
        <v>0.31902051192356901</v>
      </c>
      <c r="E9" s="11">
        <v>0.30192635117866101</v>
      </c>
      <c r="F9" s="11"/>
      <c r="G9" s="11">
        <v>0.24606037410343201</v>
      </c>
      <c r="H9" s="11">
        <v>0.33298528795453097</v>
      </c>
      <c r="I9" s="11">
        <v>0.32470503716510002</v>
      </c>
      <c r="J9" s="11">
        <v>0.31858137329347702</v>
      </c>
      <c r="K9" s="11">
        <v>0.33733402357391801</v>
      </c>
      <c r="L9" s="11">
        <v>0.30085736867527701</v>
      </c>
      <c r="M9" s="11"/>
      <c r="N9" s="11">
        <v>0.187125082810985</v>
      </c>
      <c r="O9" s="11">
        <v>0.28866234917837702</v>
      </c>
      <c r="P9" s="11">
        <v>0.31973132210970201</v>
      </c>
      <c r="Q9" s="11">
        <v>0.32906321223408103</v>
      </c>
      <c r="R9" s="11">
        <v>0.37421932110185202</v>
      </c>
      <c r="S9" s="11">
        <v>0.309090461493496</v>
      </c>
      <c r="T9" s="11">
        <v>0.34351614381518197</v>
      </c>
      <c r="U9" s="11">
        <v>0.351946353273213</v>
      </c>
      <c r="V9" s="11">
        <v>0.32537313139490498</v>
      </c>
      <c r="W9" s="11">
        <v>0.35560479947152102</v>
      </c>
      <c r="X9" s="11">
        <v>0.33400707524684098</v>
      </c>
      <c r="Y9" s="11"/>
      <c r="Z9" s="11">
        <v>0.29464934582375601</v>
      </c>
      <c r="AA9" s="11">
        <v>0.27006266413789498</v>
      </c>
      <c r="AB9" s="11">
        <v>0.38773770466948299</v>
      </c>
      <c r="AC9" s="11">
        <v>0.29797588502453798</v>
      </c>
      <c r="AD9" s="11"/>
      <c r="AE9" s="11">
        <v>0.31022909993492798</v>
      </c>
      <c r="AF9" s="11">
        <v>0.33346156111539599</v>
      </c>
      <c r="AG9" s="11">
        <v>0.29323362329998198</v>
      </c>
      <c r="AH9" s="11">
        <v>0.30795287974440499</v>
      </c>
      <c r="AI9" s="11">
        <v>0.27064268013783599</v>
      </c>
      <c r="AJ9" s="11"/>
      <c r="AK9" s="11">
        <v>0.30529866432525399</v>
      </c>
      <c r="AL9" s="11">
        <v>0.33176392796083398</v>
      </c>
      <c r="AM9" s="11">
        <v>0.25220097500760402</v>
      </c>
      <c r="AN9" s="11">
        <v>0.28161048102449598</v>
      </c>
      <c r="AO9" s="11">
        <v>0.32450101698120098</v>
      </c>
      <c r="AP9" s="11">
        <v>0.27538273770029598</v>
      </c>
      <c r="AQ9" s="11"/>
      <c r="AR9" s="11">
        <v>0.32038284141500001</v>
      </c>
      <c r="AS9" s="11">
        <v>0.321677567903914</v>
      </c>
      <c r="AT9" s="11">
        <v>0.26324622457520902</v>
      </c>
      <c r="AU9" s="11"/>
      <c r="AV9" s="11">
        <v>0.32621118113597802</v>
      </c>
      <c r="AW9" s="11">
        <v>0.298543090263586</v>
      </c>
      <c r="AX9" s="11">
        <v>0.317300309105853</v>
      </c>
      <c r="AY9" s="11">
        <v>0.40510324409943599</v>
      </c>
      <c r="AZ9" s="11">
        <v>0.29307532099641898</v>
      </c>
      <c r="BA9" s="11"/>
      <c r="BB9" s="11">
        <v>0.32834342593709198</v>
      </c>
      <c r="BC9" s="11">
        <v>0.29194014778066901</v>
      </c>
      <c r="BD9" s="11">
        <v>0.36239023941591297</v>
      </c>
      <c r="BE9" s="11"/>
      <c r="BF9" s="11">
        <v>0.26155845277232098</v>
      </c>
      <c r="BG9" s="11">
        <v>0.27605674087728699</v>
      </c>
      <c r="BH9" s="11">
        <v>0.25247339727159301</v>
      </c>
      <c r="BI9" s="11">
        <v>0.33124486696189898</v>
      </c>
      <c r="BJ9" s="11">
        <v>0.423204445551285</v>
      </c>
      <c r="BK9" s="11">
        <v>0.39877696812335001</v>
      </c>
    </row>
    <row r="10" spans="2:63" x14ac:dyDescent="0.35">
      <c r="B10" s="14" t="s">
        <v>80</v>
      </c>
      <c r="C10" s="11">
        <v>0.59509001925979998</v>
      </c>
      <c r="D10" s="11">
        <v>0.56706824588133198</v>
      </c>
      <c r="E10" s="11">
        <v>0.62542757979455499</v>
      </c>
      <c r="F10" s="11"/>
      <c r="G10" s="11">
        <v>0.57692242532827498</v>
      </c>
      <c r="H10" s="11">
        <v>0.546859422860698</v>
      </c>
      <c r="I10" s="11">
        <v>0.57189885570604604</v>
      </c>
      <c r="J10" s="11">
        <v>0.61413353853338204</v>
      </c>
      <c r="K10" s="11">
        <v>0.61067066602546605</v>
      </c>
      <c r="L10" s="11">
        <v>0.638384181740973</v>
      </c>
      <c r="M10" s="11"/>
      <c r="N10" s="11">
        <v>0.61087224405208795</v>
      </c>
      <c r="O10" s="11">
        <v>0.64139433556538605</v>
      </c>
      <c r="P10" s="11">
        <v>0.62258126116591395</v>
      </c>
      <c r="Q10" s="11">
        <v>0.58884462366311596</v>
      </c>
      <c r="R10" s="11">
        <v>0.53846023527670395</v>
      </c>
      <c r="S10" s="11">
        <v>0.61067493801709605</v>
      </c>
      <c r="T10" s="11">
        <v>0.55946670907191598</v>
      </c>
      <c r="U10" s="11">
        <v>0.59793978682054905</v>
      </c>
      <c r="V10" s="11">
        <v>0.59431419630132798</v>
      </c>
      <c r="W10" s="11">
        <v>0.56778262995926398</v>
      </c>
      <c r="X10" s="11">
        <v>0.55954086371046696</v>
      </c>
      <c r="Y10" s="11"/>
      <c r="Z10" s="11">
        <v>0.58992648164791595</v>
      </c>
      <c r="AA10" s="11">
        <v>0.66481641241288802</v>
      </c>
      <c r="AB10" s="11">
        <v>0.50142106774933803</v>
      </c>
      <c r="AC10" s="11">
        <v>0.62099423005734999</v>
      </c>
      <c r="AD10" s="11"/>
      <c r="AE10" s="11">
        <v>0.617836413569816</v>
      </c>
      <c r="AF10" s="11">
        <v>0.59275508874796301</v>
      </c>
      <c r="AG10" s="11">
        <v>0.60366822477405702</v>
      </c>
      <c r="AH10" s="11">
        <v>0.55432014868578094</v>
      </c>
      <c r="AI10" s="11">
        <v>0.50621787519820205</v>
      </c>
      <c r="AJ10" s="11"/>
      <c r="AK10" s="11">
        <v>0.61184756660468398</v>
      </c>
      <c r="AL10" s="11">
        <v>0.57697185439299703</v>
      </c>
      <c r="AM10" s="11">
        <v>0.62507560951780505</v>
      </c>
      <c r="AN10" s="11">
        <v>0.61228434428342704</v>
      </c>
      <c r="AO10" s="11">
        <v>0.59626798522390301</v>
      </c>
      <c r="AP10" s="11">
        <v>0.550571146222533</v>
      </c>
      <c r="AQ10" s="11"/>
      <c r="AR10" s="11">
        <v>0.601918311690126</v>
      </c>
      <c r="AS10" s="11">
        <v>0.58346654850287105</v>
      </c>
      <c r="AT10" s="11">
        <v>0.61708851202485704</v>
      </c>
      <c r="AU10" s="11"/>
      <c r="AV10" s="11">
        <v>0.59641353753567095</v>
      </c>
      <c r="AW10" s="11">
        <v>0.60246992955664502</v>
      </c>
      <c r="AX10" s="11">
        <v>0.56140478758682399</v>
      </c>
      <c r="AY10" s="11">
        <v>0.49382950415545701</v>
      </c>
      <c r="AZ10" s="11">
        <v>0.63403399320057396</v>
      </c>
      <c r="BA10" s="11"/>
      <c r="BB10" s="11">
        <v>0.58360887667446903</v>
      </c>
      <c r="BC10" s="11">
        <v>0.61421242480043403</v>
      </c>
      <c r="BD10" s="11">
        <v>0.55090177789197703</v>
      </c>
      <c r="BE10" s="11"/>
      <c r="BF10" s="11">
        <v>0.57503757101055897</v>
      </c>
      <c r="BG10" s="11">
        <v>0.65139495476903797</v>
      </c>
      <c r="BH10" s="11">
        <v>0.64167612576303901</v>
      </c>
      <c r="BI10" s="11">
        <v>0.61407470947383402</v>
      </c>
      <c r="BJ10" s="11">
        <v>0.470073810887632</v>
      </c>
      <c r="BK10" s="11">
        <v>0.53036576637795696</v>
      </c>
    </row>
    <row r="11" spans="2:63" x14ac:dyDescent="0.35">
      <c r="B11" s="14" t="s">
        <v>81</v>
      </c>
      <c r="C11" s="11">
        <v>3.3919469910349699E-2</v>
      </c>
      <c r="D11" s="11">
        <v>3.65678717774853E-2</v>
      </c>
      <c r="E11" s="11">
        <v>3.1580307481058001E-2</v>
      </c>
      <c r="F11" s="11"/>
      <c r="G11" s="11">
        <v>3.6747549639017801E-2</v>
      </c>
      <c r="H11" s="11">
        <v>2.7393395794584E-2</v>
      </c>
      <c r="I11" s="11">
        <v>3.7954950367907699E-2</v>
      </c>
      <c r="J11" s="11">
        <v>3.00565837526106E-2</v>
      </c>
      <c r="K11" s="11">
        <v>2.94061671144496E-2</v>
      </c>
      <c r="L11" s="11">
        <v>4.0061360645247901E-2</v>
      </c>
      <c r="M11" s="11"/>
      <c r="N11" s="11">
        <v>4.2365833643239099E-2</v>
      </c>
      <c r="O11" s="11">
        <v>1.35587624369044E-2</v>
      </c>
      <c r="P11" s="11">
        <v>3.7093731988093501E-2</v>
      </c>
      <c r="Q11" s="11">
        <v>3.0842261605967598E-2</v>
      </c>
      <c r="R11" s="11">
        <v>4.4265730140122299E-2</v>
      </c>
      <c r="S11" s="11">
        <v>4.3913495318152099E-2</v>
      </c>
      <c r="T11" s="11">
        <v>4.1792208978058298E-2</v>
      </c>
      <c r="U11" s="11">
        <v>3.0141299937598301E-2</v>
      </c>
      <c r="V11" s="11">
        <v>2.1954144431540899E-2</v>
      </c>
      <c r="W11" s="11">
        <v>3.8008769428174202E-2</v>
      </c>
      <c r="X11" s="11">
        <v>4.4777800626464102E-2</v>
      </c>
      <c r="Y11" s="11"/>
      <c r="Z11" s="11">
        <v>3.89826032548077E-2</v>
      </c>
      <c r="AA11" s="11">
        <v>2.13646281307504E-2</v>
      </c>
      <c r="AB11" s="11">
        <v>4.5863856746929797E-2</v>
      </c>
      <c r="AC11" s="11">
        <v>2.8849060700843102E-2</v>
      </c>
      <c r="AD11" s="11"/>
      <c r="AE11" s="11">
        <v>3.1924626737597397E-2</v>
      </c>
      <c r="AF11" s="11">
        <v>2.54955527918296E-2</v>
      </c>
      <c r="AG11" s="11">
        <v>4.2123880519111798E-2</v>
      </c>
      <c r="AH11" s="11">
        <v>3.4505448466228002E-2</v>
      </c>
      <c r="AI11" s="11">
        <v>3.1963079108252301E-2</v>
      </c>
      <c r="AJ11" s="11"/>
      <c r="AK11" s="11">
        <v>3.4101979963950202E-2</v>
      </c>
      <c r="AL11" s="11">
        <v>2.9020793309875101E-2</v>
      </c>
      <c r="AM11" s="11">
        <v>4.23786088368725E-2</v>
      </c>
      <c r="AN11" s="11">
        <v>7.1225560875289001E-2</v>
      </c>
      <c r="AO11" s="11">
        <v>1.7633666059567898E-2</v>
      </c>
      <c r="AP11" s="11">
        <v>4.8195318055462198E-2</v>
      </c>
      <c r="AQ11" s="11"/>
      <c r="AR11" s="11">
        <v>3.4307682310012702E-2</v>
      </c>
      <c r="AS11" s="11">
        <v>3.41642579325801E-2</v>
      </c>
      <c r="AT11" s="11">
        <v>4.4189155095636999E-2</v>
      </c>
      <c r="AU11" s="11"/>
      <c r="AV11" s="11">
        <v>3.3436606479284398E-2</v>
      </c>
      <c r="AW11" s="11">
        <v>3.0662485032966699E-2</v>
      </c>
      <c r="AX11" s="11">
        <v>3.6838571786419999E-2</v>
      </c>
      <c r="AY11" s="11">
        <v>4.6867772212808897E-2</v>
      </c>
      <c r="AZ11" s="11">
        <v>2.07515254208465E-2</v>
      </c>
      <c r="BA11" s="11"/>
      <c r="BB11" s="11">
        <v>3.99337278089563E-2</v>
      </c>
      <c r="BC11" s="11">
        <v>2.96369859006636E-2</v>
      </c>
      <c r="BD11" s="11">
        <v>2.8837122746769899E-2</v>
      </c>
      <c r="BE11" s="11"/>
      <c r="BF11" s="11">
        <v>3.52470106094653E-2</v>
      </c>
      <c r="BG11" s="11">
        <v>3.6051980189444E-2</v>
      </c>
      <c r="BH11" s="11">
        <v>2.43986769407347E-2</v>
      </c>
      <c r="BI11" s="11">
        <v>2.4457094827250701E-2</v>
      </c>
      <c r="BJ11" s="11">
        <v>5.2022671150159398E-2</v>
      </c>
      <c r="BK11" s="11">
        <v>3.2165762309445303E-2</v>
      </c>
    </row>
    <row r="12" spans="2:63" x14ac:dyDescent="0.35">
      <c r="B12" s="14" t="s">
        <v>82</v>
      </c>
      <c r="C12" s="11">
        <v>2.2268155048827499E-2</v>
      </c>
      <c r="D12" s="11">
        <v>3.2412846178622202E-2</v>
      </c>
      <c r="E12" s="11">
        <v>1.14640724041307E-2</v>
      </c>
      <c r="F12" s="11"/>
      <c r="G12" s="11">
        <v>4.9662329237508698E-2</v>
      </c>
      <c r="H12" s="11">
        <v>3.4289690815289299E-2</v>
      </c>
      <c r="I12" s="11">
        <v>2.2155111918904801E-2</v>
      </c>
      <c r="J12" s="11">
        <v>1.2935924530005499E-2</v>
      </c>
      <c r="K12" s="11">
        <v>1.1849322942484799E-2</v>
      </c>
      <c r="L12" s="11">
        <v>9.1451973255087492E-3</v>
      </c>
      <c r="M12" s="11"/>
      <c r="N12" s="11">
        <v>6.9020618663881705E-2</v>
      </c>
      <c r="O12" s="11">
        <v>1.6429019071482601E-2</v>
      </c>
      <c r="P12" s="11">
        <v>2.54598157295431E-3</v>
      </c>
      <c r="Q12" s="11">
        <v>2.0058508391737499E-2</v>
      </c>
      <c r="R12" s="11">
        <v>7.0770406640393302E-3</v>
      </c>
      <c r="S12" s="11">
        <v>1.16386019882312E-2</v>
      </c>
      <c r="T12" s="11">
        <v>2.0057498473831901E-2</v>
      </c>
      <c r="U12" s="11">
        <v>1.42879343548671E-2</v>
      </c>
      <c r="V12" s="11">
        <v>2.4145030459098899E-2</v>
      </c>
      <c r="W12" s="11">
        <v>1.7533511952182699E-2</v>
      </c>
      <c r="X12" s="11">
        <v>1.8465092171401E-2</v>
      </c>
      <c r="Y12" s="11"/>
      <c r="Z12" s="11">
        <v>3.3634344556285001E-2</v>
      </c>
      <c r="AA12" s="11">
        <v>1.84698041829588E-2</v>
      </c>
      <c r="AB12" s="11">
        <v>1.8696630774948601E-2</v>
      </c>
      <c r="AC12" s="11">
        <v>1.50808652812235E-2</v>
      </c>
      <c r="AD12" s="11"/>
      <c r="AE12" s="11">
        <v>9.2611357877271597E-3</v>
      </c>
      <c r="AF12" s="11">
        <v>1.6263184053671598E-2</v>
      </c>
      <c r="AG12" s="11">
        <v>2.45219445306771E-2</v>
      </c>
      <c r="AH12" s="11">
        <v>4.1089927929675897E-2</v>
      </c>
      <c r="AI12" s="11">
        <v>9.8725548584402606E-2</v>
      </c>
      <c r="AJ12" s="11"/>
      <c r="AK12" s="11">
        <v>2.38338689872673E-2</v>
      </c>
      <c r="AL12" s="11">
        <v>2.3765635438974801E-2</v>
      </c>
      <c r="AM12" s="11">
        <v>1.3928580412891099E-2</v>
      </c>
      <c r="AN12" s="11">
        <v>8.42118133726091E-3</v>
      </c>
      <c r="AO12" s="11">
        <v>2.36575076724387E-2</v>
      </c>
      <c r="AP12" s="11">
        <v>2.40856020669558E-2</v>
      </c>
      <c r="AQ12" s="11"/>
      <c r="AR12" s="11">
        <v>2.1661269869129501E-2</v>
      </c>
      <c r="AS12" s="11">
        <v>2.4280171130133098E-2</v>
      </c>
      <c r="AT12" s="11">
        <v>1.233343532871E-2</v>
      </c>
      <c r="AU12" s="11"/>
      <c r="AV12" s="11">
        <v>1.8764310719023899E-2</v>
      </c>
      <c r="AW12" s="11">
        <v>2.4645477135404301E-2</v>
      </c>
      <c r="AX12" s="11">
        <v>4.4973701986130897E-2</v>
      </c>
      <c r="AY12" s="11">
        <v>2.6920493855045299E-2</v>
      </c>
      <c r="AZ12" s="11">
        <v>2.8355970217549902E-3</v>
      </c>
      <c r="BA12" s="11"/>
      <c r="BB12" s="11">
        <v>2.0498641743856998E-2</v>
      </c>
      <c r="BC12" s="11">
        <v>2.2243534229527202E-2</v>
      </c>
      <c r="BD12" s="11">
        <v>3.0984526250561199E-2</v>
      </c>
      <c r="BE12" s="11"/>
      <c r="BF12" s="11">
        <v>5.2038682608710099E-2</v>
      </c>
      <c r="BG12" s="11">
        <v>1.23177038210006E-2</v>
      </c>
      <c r="BH12" s="11">
        <v>3.4454314538850402E-2</v>
      </c>
      <c r="BI12" s="11">
        <v>1.27887969951206E-2</v>
      </c>
      <c r="BJ12" s="11">
        <v>1.25773122134894E-2</v>
      </c>
      <c r="BK12" s="11">
        <v>9.9342222468998907E-3</v>
      </c>
    </row>
    <row r="13" spans="2:63" x14ac:dyDescent="0.35">
      <c r="B13" s="14" t="s">
        <v>83</v>
      </c>
      <c r="C13" s="11">
        <v>2.6364375346289999E-2</v>
      </c>
      <c r="D13" s="11">
        <v>3.8237127480509801E-2</v>
      </c>
      <c r="E13" s="11">
        <v>1.39457814344838E-2</v>
      </c>
      <c r="F13" s="11"/>
      <c r="G13" s="11">
        <v>4.1463616624781E-2</v>
      </c>
      <c r="H13" s="11">
        <v>4.7982926822148601E-2</v>
      </c>
      <c r="I13" s="11">
        <v>3.7093788245121197E-2</v>
      </c>
      <c r="J13" s="11">
        <v>1.45273330992056E-2</v>
      </c>
      <c r="K13" s="11">
        <v>9.1284744889159504E-3</v>
      </c>
      <c r="L13" s="11">
        <v>1.1551891612993701E-2</v>
      </c>
      <c r="M13" s="11"/>
      <c r="N13" s="11">
        <v>7.5709349703593595E-2</v>
      </c>
      <c r="O13" s="11">
        <v>2.9527121604037199E-2</v>
      </c>
      <c r="P13" s="11">
        <v>1.8047703163335899E-2</v>
      </c>
      <c r="Q13" s="11">
        <v>2.25025009785049E-2</v>
      </c>
      <c r="R13" s="11">
        <v>2.4440029076582201E-2</v>
      </c>
      <c r="S13" s="11">
        <v>1.04279977232654E-2</v>
      </c>
      <c r="T13" s="11">
        <v>1.7656187720917298E-2</v>
      </c>
      <c r="U13" s="11">
        <v>0</v>
      </c>
      <c r="V13" s="11">
        <v>2.13734275653608E-2</v>
      </c>
      <c r="W13" s="11">
        <v>1.66427837731681E-2</v>
      </c>
      <c r="X13" s="11">
        <v>1.51827850572788E-2</v>
      </c>
      <c r="Y13" s="11"/>
      <c r="Z13" s="11">
        <v>3.4433412318933598E-2</v>
      </c>
      <c r="AA13" s="11">
        <v>1.7467915332630701E-2</v>
      </c>
      <c r="AB13" s="11">
        <v>3.1493003879736303E-2</v>
      </c>
      <c r="AC13" s="11">
        <v>2.01923943078221E-2</v>
      </c>
      <c r="AD13" s="11"/>
      <c r="AE13" s="11">
        <v>1.4277916671027501E-2</v>
      </c>
      <c r="AF13" s="11">
        <v>1.79983407953597E-2</v>
      </c>
      <c r="AG13" s="11">
        <v>2.7343154466942601E-2</v>
      </c>
      <c r="AH13" s="11">
        <v>5.56786775541986E-2</v>
      </c>
      <c r="AI13" s="11">
        <v>9.2450816971306499E-2</v>
      </c>
      <c r="AJ13" s="11"/>
      <c r="AK13" s="11">
        <v>2.2633014850695202E-2</v>
      </c>
      <c r="AL13" s="11">
        <v>3.1531581767377602E-2</v>
      </c>
      <c r="AM13" s="11">
        <v>4.4575668134520803E-2</v>
      </c>
      <c r="AN13" s="11">
        <v>2.1371568418188599E-2</v>
      </c>
      <c r="AO13" s="11">
        <v>2.2754208147690198E-2</v>
      </c>
      <c r="AP13" s="11">
        <v>0</v>
      </c>
      <c r="AQ13" s="11"/>
      <c r="AR13" s="11">
        <v>1.81695207084769E-2</v>
      </c>
      <c r="AS13" s="11">
        <v>3.0676669202302598E-2</v>
      </c>
      <c r="AT13" s="11">
        <v>3.05297765708391E-2</v>
      </c>
      <c r="AU13" s="11"/>
      <c r="AV13" s="11">
        <v>2.3467001780899801E-2</v>
      </c>
      <c r="AW13" s="11">
        <v>3.5355810832779701E-2</v>
      </c>
      <c r="AX13" s="11">
        <v>3.6542899876637003E-2</v>
      </c>
      <c r="AY13" s="11">
        <v>1.3534893260932599E-2</v>
      </c>
      <c r="AZ13" s="11">
        <v>2.38751773939024E-3</v>
      </c>
      <c r="BA13" s="11"/>
      <c r="BB13" s="11">
        <v>2.6898587447701398E-2</v>
      </c>
      <c r="BC13" s="11">
        <v>3.0695008429507301E-2</v>
      </c>
      <c r="BD13" s="11">
        <v>2.1976713675997999E-2</v>
      </c>
      <c r="BE13" s="11"/>
      <c r="BF13" s="11">
        <v>6.4338096464508707E-2</v>
      </c>
      <c r="BG13" s="11">
        <v>1.70740655600654E-2</v>
      </c>
      <c r="BH13" s="11">
        <v>2.7110724931625699E-2</v>
      </c>
      <c r="BI13" s="11">
        <v>1.09523637565704E-2</v>
      </c>
      <c r="BJ13" s="11">
        <v>2.4679701113386899E-2</v>
      </c>
      <c r="BK13" s="11">
        <v>1.3239060031264901E-2</v>
      </c>
    </row>
    <row r="14" spans="2:63" x14ac:dyDescent="0.35">
      <c r="B14" s="14" t="s">
        <v>84</v>
      </c>
      <c r="C14" s="12">
        <v>1.14676491412455E-2</v>
      </c>
      <c r="D14" s="12">
        <v>6.6933967584818996E-3</v>
      </c>
      <c r="E14" s="12">
        <v>1.5655907707112001E-2</v>
      </c>
      <c r="F14" s="12"/>
      <c r="G14" s="12">
        <v>4.9143705066985399E-2</v>
      </c>
      <c r="H14" s="12">
        <v>1.0489275752748699E-2</v>
      </c>
      <c r="I14" s="12">
        <v>6.1922565969203197E-3</v>
      </c>
      <c r="J14" s="12">
        <v>9.7652467913190797E-3</v>
      </c>
      <c r="K14" s="12">
        <v>1.6113458547662501E-3</v>
      </c>
      <c r="L14" s="12">
        <v>0</v>
      </c>
      <c r="M14" s="12"/>
      <c r="N14" s="12">
        <v>1.49068711262124E-2</v>
      </c>
      <c r="O14" s="12">
        <v>1.0428412143812999E-2</v>
      </c>
      <c r="P14" s="12">
        <v>0</v>
      </c>
      <c r="Q14" s="12">
        <v>8.6888931265923092E-3</v>
      </c>
      <c r="R14" s="12">
        <v>1.1537643740700499E-2</v>
      </c>
      <c r="S14" s="12">
        <v>1.42545054597598E-2</v>
      </c>
      <c r="T14" s="12">
        <v>1.75112519400943E-2</v>
      </c>
      <c r="U14" s="12">
        <v>5.6846256137723598E-3</v>
      </c>
      <c r="V14" s="12">
        <v>1.28400698477664E-2</v>
      </c>
      <c r="W14" s="12">
        <v>4.4275054156898497E-3</v>
      </c>
      <c r="X14" s="12">
        <v>2.8026383187547799E-2</v>
      </c>
      <c r="Y14" s="12"/>
      <c r="Z14" s="12">
        <v>8.37381239830144E-3</v>
      </c>
      <c r="AA14" s="12">
        <v>7.8185758028765494E-3</v>
      </c>
      <c r="AB14" s="12">
        <v>1.47877361795646E-2</v>
      </c>
      <c r="AC14" s="12">
        <v>1.69075646282233E-2</v>
      </c>
      <c r="AD14" s="12"/>
      <c r="AE14" s="12">
        <v>1.6470807298904599E-2</v>
      </c>
      <c r="AF14" s="12">
        <v>1.40262724957806E-2</v>
      </c>
      <c r="AG14" s="12">
        <v>9.1091724092295604E-3</v>
      </c>
      <c r="AH14" s="12">
        <v>6.4529176197113897E-3</v>
      </c>
      <c r="AI14" s="12">
        <v>0</v>
      </c>
      <c r="AJ14" s="12"/>
      <c r="AK14" s="12">
        <v>2.28490526814877E-3</v>
      </c>
      <c r="AL14" s="12">
        <v>6.9462071299420504E-3</v>
      </c>
      <c r="AM14" s="12">
        <v>2.1840558090307001E-2</v>
      </c>
      <c r="AN14" s="12">
        <v>5.0868640613393598E-3</v>
      </c>
      <c r="AO14" s="12">
        <v>1.51856159151994E-2</v>
      </c>
      <c r="AP14" s="12">
        <v>0.101765195954754</v>
      </c>
      <c r="AQ14" s="12"/>
      <c r="AR14" s="12">
        <v>3.5603740072548298E-3</v>
      </c>
      <c r="AS14" s="12">
        <v>5.7347853281989698E-3</v>
      </c>
      <c r="AT14" s="12">
        <v>3.2612896404748203E-2</v>
      </c>
      <c r="AU14" s="12"/>
      <c r="AV14" s="12">
        <v>1.7073623491431001E-3</v>
      </c>
      <c r="AW14" s="12">
        <v>8.3232071786184508E-3</v>
      </c>
      <c r="AX14" s="12">
        <v>2.9397296581348E-3</v>
      </c>
      <c r="AY14" s="12">
        <v>1.3744092416320601E-2</v>
      </c>
      <c r="AZ14" s="12">
        <v>4.6916045621014701E-2</v>
      </c>
      <c r="BA14" s="12"/>
      <c r="BB14" s="12">
        <v>7.1674038792437101E-4</v>
      </c>
      <c r="BC14" s="12">
        <v>1.12718988591988E-2</v>
      </c>
      <c r="BD14" s="12">
        <v>4.9096200187812699E-3</v>
      </c>
      <c r="BE14" s="12"/>
      <c r="BF14" s="12">
        <v>1.17801865344357E-2</v>
      </c>
      <c r="BG14" s="12">
        <v>7.1045547831655497E-3</v>
      </c>
      <c r="BH14" s="12">
        <v>1.98867605541574E-2</v>
      </c>
      <c r="BI14" s="12">
        <v>6.4821679853249402E-3</v>
      </c>
      <c r="BJ14" s="12">
        <v>1.7442059084047199E-2</v>
      </c>
      <c r="BK14" s="12">
        <v>1.5518220911083199E-2</v>
      </c>
    </row>
    <row r="15" spans="2:63" x14ac:dyDescent="0.35">
      <c r="B15" s="46" t="s">
        <v>455</v>
      </c>
    </row>
    <row r="16" spans="2:63" x14ac:dyDescent="0.35">
      <c r="B16" t="s">
        <v>68</v>
      </c>
    </row>
    <row r="17" spans="2:2" x14ac:dyDescent="0.35">
      <c r="B17" t="s">
        <v>69</v>
      </c>
    </row>
    <row r="19" spans="2:2" x14ac:dyDescent="0.35">
      <c r="B19"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FD21"/>
  <sheetViews>
    <sheetView showGridLines="0" workbookViewId="0">
      <pane xSplit="2" topLeftCell="C1" activePane="topRight" state="frozen"/>
      <selection activeCell="A16" sqref="A16"/>
      <selection pane="topRight" activeCell="I7" sqref="I7"/>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346</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8.7702400357706697E-2</v>
      </c>
      <c r="D9" s="11">
        <v>0.11492964545196099</v>
      </c>
      <c r="E9" s="11">
        <v>6.07239400851897E-2</v>
      </c>
      <c r="F9" s="11"/>
      <c r="G9" s="11">
        <v>9.9376415668202697E-2</v>
      </c>
      <c r="H9" s="11">
        <v>0.107189959386565</v>
      </c>
      <c r="I9" s="11">
        <v>6.7039829337146903E-2</v>
      </c>
      <c r="J9" s="11">
        <v>9.4233865142581599E-2</v>
      </c>
      <c r="K9" s="11">
        <v>8.1282965548124406E-2</v>
      </c>
      <c r="L9" s="11">
        <v>7.96382580054881E-2</v>
      </c>
      <c r="M9" s="11"/>
      <c r="N9" s="11">
        <v>9.3374207359307806E-2</v>
      </c>
      <c r="O9" s="11">
        <v>6.7720877416127895E-2</v>
      </c>
      <c r="P9" s="11">
        <v>5.83192793623988E-2</v>
      </c>
      <c r="Q9" s="11">
        <v>0.12897243386743701</v>
      </c>
      <c r="R9" s="11">
        <v>7.7098211047339799E-2</v>
      </c>
      <c r="S9" s="11">
        <v>8.0547776330048199E-2</v>
      </c>
      <c r="T9" s="11">
        <v>8.22259614579188E-2</v>
      </c>
      <c r="U9" s="11">
        <v>9.5917810053267397E-2</v>
      </c>
      <c r="V9" s="11">
        <v>0.103255854249759</v>
      </c>
      <c r="W9" s="11">
        <v>0.100996752687254</v>
      </c>
      <c r="X9" s="11">
        <v>6.8168510965443699E-2</v>
      </c>
      <c r="Y9" s="11"/>
      <c r="Z9" s="11">
        <v>6.4853098629604394E-2</v>
      </c>
      <c r="AA9" s="11">
        <v>7.5635304638568698E-2</v>
      </c>
      <c r="AB9" s="11">
        <v>0.10645690585015199</v>
      </c>
      <c r="AC9" s="11">
        <v>0.107711029601899</v>
      </c>
      <c r="AD9" s="11"/>
      <c r="AE9" s="11">
        <v>9.0672131367438402E-2</v>
      </c>
      <c r="AF9" s="11">
        <v>0.108684189832326</v>
      </c>
      <c r="AG9" s="11">
        <v>6.7704896087833005E-2</v>
      </c>
      <c r="AH9" s="11">
        <v>7.6249098851674302E-2</v>
      </c>
      <c r="AI9" s="11">
        <v>6.5257510815854694E-2</v>
      </c>
      <c r="AJ9" s="11"/>
      <c r="AK9" s="11">
        <v>8.3937321174217996E-2</v>
      </c>
      <c r="AL9" s="11">
        <v>7.3939375044188599E-2</v>
      </c>
      <c r="AM9" s="11">
        <v>0.13114869779093599</v>
      </c>
      <c r="AN9" s="11">
        <v>9.6973912748109806E-2</v>
      </c>
      <c r="AO9" s="11">
        <v>8.2549489423595301E-2</v>
      </c>
      <c r="AP9" s="11">
        <v>0.121284838904827</v>
      </c>
      <c r="AQ9" s="11"/>
      <c r="AR9" s="11">
        <v>0.10637672153215701</v>
      </c>
      <c r="AS9" s="11">
        <v>6.7592073599639299E-2</v>
      </c>
      <c r="AT9" s="11">
        <v>0.11599559118040501</v>
      </c>
      <c r="AU9" s="11"/>
      <c r="AV9" s="11">
        <v>8.7413751366032397E-2</v>
      </c>
      <c r="AW9" s="11">
        <v>8.1266762564901798E-2</v>
      </c>
      <c r="AX9" s="11">
        <v>4.3096807965925098E-2</v>
      </c>
      <c r="AY9" s="11">
        <v>0.167125092531833</v>
      </c>
      <c r="AZ9" s="11">
        <v>0.10367837665374099</v>
      </c>
      <c r="BA9" s="11"/>
      <c r="BB9" s="11">
        <v>7.63104946350424E-2</v>
      </c>
      <c r="BC9" s="11">
        <v>6.6951169372899105E-2</v>
      </c>
      <c r="BD9" s="11">
        <v>6.8958704759322698E-2</v>
      </c>
      <c r="BE9" s="11"/>
      <c r="BF9" s="11">
        <v>8.8137832313838801E-2</v>
      </c>
      <c r="BG9" s="11">
        <v>8.2415125300535894E-2</v>
      </c>
      <c r="BH9" s="11">
        <v>7.5943962449118094E-2</v>
      </c>
      <c r="BI9" s="11">
        <v>9.2865236791170702E-2</v>
      </c>
      <c r="BJ9" s="11">
        <v>8.0564610721602495E-2</v>
      </c>
      <c r="BK9" s="11">
        <v>0.122788721562566</v>
      </c>
    </row>
    <row r="10" spans="1:160" x14ac:dyDescent="0.35">
      <c r="B10" s="14" t="s">
        <v>341</v>
      </c>
      <c r="C10" s="11">
        <v>0.17673913012115899</v>
      </c>
      <c r="D10" s="11">
        <v>0.184095468941155</v>
      </c>
      <c r="E10" s="11">
        <v>0.16785305612374599</v>
      </c>
      <c r="F10" s="11"/>
      <c r="G10" s="11">
        <v>0.17517631040374099</v>
      </c>
      <c r="H10" s="11">
        <v>0.18885197952785299</v>
      </c>
      <c r="I10" s="11">
        <v>0.16848322891216999</v>
      </c>
      <c r="J10" s="11">
        <v>0.17382880739331599</v>
      </c>
      <c r="K10" s="11">
        <v>0.17226093856029201</v>
      </c>
      <c r="L10" s="11">
        <v>0.179985224949298</v>
      </c>
      <c r="M10" s="11"/>
      <c r="N10" s="11">
        <v>0.17952255758701599</v>
      </c>
      <c r="O10" s="11">
        <v>0.18082580818812299</v>
      </c>
      <c r="P10" s="11">
        <v>0.193298474042611</v>
      </c>
      <c r="Q10" s="11">
        <v>0.183560216794901</v>
      </c>
      <c r="R10" s="11">
        <v>0.170458490653388</v>
      </c>
      <c r="S10" s="11">
        <v>0.161513712721022</v>
      </c>
      <c r="T10" s="11">
        <v>0.18037208138674399</v>
      </c>
      <c r="U10" s="11">
        <v>0.12488061648722699</v>
      </c>
      <c r="V10" s="11">
        <v>0.16757362703829401</v>
      </c>
      <c r="W10" s="11">
        <v>0.163629336184371</v>
      </c>
      <c r="X10" s="11">
        <v>0.23532154494531901</v>
      </c>
      <c r="Y10" s="11"/>
      <c r="Z10" s="11">
        <v>0.16382944025594301</v>
      </c>
      <c r="AA10" s="11">
        <v>0.193728441588708</v>
      </c>
      <c r="AB10" s="11">
        <v>0.186202652491048</v>
      </c>
      <c r="AC10" s="11">
        <v>0.16169197887734699</v>
      </c>
      <c r="AD10" s="11"/>
      <c r="AE10" s="11">
        <v>0.178803653801797</v>
      </c>
      <c r="AF10" s="11">
        <v>0.17751068940522999</v>
      </c>
      <c r="AG10" s="11">
        <v>0.189338762535847</v>
      </c>
      <c r="AH10" s="11">
        <v>0.148939466407774</v>
      </c>
      <c r="AI10" s="11">
        <v>0.11772536235938599</v>
      </c>
      <c r="AJ10" s="11"/>
      <c r="AK10" s="11">
        <v>0.17112008903605599</v>
      </c>
      <c r="AL10" s="11">
        <v>0.185142037156865</v>
      </c>
      <c r="AM10" s="11">
        <v>0.16009186881435</v>
      </c>
      <c r="AN10" s="11">
        <v>0.19720822847969599</v>
      </c>
      <c r="AO10" s="11">
        <v>0.18284869865209499</v>
      </c>
      <c r="AP10" s="11">
        <v>9.3753042757313096E-2</v>
      </c>
      <c r="AQ10" s="11"/>
      <c r="AR10" s="11">
        <v>0.19817515101795199</v>
      </c>
      <c r="AS10" s="11">
        <v>0.159046611839573</v>
      </c>
      <c r="AT10" s="11">
        <v>0.16201262979775499</v>
      </c>
      <c r="AU10" s="11"/>
      <c r="AV10" s="11">
        <v>0.19081305464512899</v>
      </c>
      <c r="AW10" s="11">
        <v>0.16465083245433099</v>
      </c>
      <c r="AX10" s="11">
        <v>0.146599568203095</v>
      </c>
      <c r="AY10" s="11">
        <v>0.38514347535061999</v>
      </c>
      <c r="AZ10" s="11">
        <v>0.16391591252276</v>
      </c>
      <c r="BA10" s="11"/>
      <c r="BB10" s="11">
        <v>0.18514632806760301</v>
      </c>
      <c r="BC10" s="11">
        <v>0.152124063303823</v>
      </c>
      <c r="BD10" s="11">
        <v>0.16971558791333899</v>
      </c>
      <c r="BE10" s="11"/>
      <c r="BF10" s="11">
        <v>0.165031721475277</v>
      </c>
      <c r="BG10" s="11">
        <v>0.17282233403876701</v>
      </c>
      <c r="BH10" s="11">
        <v>0.180339319286376</v>
      </c>
      <c r="BI10" s="11">
        <v>0.18500649183988599</v>
      </c>
      <c r="BJ10" s="11">
        <v>0.17939858968972999</v>
      </c>
      <c r="BK10" s="11">
        <v>0.197648684820665</v>
      </c>
    </row>
    <row r="11" spans="1:160" x14ac:dyDescent="0.35">
      <c r="B11" s="14" t="s">
        <v>342</v>
      </c>
      <c r="C11" s="11">
        <v>0.48537041062930403</v>
      </c>
      <c r="D11" s="11">
        <v>0.465847823715904</v>
      </c>
      <c r="E11" s="11">
        <v>0.50745651117244095</v>
      </c>
      <c r="F11" s="11"/>
      <c r="G11" s="11">
        <v>0.4352760353372</v>
      </c>
      <c r="H11" s="11">
        <v>0.44955804943255301</v>
      </c>
      <c r="I11" s="11">
        <v>0.49260355144898099</v>
      </c>
      <c r="J11" s="11">
        <v>0.48900444039646901</v>
      </c>
      <c r="K11" s="11">
        <v>0.50679875631196802</v>
      </c>
      <c r="L11" s="11">
        <v>0.52541972567923301</v>
      </c>
      <c r="M11" s="11"/>
      <c r="N11" s="11">
        <v>0.45353787972644399</v>
      </c>
      <c r="O11" s="11">
        <v>0.484748809231141</v>
      </c>
      <c r="P11" s="11">
        <v>0.51534452841869105</v>
      </c>
      <c r="Q11" s="11">
        <v>0.476535867368929</v>
      </c>
      <c r="R11" s="11">
        <v>0.52262779357372502</v>
      </c>
      <c r="S11" s="11">
        <v>0.48840479663771402</v>
      </c>
      <c r="T11" s="11">
        <v>0.486504063470729</v>
      </c>
      <c r="U11" s="11">
        <v>0.45819186468039802</v>
      </c>
      <c r="V11" s="11">
        <v>0.47709998503359602</v>
      </c>
      <c r="W11" s="11">
        <v>0.53237774287357598</v>
      </c>
      <c r="X11" s="11">
        <v>0.43996291981879398</v>
      </c>
      <c r="Y11" s="11"/>
      <c r="Z11" s="11">
        <v>0.54146635450005398</v>
      </c>
      <c r="AA11" s="11">
        <v>0.49570133315649401</v>
      </c>
      <c r="AB11" s="11">
        <v>0.46462243354632599</v>
      </c>
      <c r="AC11" s="11">
        <v>0.435313191221466</v>
      </c>
      <c r="AD11" s="11"/>
      <c r="AE11" s="11">
        <v>0.46650450002453703</v>
      </c>
      <c r="AF11" s="11">
        <v>0.49510049538671702</v>
      </c>
      <c r="AG11" s="11">
        <v>0.49650286599841897</v>
      </c>
      <c r="AH11" s="11">
        <v>0.46923013193642599</v>
      </c>
      <c r="AI11" s="11">
        <v>0.52371890276794597</v>
      </c>
      <c r="AJ11" s="11"/>
      <c r="AK11" s="11">
        <v>0.50094728846784597</v>
      </c>
      <c r="AL11" s="11">
        <v>0.50356261029466298</v>
      </c>
      <c r="AM11" s="11">
        <v>0.43002057531794202</v>
      </c>
      <c r="AN11" s="11">
        <v>0.429454051787997</v>
      </c>
      <c r="AO11" s="11">
        <v>0.491515611347564</v>
      </c>
      <c r="AP11" s="11">
        <v>0.52093733530446995</v>
      </c>
      <c r="AQ11" s="11"/>
      <c r="AR11" s="11">
        <v>0.47162289853759498</v>
      </c>
      <c r="AS11" s="11">
        <v>0.51232128398283105</v>
      </c>
      <c r="AT11" s="11">
        <v>0.45750847677065898</v>
      </c>
      <c r="AU11" s="11"/>
      <c r="AV11" s="11">
        <v>0.49010946133169098</v>
      </c>
      <c r="AW11" s="11">
        <v>0.47977151462648798</v>
      </c>
      <c r="AX11" s="11">
        <v>0.55412390934664002</v>
      </c>
      <c r="AY11" s="11">
        <v>0.27380921413674197</v>
      </c>
      <c r="AZ11" s="11">
        <v>0.47228957449342701</v>
      </c>
      <c r="BA11" s="11"/>
      <c r="BB11" s="11">
        <v>0.51235804284712005</v>
      </c>
      <c r="BC11" s="11">
        <v>0.48507855109927001</v>
      </c>
      <c r="BD11" s="11">
        <v>0.51869069817890801</v>
      </c>
      <c r="BE11" s="11"/>
      <c r="BF11" s="11">
        <v>0.44458689136305402</v>
      </c>
      <c r="BG11" s="11">
        <v>0.50073552793055498</v>
      </c>
      <c r="BH11" s="11">
        <v>0.49993445717048701</v>
      </c>
      <c r="BI11" s="11">
        <v>0.496325598681642</v>
      </c>
      <c r="BJ11" s="11">
        <v>0.51986028084859603</v>
      </c>
      <c r="BK11" s="11">
        <v>0.423697634872028</v>
      </c>
    </row>
    <row r="12" spans="1:160" x14ac:dyDescent="0.35">
      <c r="B12" s="14" t="s">
        <v>343</v>
      </c>
      <c r="C12" s="11">
        <v>0.18066648377581199</v>
      </c>
      <c r="D12" s="11">
        <v>0.18321237831169901</v>
      </c>
      <c r="E12" s="11">
        <v>0.17803730185986699</v>
      </c>
      <c r="F12" s="11"/>
      <c r="G12" s="11">
        <v>0.202499040904112</v>
      </c>
      <c r="H12" s="11">
        <v>0.18241571813219101</v>
      </c>
      <c r="I12" s="11">
        <v>0.18170485686447299</v>
      </c>
      <c r="J12" s="11">
        <v>0.17519424904559699</v>
      </c>
      <c r="K12" s="11">
        <v>0.186528228150627</v>
      </c>
      <c r="L12" s="11">
        <v>0.16406837028516499</v>
      </c>
      <c r="M12" s="11"/>
      <c r="N12" s="11">
        <v>0.209244274335527</v>
      </c>
      <c r="O12" s="11">
        <v>0.20152690252895</v>
      </c>
      <c r="P12" s="11">
        <v>0.16207370850537001</v>
      </c>
      <c r="Q12" s="11">
        <v>0.13992912111436501</v>
      </c>
      <c r="R12" s="11">
        <v>0.151464174101408</v>
      </c>
      <c r="S12" s="11">
        <v>0.20104011414402001</v>
      </c>
      <c r="T12" s="11">
        <v>0.18213087256667099</v>
      </c>
      <c r="U12" s="11">
        <v>0.242700898375386</v>
      </c>
      <c r="V12" s="11">
        <v>0.18284416533245701</v>
      </c>
      <c r="W12" s="11">
        <v>0.13781358011330999</v>
      </c>
      <c r="X12" s="11">
        <v>0.17403286017268699</v>
      </c>
      <c r="Y12" s="11"/>
      <c r="Z12" s="11">
        <v>0.18566430256698799</v>
      </c>
      <c r="AA12" s="11">
        <v>0.161836551936407</v>
      </c>
      <c r="AB12" s="11">
        <v>0.17951447078448801</v>
      </c>
      <c r="AC12" s="11">
        <v>0.19582141018068999</v>
      </c>
      <c r="AD12" s="11"/>
      <c r="AE12" s="11">
        <v>0.17287603019218301</v>
      </c>
      <c r="AF12" s="11">
        <v>0.16569972792769899</v>
      </c>
      <c r="AG12" s="11">
        <v>0.18069808516042901</v>
      </c>
      <c r="AH12" s="11">
        <v>0.24193948680535801</v>
      </c>
      <c r="AI12" s="11">
        <v>0.22372812574367601</v>
      </c>
      <c r="AJ12" s="11"/>
      <c r="AK12" s="11">
        <v>0.19533169864446101</v>
      </c>
      <c r="AL12" s="11">
        <v>0.17470482863169601</v>
      </c>
      <c r="AM12" s="11">
        <v>0.195604210728445</v>
      </c>
      <c r="AN12" s="11">
        <v>0.19357931494451999</v>
      </c>
      <c r="AO12" s="11">
        <v>0.15611186982404399</v>
      </c>
      <c r="AP12" s="11">
        <v>0.13636934082277999</v>
      </c>
      <c r="AQ12" s="11"/>
      <c r="AR12" s="11">
        <v>0.16792625480766299</v>
      </c>
      <c r="AS12" s="11">
        <v>0.20915126142148599</v>
      </c>
      <c r="AT12" s="11">
        <v>0.12953534868472999</v>
      </c>
      <c r="AU12" s="11"/>
      <c r="AV12" s="11">
        <v>0.18119216245458</v>
      </c>
      <c r="AW12" s="11">
        <v>0.20871958610406599</v>
      </c>
      <c r="AX12" s="11">
        <v>0.22104366028962699</v>
      </c>
      <c r="AY12" s="11">
        <v>0.17392221798080501</v>
      </c>
      <c r="AZ12" s="11">
        <v>0.115761714101192</v>
      </c>
      <c r="BA12" s="11"/>
      <c r="BB12" s="11">
        <v>0.19333043426061799</v>
      </c>
      <c r="BC12" s="11">
        <v>0.23191928745880699</v>
      </c>
      <c r="BD12" s="11">
        <v>0.201029671783475</v>
      </c>
      <c r="BE12" s="11"/>
      <c r="BF12" s="11">
        <v>0.22231974514675101</v>
      </c>
      <c r="BG12" s="11">
        <v>0.17047580581148</v>
      </c>
      <c r="BH12" s="11">
        <v>0.169118030696359</v>
      </c>
      <c r="BI12" s="11">
        <v>0.16647180452753099</v>
      </c>
      <c r="BJ12" s="11">
        <v>0.16704690928077301</v>
      </c>
      <c r="BK12" s="11">
        <v>0.17958001182258301</v>
      </c>
    </row>
    <row r="13" spans="1:160" x14ac:dyDescent="0.35">
      <c r="B13" s="14" t="s">
        <v>104</v>
      </c>
      <c r="C13" s="31">
        <v>6.9521575116017906E-2</v>
      </c>
      <c r="D13" s="31">
        <v>5.1914683579280398E-2</v>
      </c>
      <c r="E13" s="31">
        <v>8.5929190758757407E-2</v>
      </c>
      <c r="F13" s="31"/>
      <c r="G13" s="31">
        <v>8.7672197686744502E-2</v>
      </c>
      <c r="H13" s="31">
        <v>7.19842935208381E-2</v>
      </c>
      <c r="I13" s="31">
        <v>9.0168533437228804E-2</v>
      </c>
      <c r="J13" s="31">
        <v>6.7738638022036293E-2</v>
      </c>
      <c r="K13" s="31">
        <v>5.3129111428989503E-2</v>
      </c>
      <c r="L13" s="31">
        <v>5.0888421080815503E-2</v>
      </c>
      <c r="M13" s="31"/>
      <c r="N13" s="31">
        <v>6.4321080991705096E-2</v>
      </c>
      <c r="O13" s="31">
        <v>6.5177602635658E-2</v>
      </c>
      <c r="P13" s="31">
        <v>7.0964009670929001E-2</v>
      </c>
      <c r="Q13" s="31">
        <v>7.1002360854368798E-2</v>
      </c>
      <c r="R13" s="31">
        <v>7.8351330624139501E-2</v>
      </c>
      <c r="S13" s="31">
        <v>6.8493600167195606E-2</v>
      </c>
      <c r="T13" s="31">
        <v>6.8767021117937199E-2</v>
      </c>
      <c r="U13" s="31">
        <v>7.8308810403722395E-2</v>
      </c>
      <c r="V13" s="31">
        <v>6.9226368345895101E-2</v>
      </c>
      <c r="W13" s="31">
        <v>6.5182588141487904E-2</v>
      </c>
      <c r="X13" s="31">
        <v>8.2514164097755999E-2</v>
      </c>
      <c r="Y13" s="31"/>
      <c r="Z13" s="31">
        <v>4.4186804047410301E-2</v>
      </c>
      <c r="AA13" s="31">
        <v>7.3098368679821807E-2</v>
      </c>
      <c r="AB13" s="31">
        <v>6.3203537327987294E-2</v>
      </c>
      <c r="AC13" s="31">
        <v>9.9462390118597796E-2</v>
      </c>
      <c r="AD13" s="31"/>
      <c r="AE13" s="31">
        <v>9.1143684614044304E-2</v>
      </c>
      <c r="AF13" s="31">
        <v>5.30048974480282E-2</v>
      </c>
      <c r="AG13" s="31">
        <v>6.5755390217471801E-2</v>
      </c>
      <c r="AH13" s="31">
        <v>6.3641815998768406E-2</v>
      </c>
      <c r="AI13" s="31">
        <v>6.9570098313138096E-2</v>
      </c>
      <c r="AJ13" s="31"/>
      <c r="AK13" s="31">
        <v>4.8663602677418698E-2</v>
      </c>
      <c r="AL13" s="31">
        <v>6.2651148872587603E-2</v>
      </c>
      <c r="AM13" s="31">
        <v>8.3134647348326499E-2</v>
      </c>
      <c r="AN13" s="31">
        <v>8.2784492039676805E-2</v>
      </c>
      <c r="AO13" s="31">
        <v>8.6974330752701098E-2</v>
      </c>
      <c r="AP13" s="31">
        <v>0.12765544221060901</v>
      </c>
      <c r="AQ13" s="31"/>
      <c r="AR13" s="31">
        <v>5.5898974104632598E-2</v>
      </c>
      <c r="AS13" s="31">
        <v>5.1888769156470997E-2</v>
      </c>
      <c r="AT13" s="31">
        <v>0.13494795356645201</v>
      </c>
      <c r="AU13" s="31"/>
      <c r="AV13" s="31">
        <v>5.0471570202566797E-2</v>
      </c>
      <c r="AW13" s="31">
        <v>6.55913042502137E-2</v>
      </c>
      <c r="AX13" s="31">
        <v>3.5136054194713801E-2</v>
      </c>
      <c r="AY13" s="31">
        <v>0</v>
      </c>
      <c r="AZ13" s="31">
        <v>0.14435442222888001</v>
      </c>
      <c r="BA13" s="31"/>
      <c r="BB13" s="31">
        <v>3.2854700189616302E-2</v>
      </c>
      <c r="BC13" s="31">
        <v>6.3926928765200702E-2</v>
      </c>
      <c r="BD13" s="31">
        <v>4.1605337364955398E-2</v>
      </c>
      <c r="BE13" s="31"/>
      <c r="BF13" s="31">
        <v>7.9923809701079304E-2</v>
      </c>
      <c r="BG13" s="31">
        <v>7.3551206918662196E-2</v>
      </c>
      <c r="BH13" s="31">
        <v>7.4664230397659695E-2</v>
      </c>
      <c r="BI13" s="31">
        <v>5.93308681597709E-2</v>
      </c>
      <c r="BJ13" s="31">
        <v>5.3129609459298399E-2</v>
      </c>
      <c r="BK13" s="31">
        <v>7.6284946922158703E-2</v>
      </c>
    </row>
    <row r="14" spans="1:160" s="36" customFormat="1" x14ac:dyDescent="0.35">
      <c r="B14" s="37" t="s">
        <v>436</v>
      </c>
      <c r="C14" s="38">
        <v>0.66603689440511604</v>
      </c>
      <c r="D14" s="38">
        <v>0.64906020202760306</v>
      </c>
      <c r="E14" s="38">
        <v>0.68549381303230794</v>
      </c>
      <c r="F14" s="38"/>
      <c r="G14" s="38">
        <v>0.63777507624131202</v>
      </c>
      <c r="H14" s="38">
        <v>0.63197376756474399</v>
      </c>
      <c r="I14" s="38">
        <v>0.67430840831345396</v>
      </c>
      <c r="J14" s="38">
        <v>0.66419868944206595</v>
      </c>
      <c r="K14" s="38">
        <v>0.693326984462595</v>
      </c>
      <c r="L14" s="38">
        <v>0.68948809596439797</v>
      </c>
      <c r="M14" s="38"/>
      <c r="N14" s="38">
        <v>0.66278215406197094</v>
      </c>
      <c r="O14" s="38">
        <v>0.68627571176009106</v>
      </c>
      <c r="P14" s="38">
        <v>0.67741823692406111</v>
      </c>
      <c r="Q14" s="38">
        <v>0.61646498848329401</v>
      </c>
      <c r="R14" s="38">
        <v>0.67409196767513302</v>
      </c>
      <c r="S14" s="38">
        <v>0.68944491078173398</v>
      </c>
      <c r="T14" s="38">
        <v>0.66863493603739999</v>
      </c>
      <c r="U14" s="38">
        <v>0.70089276305578396</v>
      </c>
      <c r="V14" s="38">
        <v>0.65994415036605303</v>
      </c>
      <c r="W14" s="38">
        <v>0.670191322986886</v>
      </c>
      <c r="X14" s="38">
        <v>0.61399577999148103</v>
      </c>
      <c r="Y14" s="38"/>
      <c r="Z14" s="38">
        <v>0.72713065706704194</v>
      </c>
      <c r="AA14" s="38">
        <v>0.65753788509290101</v>
      </c>
      <c r="AB14" s="38">
        <v>0.64413690433081405</v>
      </c>
      <c r="AC14" s="38">
        <v>0.63113460140215594</v>
      </c>
      <c r="AD14" s="38"/>
      <c r="AE14" s="38">
        <v>0.63938053021672003</v>
      </c>
      <c r="AF14" s="38">
        <v>0.66080022331441601</v>
      </c>
      <c r="AG14" s="38">
        <v>0.67720095115884793</v>
      </c>
      <c r="AH14" s="38">
        <v>0.71116961874178397</v>
      </c>
      <c r="AI14" s="38">
        <v>0.74744702851162192</v>
      </c>
      <c r="AJ14" s="38"/>
      <c r="AK14" s="38">
        <v>0.69627898711230696</v>
      </c>
      <c r="AL14" s="38">
        <v>0.67826743892635899</v>
      </c>
      <c r="AM14" s="38">
        <v>0.62562478604638705</v>
      </c>
      <c r="AN14" s="38">
        <v>0.62303336673251697</v>
      </c>
      <c r="AO14" s="38">
        <v>0.64762748117160795</v>
      </c>
      <c r="AP14" s="38">
        <v>0.65730667612724991</v>
      </c>
      <c r="AQ14" s="38"/>
      <c r="AR14" s="38">
        <v>0.63954915334525797</v>
      </c>
      <c r="AS14" s="38">
        <v>0.72147254540431704</v>
      </c>
      <c r="AT14" s="38">
        <v>0.58704382545538891</v>
      </c>
      <c r="AU14" s="38"/>
      <c r="AV14" s="38">
        <v>0.67130162378627101</v>
      </c>
      <c r="AW14" s="38">
        <v>0.68849110073055397</v>
      </c>
      <c r="AX14" s="38">
        <v>0.77516756963626698</v>
      </c>
      <c r="AY14" s="38">
        <v>0.44773143211754696</v>
      </c>
      <c r="AZ14" s="38">
        <v>0.58805128859461897</v>
      </c>
      <c r="BA14" s="38"/>
      <c r="BB14" s="38">
        <v>0.70568847710773808</v>
      </c>
      <c r="BC14" s="38">
        <v>0.71699783855807697</v>
      </c>
      <c r="BD14" s="38">
        <v>0.71972036996238298</v>
      </c>
      <c r="BE14" s="38"/>
      <c r="BF14" s="38">
        <v>0.66690663650980508</v>
      </c>
      <c r="BG14" s="38">
        <v>0.67121133374203501</v>
      </c>
      <c r="BH14" s="38">
        <v>0.66905248786684601</v>
      </c>
      <c r="BI14" s="38">
        <v>0.66279740320917302</v>
      </c>
      <c r="BJ14" s="38">
        <v>0.68690719012936907</v>
      </c>
      <c r="BK14" s="38">
        <v>0.60327764669461104</v>
      </c>
    </row>
    <row r="15" spans="1:160" s="26" customFormat="1" x14ac:dyDescent="0.35">
      <c r="B15" s="39" t="s">
        <v>437</v>
      </c>
      <c r="C15" s="38">
        <v>0.26444153047886571</v>
      </c>
      <c r="D15" s="38">
        <v>0.29902511439311596</v>
      </c>
      <c r="E15" s="38">
        <v>0.22857699620893568</v>
      </c>
      <c r="F15" s="38"/>
      <c r="G15" s="38">
        <v>0.2745527260719437</v>
      </c>
      <c r="H15" s="38">
        <v>0.29604193891441799</v>
      </c>
      <c r="I15" s="38">
        <v>0.23552305824931691</v>
      </c>
      <c r="J15" s="38">
        <v>0.26806267253589761</v>
      </c>
      <c r="K15" s="38">
        <v>0.25354390410841643</v>
      </c>
      <c r="L15" s="38">
        <v>0.2596234829547861</v>
      </c>
      <c r="M15" s="38"/>
      <c r="N15" s="38">
        <v>0.27289676494632381</v>
      </c>
      <c r="O15" s="38">
        <v>0.24854668560425089</v>
      </c>
      <c r="P15" s="38">
        <v>0.2516177534050098</v>
      </c>
      <c r="Q15" s="38">
        <v>0.31253265066233804</v>
      </c>
      <c r="R15" s="38">
        <v>0.2475567017007278</v>
      </c>
      <c r="S15" s="38">
        <v>0.24206148905107019</v>
      </c>
      <c r="T15" s="38">
        <v>0.26259804284466282</v>
      </c>
      <c r="U15" s="38">
        <v>0.22079842654049439</v>
      </c>
      <c r="V15" s="38">
        <v>0.27082948128805301</v>
      </c>
      <c r="W15" s="38">
        <v>0.26462608887162498</v>
      </c>
      <c r="X15" s="38">
        <v>0.30349005591076272</v>
      </c>
      <c r="Y15" s="38"/>
      <c r="Z15" s="38">
        <v>0.2286825388855474</v>
      </c>
      <c r="AA15" s="38">
        <v>0.26936374622727671</v>
      </c>
      <c r="AB15" s="38">
        <v>0.2926595583412</v>
      </c>
      <c r="AC15" s="38">
        <v>0.26940300847924598</v>
      </c>
      <c r="AD15" s="38"/>
      <c r="AE15" s="38">
        <v>0.26947578516923543</v>
      </c>
      <c r="AF15" s="38">
        <v>0.28619487923755599</v>
      </c>
      <c r="AG15" s="38">
        <v>0.25704365862368</v>
      </c>
      <c r="AH15" s="38">
        <v>0.2251885652594483</v>
      </c>
      <c r="AI15" s="38">
        <v>0.1829828731752407</v>
      </c>
      <c r="AJ15" s="38"/>
      <c r="AK15" s="38">
        <v>0.255057410210274</v>
      </c>
      <c r="AL15" s="38">
        <v>0.25908141220105363</v>
      </c>
      <c r="AM15" s="38">
        <v>0.29124056660528597</v>
      </c>
      <c r="AN15" s="38">
        <v>0.29418214122780578</v>
      </c>
      <c r="AO15" s="38">
        <v>0.26539818807569027</v>
      </c>
      <c r="AP15" s="38">
        <v>0.21503788166214011</v>
      </c>
      <c r="AQ15" s="38"/>
      <c r="AR15" s="38">
        <v>0.30455187255010902</v>
      </c>
      <c r="AS15" s="38">
        <v>0.22663868543921228</v>
      </c>
      <c r="AT15" s="38">
        <v>0.27800822097816003</v>
      </c>
      <c r="AU15" s="38"/>
      <c r="AV15" s="38">
        <v>0.2782268060111614</v>
      </c>
      <c r="AW15" s="38">
        <v>0.24591759501923277</v>
      </c>
      <c r="AX15" s="38">
        <v>0.1896963761690201</v>
      </c>
      <c r="AY15" s="38">
        <v>0.55226856788245304</v>
      </c>
      <c r="AZ15" s="38">
        <v>0.26759428917650097</v>
      </c>
      <c r="BA15" s="38"/>
      <c r="BB15" s="38">
        <v>0.26145682270264542</v>
      </c>
      <c r="BC15" s="38">
        <v>0.2190752326767221</v>
      </c>
      <c r="BD15" s="38">
        <v>0.23867429267266169</v>
      </c>
      <c r="BE15" s="38"/>
      <c r="BF15" s="38">
        <v>0.25316955378911582</v>
      </c>
      <c r="BG15" s="38">
        <v>0.25523745933930292</v>
      </c>
      <c r="BH15" s="38">
        <v>0.25628328173549408</v>
      </c>
      <c r="BI15" s="38">
        <v>0.27787172863105669</v>
      </c>
      <c r="BJ15" s="38">
        <v>0.25996320041133247</v>
      </c>
      <c r="BK15" s="38">
        <v>0.32043740638323098</v>
      </c>
    </row>
    <row r="16" spans="1:160" s="42" customFormat="1" x14ac:dyDescent="0.35">
      <c r="A16" s="36"/>
      <c r="B16" s="40" t="s">
        <v>438</v>
      </c>
      <c r="C16" s="41">
        <v>0.40159536392625034</v>
      </c>
      <c r="D16" s="41">
        <v>0.3500350876344871</v>
      </c>
      <c r="E16" s="41">
        <v>0.45691681682337226</v>
      </c>
      <c r="F16" s="41"/>
      <c r="G16" s="41">
        <v>0.36322235016936832</v>
      </c>
      <c r="H16" s="41">
        <v>0.335931828650326</v>
      </c>
      <c r="I16" s="41">
        <v>0.43878535006413705</v>
      </c>
      <c r="J16" s="41">
        <v>0.39613601690616834</v>
      </c>
      <c r="K16" s="41">
        <v>0.43978308035417857</v>
      </c>
      <c r="L16" s="41">
        <v>0.42986461300961187</v>
      </c>
      <c r="M16" s="41"/>
      <c r="N16" s="41">
        <v>0.38988538911564713</v>
      </c>
      <c r="O16" s="41">
        <v>0.4377290261558402</v>
      </c>
      <c r="P16" s="41">
        <v>0.42580048351905131</v>
      </c>
      <c r="Q16" s="41">
        <v>0.30393233782095597</v>
      </c>
      <c r="R16" s="41">
        <v>0.42653526597440522</v>
      </c>
      <c r="S16" s="41">
        <v>0.44738342173066381</v>
      </c>
      <c r="T16" s="41">
        <v>0.40603689319273717</v>
      </c>
      <c r="U16" s="41">
        <v>0.48009433651528954</v>
      </c>
      <c r="V16" s="41">
        <v>0.38911466907800002</v>
      </c>
      <c r="W16" s="41">
        <v>0.40556523411526102</v>
      </c>
      <c r="X16" s="41">
        <v>0.3105057240807183</v>
      </c>
      <c r="Y16" s="41"/>
      <c r="Z16" s="41">
        <v>0.49844811818149454</v>
      </c>
      <c r="AA16" s="41">
        <v>0.3881741388656243</v>
      </c>
      <c r="AB16" s="41">
        <v>0.35147734598961405</v>
      </c>
      <c r="AC16" s="41">
        <v>0.36173159292290996</v>
      </c>
      <c r="AD16" s="41"/>
      <c r="AE16" s="41">
        <v>0.36990474504748461</v>
      </c>
      <c r="AF16" s="41">
        <v>0.37460534407686003</v>
      </c>
      <c r="AG16" s="41">
        <v>0.42015729253516793</v>
      </c>
      <c r="AH16" s="41">
        <v>0.48598105348233567</v>
      </c>
      <c r="AI16" s="41">
        <v>0.56446415533638117</v>
      </c>
      <c r="AJ16" s="41"/>
      <c r="AK16" s="41">
        <v>0.44122157690203295</v>
      </c>
      <c r="AL16" s="41">
        <v>0.41918602672530536</v>
      </c>
      <c r="AM16" s="41">
        <v>0.33438421944110108</v>
      </c>
      <c r="AN16" s="41">
        <v>0.32885122550471119</v>
      </c>
      <c r="AO16" s="41">
        <v>0.38222929309591769</v>
      </c>
      <c r="AP16" s="41">
        <v>0.4422687944651098</v>
      </c>
      <c r="AQ16" s="41"/>
      <c r="AR16" s="41">
        <v>0.33499728079514896</v>
      </c>
      <c r="AS16" s="41">
        <v>0.49483385996510476</v>
      </c>
      <c r="AT16" s="41">
        <v>0.30903560447722889</v>
      </c>
      <c r="AU16" s="41"/>
      <c r="AV16" s="41">
        <v>0.39307481777510961</v>
      </c>
      <c r="AW16" s="41">
        <v>0.4425735057113212</v>
      </c>
      <c r="AX16" s="41">
        <v>0.58547119346724685</v>
      </c>
      <c r="AY16" s="41">
        <v>-0.10453713576490609</v>
      </c>
      <c r="AZ16" s="41">
        <v>0.320456999418118</v>
      </c>
      <c r="BA16" s="41"/>
      <c r="BB16" s="41">
        <v>0.44423165440509266</v>
      </c>
      <c r="BC16" s="41">
        <v>0.49792260588135484</v>
      </c>
      <c r="BD16" s="41">
        <v>0.48104607728972126</v>
      </c>
      <c r="BE16" s="41"/>
      <c r="BF16" s="41">
        <v>0.41373708272068926</v>
      </c>
      <c r="BG16" s="41">
        <v>0.41597387440273209</v>
      </c>
      <c r="BH16" s="41">
        <v>0.41276920613135193</v>
      </c>
      <c r="BI16" s="41">
        <v>0.38492567457811633</v>
      </c>
      <c r="BJ16" s="41">
        <v>0.4269439897180366</v>
      </c>
      <c r="BK16" s="41">
        <v>0.28284024031138005</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FD21"/>
  <sheetViews>
    <sheetView showGridLines="0" workbookViewId="0">
      <pane xSplit="2" topLeftCell="C1" activePane="topRight" state="frozen"/>
      <selection activeCell="A16" sqref="A16"/>
      <selection pane="topRight" activeCell="G12" sqref="G12"/>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347</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5.0723404528385398E-2</v>
      </c>
      <c r="D9" s="11">
        <v>6.5634059840144601E-2</v>
      </c>
      <c r="E9" s="11">
        <v>3.6139339355385401E-2</v>
      </c>
      <c r="F9" s="11"/>
      <c r="G9" s="11">
        <v>4.0264483636296602E-2</v>
      </c>
      <c r="H9" s="11">
        <v>5.7230099592067402E-2</v>
      </c>
      <c r="I9" s="11">
        <v>4.5656506775580898E-2</v>
      </c>
      <c r="J9" s="11">
        <v>4.9091562942105899E-2</v>
      </c>
      <c r="K9" s="11">
        <v>5.0982969723989399E-2</v>
      </c>
      <c r="L9" s="11">
        <v>5.77708140708049E-2</v>
      </c>
      <c r="M9" s="11"/>
      <c r="N9" s="11">
        <v>4.88686229678192E-2</v>
      </c>
      <c r="O9" s="11">
        <v>5.0697274123265502E-2</v>
      </c>
      <c r="P9" s="11">
        <v>3.8695133024489001E-2</v>
      </c>
      <c r="Q9" s="11">
        <v>6.1871644319522801E-2</v>
      </c>
      <c r="R9" s="11">
        <v>4.3262871041664902E-2</v>
      </c>
      <c r="S9" s="11">
        <v>3.8022594136198601E-2</v>
      </c>
      <c r="T9" s="11">
        <v>3.53836406465695E-2</v>
      </c>
      <c r="U9" s="11">
        <v>7.3911229462095301E-2</v>
      </c>
      <c r="V9" s="11">
        <v>4.64643072032946E-2</v>
      </c>
      <c r="W9" s="11">
        <v>6.8896538854675102E-2</v>
      </c>
      <c r="X9" s="11">
        <v>7.1036509608306306E-2</v>
      </c>
      <c r="Y9" s="11"/>
      <c r="Z9" s="11">
        <v>4.66980582355975E-2</v>
      </c>
      <c r="AA9" s="11">
        <v>3.5729894392286098E-2</v>
      </c>
      <c r="AB9" s="11">
        <v>5.6489513542469803E-2</v>
      </c>
      <c r="AC9" s="11">
        <v>6.5722330970928194E-2</v>
      </c>
      <c r="AD9" s="11"/>
      <c r="AE9" s="11">
        <v>6.1081121283219499E-2</v>
      </c>
      <c r="AF9" s="11">
        <v>5.04894157511123E-2</v>
      </c>
      <c r="AG9" s="11">
        <v>3.9016833710489397E-2</v>
      </c>
      <c r="AH9" s="11">
        <v>4.6258710041922099E-2</v>
      </c>
      <c r="AI9" s="11">
        <v>8.3491856896768205E-2</v>
      </c>
      <c r="AJ9" s="11"/>
      <c r="AK9" s="11">
        <v>6.2451654772153503E-2</v>
      </c>
      <c r="AL9" s="11">
        <v>3.8268768681236E-2</v>
      </c>
      <c r="AM9" s="11">
        <v>6.4771568279289801E-2</v>
      </c>
      <c r="AN9" s="11">
        <v>5.8262825635452598E-2</v>
      </c>
      <c r="AO9" s="11">
        <v>3.9704513676828798E-2</v>
      </c>
      <c r="AP9" s="11">
        <v>3.13116155631777E-2</v>
      </c>
      <c r="AQ9" s="11"/>
      <c r="AR9" s="11">
        <v>6.9579618381530095E-2</v>
      </c>
      <c r="AS9" s="11">
        <v>3.9743274752147097E-2</v>
      </c>
      <c r="AT9" s="11">
        <v>4.9026557076266498E-2</v>
      </c>
      <c r="AU9" s="11"/>
      <c r="AV9" s="11">
        <v>5.7668018509530197E-2</v>
      </c>
      <c r="AW9" s="11">
        <v>3.6571060793940298E-2</v>
      </c>
      <c r="AX9" s="11">
        <v>1.7803205034094001E-2</v>
      </c>
      <c r="AY9" s="11">
        <v>0.20275249450434099</v>
      </c>
      <c r="AZ9" s="11">
        <v>5.42578814609046E-2</v>
      </c>
      <c r="BA9" s="11"/>
      <c r="BB9" s="11">
        <v>4.3632108197207302E-2</v>
      </c>
      <c r="BC9" s="11">
        <v>3.6356244796307301E-2</v>
      </c>
      <c r="BD9" s="11">
        <v>2.4875228105605302E-2</v>
      </c>
      <c r="BE9" s="11"/>
      <c r="BF9" s="11">
        <v>4.8316548048716899E-2</v>
      </c>
      <c r="BG9" s="11">
        <v>4.3996809607831699E-2</v>
      </c>
      <c r="BH9" s="11">
        <v>4.5523930296193997E-2</v>
      </c>
      <c r="BI9" s="11">
        <v>4.9160396870432103E-2</v>
      </c>
      <c r="BJ9" s="11">
        <v>6.6407242901936406E-2</v>
      </c>
      <c r="BK9" s="11">
        <v>5.9890232566322803E-2</v>
      </c>
    </row>
    <row r="10" spans="1:160" x14ac:dyDescent="0.35">
      <c r="B10" s="14" t="s">
        <v>341</v>
      </c>
      <c r="C10" s="11">
        <v>0.12561182346474001</v>
      </c>
      <c r="D10" s="11">
        <v>0.149642852028124</v>
      </c>
      <c r="E10" s="11">
        <v>0.102210163064631</v>
      </c>
      <c r="F10" s="11"/>
      <c r="G10" s="11">
        <v>0.16047581433081101</v>
      </c>
      <c r="H10" s="11">
        <v>0.10415286270483599</v>
      </c>
      <c r="I10" s="11">
        <v>7.0024870648109E-2</v>
      </c>
      <c r="J10" s="11">
        <v>0.120766197171136</v>
      </c>
      <c r="K10" s="11">
        <v>0.13334345283683199</v>
      </c>
      <c r="L10" s="11">
        <v>0.16347466943793801</v>
      </c>
      <c r="M10" s="11"/>
      <c r="N10" s="11">
        <v>0.12579647550544501</v>
      </c>
      <c r="O10" s="11">
        <v>0.113438144562947</v>
      </c>
      <c r="P10" s="11">
        <v>0.126033157868533</v>
      </c>
      <c r="Q10" s="11">
        <v>0.15661546695144299</v>
      </c>
      <c r="R10" s="11">
        <v>0.12341367667221199</v>
      </c>
      <c r="S10" s="11">
        <v>9.6054977383344203E-2</v>
      </c>
      <c r="T10" s="11">
        <v>0.13106078411817901</v>
      </c>
      <c r="U10" s="11">
        <v>9.6983576290097004E-2</v>
      </c>
      <c r="V10" s="11">
        <v>0.114152518762071</v>
      </c>
      <c r="W10" s="11">
        <v>0.156111669992542</v>
      </c>
      <c r="X10" s="11">
        <v>0.14102742463264401</v>
      </c>
      <c r="Y10" s="11"/>
      <c r="Z10" s="11">
        <v>0.12427933392995499</v>
      </c>
      <c r="AA10" s="11">
        <v>0.126266708581772</v>
      </c>
      <c r="AB10" s="11">
        <v>0.13289963001237501</v>
      </c>
      <c r="AC10" s="11">
        <v>0.117777763693382</v>
      </c>
      <c r="AD10" s="11"/>
      <c r="AE10" s="11">
        <v>0.126076839396081</v>
      </c>
      <c r="AF10" s="11">
        <v>0.11621163868407799</v>
      </c>
      <c r="AG10" s="11">
        <v>0.13845847916398099</v>
      </c>
      <c r="AH10" s="11">
        <v>0.112572099151448</v>
      </c>
      <c r="AI10" s="11">
        <v>0.13336511473159801</v>
      </c>
      <c r="AJ10" s="11"/>
      <c r="AK10" s="11">
        <v>0.148220083149013</v>
      </c>
      <c r="AL10" s="11">
        <v>0.114651824501201</v>
      </c>
      <c r="AM10" s="11">
        <v>0.11626639551078199</v>
      </c>
      <c r="AN10" s="11">
        <v>0.12415945209191501</v>
      </c>
      <c r="AO10" s="11">
        <v>0.10599570223332901</v>
      </c>
      <c r="AP10" s="11">
        <v>0.103656763157461</v>
      </c>
      <c r="AQ10" s="11"/>
      <c r="AR10" s="11">
        <v>0.144289966914424</v>
      </c>
      <c r="AS10" s="11">
        <v>0.10799424022761001</v>
      </c>
      <c r="AT10" s="11">
        <v>0.118444857181997</v>
      </c>
      <c r="AU10" s="11"/>
      <c r="AV10" s="11">
        <v>0.15227543685314299</v>
      </c>
      <c r="AW10" s="11">
        <v>9.2869529475259796E-2</v>
      </c>
      <c r="AX10" s="11">
        <v>0.1496867889529</v>
      </c>
      <c r="AY10" s="11">
        <v>0.190853553920589</v>
      </c>
      <c r="AZ10" s="11">
        <v>0.117256947981097</v>
      </c>
      <c r="BA10" s="11"/>
      <c r="BB10" s="11">
        <v>0.14262323555655601</v>
      </c>
      <c r="BC10" s="11">
        <v>9.1342691475002097E-2</v>
      </c>
      <c r="BD10" s="11">
        <v>0.15307415695441801</v>
      </c>
      <c r="BE10" s="11"/>
      <c r="BF10" s="11">
        <v>0.121138917210674</v>
      </c>
      <c r="BG10" s="11">
        <v>0.11188493821032899</v>
      </c>
      <c r="BH10" s="11">
        <v>0.104433518038409</v>
      </c>
      <c r="BI10" s="11">
        <v>0.13672920991818199</v>
      </c>
      <c r="BJ10" s="11">
        <v>0.13520610635663699</v>
      </c>
      <c r="BK10" s="11">
        <v>0.19487321629777399</v>
      </c>
    </row>
    <row r="11" spans="1:160" x14ac:dyDescent="0.35">
      <c r="B11" s="14" t="s">
        <v>342</v>
      </c>
      <c r="C11" s="11">
        <v>0.51142986823603898</v>
      </c>
      <c r="D11" s="11">
        <v>0.48283876451257501</v>
      </c>
      <c r="E11" s="11">
        <v>0.53996670176396</v>
      </c>
      <c r="F11" s="11"/>
      <c r="G11" s="11">
        <v>0.40807049310948501</v>
      </c>
      <c r="H11" s="11">
        <v>0.49628099768829098</v>
      </c>
      <c r="I11" s="11">
        <v>0.539936375473269</v>
      </c>
      <c r="J11" s="11">
        <v>0.54918142287763805</v>
      </c>
      <c r="K11" s="11">
        <v>0.52925761902957102</v>
      </c>
      <c r="L11" s="11">
        <v>0.52806322620625001</v>
      </c>
      <c r="M11" s="11"/>
      <c r="N11" s="11">
        <v>0.50129884807907199</v>
      </c>
      <c r="O11" s="11">
        <v>0.51818018069539695</v>
      </c>
      <c r="P11" s="11">
        <v>0.54386739223092095</v>
      </c>
      <c r="Q11" s="11">
        <v>0.48305319872607699</v>
      </c>
      <c r="R11" s="11">
        <v>0.54941337944530999</v>
      </c>
      <c r="S11" s="11">
        <v>0.53525972278832201</v>
      </c>
      <c r="T11" s="11">
        <v>0.49248518626759902</v>
      </c>
      <c r="U11" s="11">
        <v>0.53553317445258797</v>
      </c>
      <c r="V11" s="11">
        <v>0.48185521008894999</v>
      </c>
      <c r="W11" s="11">
        <v>0.50887920202078296</v>
      </c>
      <c r="X11" s="11">
        <v>0.50590315107431005</v>
      </c>
      <c r="Y11" s="11"/>
      <c r="Z11" s="11">
        <v>0.54526667456025801</v>
      </c>
      <c r="AA11" s="11">
        <v>0.55210227633779496</v>
      </c>
      <c r="AB11" s="11">
        <v>0.49225766022417899</v>
      </c>
      <c r="AC11" s="11">
        <v>0.45150683758490101</v>
      </c>
      <c r="AD11" s="11"/>
      <c r="AE11" s="11">
        <v>0.49943699773734102</v>
      </c>
      <c r="AF11" s="11">
        <v>0.50639185996979197</v>
      </c>
      <c r="AG11" s="11">
        <v>0.54082230963229305</v>
      </c>
      <c r="AH11" s="11">
        <v>0.50708977364135799</v>
      </c>
      <c r="AI11" s="11">
        <v>0.461062328979086</v>
      </c>
      <c r="AJ11" s="11"/>
      <c r="AK11" s="11">
        <v>0.50790457598668703</v>
      </c>
      <c r="AL11" s="11">
        <v>0.56601680236115304</v>
      </c>
      <c r="AM11" s="11">
        <v>0.44833475594180899</v>
      </c>
      <c r="AN11" s="11">
        <v>0.49392117154386</v>
      </c>
      <c r="AO11" s="11">
        <v>0.48120091043686503</v>
      </c>
      <c r="AP11" s="11">
        <v>0.52420595530043201</v>
      </c>
      <c r="AQ11" s="11"/>
      <c r="AR11" s="11">
        <v>0.503222639217349</v>
      </c>
      <c r="AS11" s="11">
        <v>0.54759775700896796</v>
      </c>
      <c r="AT11" s="11">
        <v>0.45824043979584</v>
      </c>
      <c r="AU11" s="11"/>
      <c r="AV11" s="11">
        <v>0.51046499714464899</v>
      </c>
      <c r="AW11" s="11">
        <v>0.52616148757560099</v>
      </c>
      <c r="AX11" s="11">
        <v>0.55894111009707703</v>
      </c>
      <c r="AY11" s="11">
        <v>0.43953172433273602</v>
      </c>
      <c r="AZ11" s="11">
        <v>0.42804930486749698</v>
      </c>
      <c r="BA11" s="11"/>
      <c r="BB11" s="11">
        <v>0.52861205259392496</v>
      </c>
      <c r="BC11" s="11">
        <v>0.51726451322613598</v>
      </c>
      <c r="BD11" s="11">
        <v>0.55221172868756396</v>
      </c>
      <c r="BE11" s="11"/>
      <c r="BF11" s="11">
        <v>0.475214389913859</v>
      </c>
      <c r="BG11" s="11">
        <v>0.53556956672092804</v>
      </c>
      <c r="BH11" s="11">
        <v>0.50224328753063296</v>
      </c>
      <c r="BI11" s="11">
        <v>0.52215785310999596</v>
      </c>
      <c r="BJ11" s="11">
        <v>0.54278712856976596</v>
      </c>
      <c r="BK11" s="11">
        <v>0.454908784115238</v>
      </c>
    </row>
    <row r="12" spans="1:160" x14ac:dyDescent="0.35">
      <c r="B12" s="14" t="s">
        <v>343</v>
      </c>
      <c r="C12" s="11">
        <v>0.22290853018040399</v>
      </c>
      <c r="D12" s="11">
        <v>0.22620730955257701</v>
      </c>
      <c r="E12" s="11">
        <v>0.22012662242140499</v>
      </c>
      <c r="F12" s="11"/>
      <c r="G12" s="11">
        <v>0.29568742915843299</v>
      </c>
      <c r="H12" s="11">
        <v>0.2604776270545</v>
      </c>
      <c r="I12" s="11">
        <v>0.244150165196279</v>
      </c>
      <c r="J12" s="11">
        <v>0.18151919404158701</v>
      </c>
      <c r="K12" s="11">
        <v>0.19929510122588001</v>
      </c>
      <c r="L12" s="11">
        <v>0.175061266888178</v>
      </c>
      <c r="M12" s="11"/>
      <c r="N12" s="11">
        <v>0.233168746551841</v>
      </c>
      <c r="O12" s="11">
        <v>0.24295134496759299</v>
      </c>
      <c r="P12" s="11">
        <v>0.22444148706257799</v>
      </c>
      <c r="Q12" s="11">
        <v>0.20664022430713699</v>
      </c>
      <c r="R12" s="11">
        <v>0.17000289737702601</v>
      </c>
      <c r="S12" s="11">
        <v>0.23490011270189301</v>
      </c>
      <c r="T12" s="11">
        <v>0.247529353435401</v>
      </c>
      <c r="U12" s="11">
        <v>0.22443313675454399</v>
      </c>
      <c r="V12" s="11">
        <v>0.26372058305874302</v>
      </c>
      <c r="W12" s="11">
        <v>0.17753746649299701</v>
      </c>
      <c r="X12" s="11">
        <v>0.172908123900651</v>
      </c>
      <c r="Y12" s="11"/>
      <c r="Z12" s="11">
        <v>0.222052862720102</v>
      </c>
      <c r="AA12" s="11">
        <v>0.19875295640389101</v>
      </c>
      <c r="AB12" s="11">
        <v>0.23341635175382799</v>
      </c>
      <c r="AC12" s="11">
        <v>0.24034421832254099</v>
      </c>
      <c r="AD12" s="11"/>
      <c r="AE12" s="11">
        <v>0.212070853418376</v>
      </c>
      <c r="AF12" s="11">
        <v>0.22816120082405</v>
      </c>
      <c r="AG12" s="11">
        <v>0.21188826555352899</v>
      </c>
      <c r="AH12" s="11">
        <v>0.26960139277785999</v>
      </c>
      <c r="AI12" s="11">
        <v>0.263421280879159</v>
      </c>
      <c r="AJ12" s="11"/>
      <c r="AK12" s="11">
        <v>0.21049826971272501</v>
      </c>
      <c r="AL12" s="11">
        <v>0.19918810791033401</v>
      </c>
      <c r="AM12" s="11">
        <v>0.23518984894224401</v>
      </c>
      <c r="AN12" s="11">
        <v>0.233750400512266</v>
      </c>
      <c r="AO12" s="11">
        <v>0.281956387570933</v>
      </c>
      <c r="AP12" s="11">
        <v>0.19980138547285001</v>
      </c>
      <c r="AQ12" s="11"/>
      <c r="AR12" s="11">
        <v>0.20547469985502201</v>
      </c>
      <c r="AS12" s="11">
        <v>0.234663498180539</v>
      </c>
      <c r="AT12" s="11">
        <v>0.213288173450427</v>
      </c>
      <c r="AU12" s="11"/>
      <c r="AV12" s="11">
        <v>0.213751472406223</v>
      </c>
      <c r="AW12" s="11">
        <v>0.26542063578550301</v>
      </c>
      <c r="AX12" s="11">
        <v>0.20957793947004599</v>
      </c>
      <c r="AY12" s="11">
        <v>0.113090755583095</v>
      </c>
      <c r="AZ12" s="11">
        <v>0.214711587952371</v>
      </c>
      <c r="BA12" s="11"/>
      <c r="BB12" s="11">
        <v>0.23028434607330001</v>
      </c>
      <c r="BC12" s="11">
        <v>0.28029901930477502</v>
      </c>
      <c r="BD12" s="11">
        <v>0.20826217087740301</v>
      </c>
      <c r="BE12" s="11"/>
      <c r="BF12" s="11">
        <v>0.27024404588180301</v>
      </c>
      <c r="BG12" s="11">
        <v>0.205171150398784</v>
      </c>
      <c r="BH12" s="11">
        <v>0.24941603206524501</v>
      </c>
      <c r="BI12" s="11">
        <v>0.21415899821947701</v>
      </c>
      <c r="BJ12" s="11">
        <v>0.178726049933988</v>
      </c>
      <c r="BK12" s="11">
        <v>0.19954386825228401</v>
      </c>
    </row>
    <row r="13" spans="1:160" x14ac:dyDescent="0.35">
      <c r="B13" s="14" t="s">
        <v>104</v>
      </c>
      <c r="C13" s="31">
        <v>8.9326373590431704E-2</v>
      </c>
      <c r="D13" s="31">
        <v>7.5677014066578993E-2</v>
      </c>
      <c r="E13" s="31">
        <v>0.101557173394619</v>
      </c>
      <c r="F13" s="31"/>
      <c r="G13" s="31">
        <v>9.5501779764973996E-2</v>
      </c>
      <c r="H13" s="31">
        <v>8.1858412960305202E-2</v>
      </c>
      <c r="I13" s="31">
        <v>0.100232081906763</v>
      </c>
      <c r="J13" s="31">
        <v>9.94416229675327E-2</v>
      </c>
      <c r="K13" s="31">
        <v>8.7120857183727501E-2</v>
      </c>
      <c r="L13" s="31">
        <v>7.5630023396828894E-2</v>
      </c>
      <c r="M13" s="31"/>
      <c r="N13" s="31">
        <v>9.0867306895822897E-2</v>
      </c>
      <c r="O13" s="31">
        <v>7.47330556507972E-2</v>
      </c>
      <c r="P13" s="31">
        <v>6.6962829813479396E-2</v>
      </c>
      <c r="Q13" s="31">
        <v>9.1819465695820099E-2</v>
      </c>
      <c r="R13" s="31">
        <v>0.11390717546378799</v>
      </c>
      <c r="S13" s="31">
        <v>9.5762592990241605E-2</v>
      </c>
      <c r="T13" s="31">
        <v>9.3541035532251293E-2</v>
      </c>
      <c r="U13" s="31">
        <v>6.9138883040675198E-2</v>
      </c>
      <c r="V13" s="31">
        <v>9.3807380886941599E-2</v>
      </c>
      <c r="W13" s="31">
        <v>8.8575122639002801E-2</v>
      </c>
      <c r="X13" s="31">
        <v>0.109124790784089</v>
      </c>
      <c r="Y13" s="31"/>
      <c r="Z13" s="31">
        <v>6.1703070554088003E-2</v>
      </c>
      <c r="AA13" s="31">
        <v>8.7148164284255702E-2</v>
      </c>
      <c r="AB13" s="31">
        <v>8.4936844467148498E-2</v>
      </c>
      <c r="AC13" s="31">
        <v>0.124648849428248</v>
      </c>
      <c r="AD13" s="31"/>
      <c r="AE13" s="31">
        <v>0.10133418816498301</v>
      </c>
      <c r="AF13" s="31">
        <v>9.8745884770967601E-2</v>
      </c>
      <c r="AG13" s="31">
        <v>6.9814111939707602E-2</v>
      </c>
      <c r="AH13" s="31">
        <v>6.44780243874125E-2</v>
      </c>
      <c r="AI13" s="31">
        <v>5.86594185133879E-2</v>
      </c>
      <c r="AJ13" s="31"/>
      <c r="AK13" s="31">
        <v>7.0925416379421402E-2</v>
      </c>
      <c r="AL13" s="31">
        <v>8.1874496546077105E-2</v>
      </c>
      <c r="AM13" s="31">
        <v>0.13543743132587499</v>
      </c>
      <c r="AN13" s="31">
        <v>8.99061502165064E-2</v>
      </c>
      <c r="AO13" s="31">
        <v>9.1142486082044699E-2</v>
      </c>
      <c r="AP13" s="31">
        <v>0.14102428050608001</v>
      </c>
      <c r="AQ13" s="31"/>
      <c r="AR13" s="31">
        <v>7.7433075631674494E-2</v>
      </c>
      <c r="AS13" s="31">
        <v>7.0001229830735007E-2</v>
      </c>
      <c r="AT13" s="31">
        <v>0.16099997249546899</v>
      </c>
      <c r="AU13" s="31"/>
      <c r="AV13" s="31">
        <v>6.5840075086454203E-2</v>
      </c>
      <c r="AW13" s="31">
        <v>7.8977286369696004E-2</v>
      </c>
      <c r="AX13" s="31">
        <v>6.3990956445882902E-2</v>
      </c>
      <c r="AY13" s="31">
        <v>5.37714716592387E-2</v>
      </c>
      <c r="AZ13" s="31">
        <v>0.18572427773812999</v>
      </c>
      <c r="BA13" s="31"/>
      <c r="BB13" s="31">
        <v>5.4848257579011503E-2</v>
      </c>
      <c r="BC13" s="31">
        <v>7.4737531197779497E-2</v>
      </c>
      <c r="BD13" s="31">
        <v>6.1576715375009597E-2</v>
      </c>
      <c r="BE13" s="31"/>
      <c r="BF13" s="31">
        <v>8.5086098944946995E-2</v>
      </c>
      <c r="BG13" s="31">
        <v>0.103377535062127</v>
      </c>
      <c r="BH13" s="31">
        <v>9.8383232069518795E-2</v>
      </c>
      <c r="BI13" s="31">
        <v>7.7793541881912898E-2</v>
      </c>
      <c r="BJ13" s="31">
        <v>7.6873472237673102E-2</v>
      </c>
      <c r="BK13" s="31">
        <v>9.0783898768381693E-2</v>
      </c>
    </row>
    <row r="14" spans="1:160" s="36" customFormat="1" x14ac:dyDescent="0.35">
      <c r="B14" s="37" t="s">
        <v>436</v>
      </c>
      <c r="C14" s="38">
        <v>0.73433839841644299</v>
      </c>
      <c r="D14" s="38">
        <v>0.70904607406515208</v>
      </c>
      <c r="E14" s="38">
        <v>0.76009332418536502</v>
      </c>
      <c r="F14" s="38"/>
      <c r="G14" s="38">
        <v>0.703757922267918</v>
      </c>
      <c r="H14" s="38">
        <v>0.75675862474279099</v>
      </c>
      <c r="I14" s="38">
        <v>0.78408654066954797</v>
      </c>
      <c r="J14" s="38">
        <v>0.73070061691922505</v>
      </c>
      <c r="K14" s="38">
        <v>0.72855272025545104</v>
      </c>
      <c r="L14" s="38">
        <v>0.70312449309442804</v>
      </c>
      <c r="M14" s="38"/>
      <c r="N14" s="38">
        <v>0.73446759463091293</v>
      </c>
      <c r="O14" s="38">
        <v>0.76113152566298992</v>
      </c>
      <c r="P14" s="38">
        <v>0.76830887929349889</v>
      </c>
      <c r="Q14" s="38">
        <v>0.68969342303321401</v>
      </c>
      <c r="R14" s="38">
        <v>0.719416276822336</v>
      </c>
      <c r="S14" s="38">
        <v>0.77015983549021505</v>
      </c>
      <c r="T14" s="38">
        <v>0.74001453970300002</v>
      </c>
      <c r="U14" s="38">
        <v>0.75996631120713198</v>
      </c>
      <c r="V14" s="38">
        <v>0.74557579314769296</v>
      </c>
      <c r="W14" s="38">
        <v>0.68641666851378003</v>
      </c>
      <c r="X14" s="38">
        <v>0.67881127497496108</v>
      </c>
      <c r="Y14" s="38"/>
      <c r="Z14" s="38">
        <v>0.76731953728036006</v>
      </c>
      <c r="AA14" s="38">
        <v>0.75085523274168597</v>
      </c>
      <c r="AB14" s="38">
        <v>0.72567401197800696</v>
      </c>
      <c r="AC14" s="38">
        <v>0.691851055907442</v>
      </c>
      <c r="AD14" s="38"/>
      <c r="AE14" s="38">
        <v>0.71150785115571702</v>
      </c>
      <c r="AF14" s="38">
        <v>0.73455306079384197</v>
      </c>
      <c r="AG14" s="38">
        <v>0.75271057518582207</v>
      </c>
      <c r="AH14" s="38">
        <v>0.77669116641921798</v>
      </c>
      <c r="AI14" s="38">
        <v>0.724483609858245</v>
      </c>
      <c r="AJ14" s="38"/>
      <c r="AK14" s="38">
        <v>0.71840284569941204</v>
      </c>
      <c r="AL14" s="38">
        <v>0.76520491027148707</v>
      </c>
      <c r="AM14" s="38">
        <v>0.68352460488405298</v>
      </c>
      <c r="AN14" s="38">
        <v>0.72767157205612598</v>
      </c>
      <c r="AO14" s="38">
        <v>0.76315729800779808</v>
      </c>
      <c r="AP14" s="38">
        <v>0.72400734077328199</v>
      </c>
      <c r="AQ14" s="38"/>
      <c r="AR14" s="38">
        <v>0.70869733907237098</v>
      </c>
      <c r="AS14" s="38">
        <v>0.78226125518950695</v>
      </c>
      <c r="AT14" s="38">
        <v>0.671528613246267</v>
      </c>
      <c r="AU14" s="38"/>
      <c r="AV14" s="38">
        <v>0.72421646955087193</v>
      </c>
      <c r="AW14" s="38">
        <v>0.79158212336110401</v>
      </c>
      <c r="AX14" s="38">
        <v>0.76851904956712302</v>
      </c>
      <c r="AY14" s="38">
        <v>0.55262247991583102</v>
      </c>
      <c r="AZ14" s="38">
        <v>0.64276089281986803</v>
      </c>
      <c r="BA14" s="38"/>
      <c r="BB14" s="38">
        <v>0.75889639866722503</v>
      </c>
      <c r="BC14" s="38">
        <v>0.79756353253091095</v>
      </c>
      <c r="BD14" s="38">
        <v>0.76047389956496692</v>
      </c>
      <c r="BE14" s="38"/>
      <c r="BF14" s="38">
        <v>0.74545843579566196</v>
      </c>
      <c r="BG14" s="38">
        <v>0.74074071711971201</v>
      </c>
      <c r="BH14" s="38">
        <v>0.75165931959587795</v>
      </c>
      <c r="BI14" s="38">
        <v>0.736316851329473</v>
      </c>
      <c r="BJ14" s="38">
        <v>0.72151317850375396</v>
      </c>
      <c r="BK14" s="38">
        <v>0.65445265236752204</v>
      </c>
    </row>
    <row r="15" spans="1:160" s="26" customFormat="1" x14ac:dyDescent="0.35">
      <c r="B15" s="39" t="s">
        <v>437</v>
      </c>
      <c r="C15" s="38">
        <v>0.1763352279931254</v>
      </c>
      <c r="D15" s="38">
        <v>0.21527691186826858</v>
      </c>
      <c r="E15" s="38">
        <v>0.1383495024200164</v>
      </c>
      <c r="F15" s="38"/>
      <c r="G15" s="38">
        <v>0.20074029796710763</v>
      </c>
      <c r="H15" s="38">
        <v>0.16138296229690341</v>
      </c>
      <c r="I15" s="38">
        <v>0.11568137742368989</v>
      </c>
      <c r="J15" s="38">
        <v>0.16985776011324188</v>
      </c>
      <c r="K15" s="38">
        <v>0.18432642256082138</v>
      </c>
      <c r="L15" s="38">
        <v>0.2212454835087429</v>
      </c>
      <c r="M15" s="38"/>
      <c r="N15" s="38">
        <v>0.17466509847326422</v>
      </c>
      <c r="O15" s="38">
        <v>0.16413541868621251</v>
      </c>
      <c r="P15" s="38">
        <v>0.16472829089302199</v>
      </c>
      <c r="Q15" s="38">
        <v>0.21848711127096579</v>
      </c>
      <c r="R15" s="38">
        <v>0.16667654771387691</v>
      </c>
      <c r="S15" s="38">
        <v>0.1340775715195428</v>
      </c>
      <c r="T15" s="38">
        <v>0.16644442476474852</v>
      </c>
      <c r="U15" s="38">
        <v>0.17089480575219229</v>
      </c>
      <c r="V15" s="38">
        <v>0.16061682596536558</v>
      </c>
      <c r="W15" s="38">
        <v>0.22500820884721712</v>
      </c>
      <c r="X15" s="38">
        <v>0.21206393424095032</v>
      </c>
      <c r="Y15" s="38"/>
      <c r="Z15" s="38">
        <v>0.17097739216555249</v>
      </c>
      <c r="AA15" s="38">
        <v>0.1619966029740581</v>
      </c>
      <c r="AB15" s="38">
        <v>0.18938914355484482</v>
      </c>
      <c r="AC15" s="38">
        <v>0.18350009466431019</v>
      </c>
      <c r="AD15" s="38"/>
      <c r="AE15" s="38">
        <v>0.18715796067930049</v>
      </c>
      <c r="AF15" s="38">
        <v>0.16670105443519029</v>
      </c>
      <c r="AG15" s="38">
        <v>0.17747531287447038</v>
      </c>
      <c r="AH15" s="38">
        <v>0.15883080919337011</v>
      </c>
      <c r="AI15" s="38">
        <v>0.2168569716283662</v>
      </c>
      <c r="AJ15" s="38"/>
      <c r="AK15" s="38">
        <v>0.2106717379211665</v>
      </c>
      <c r="AL15" s="38">
        <v>0.152920593182437</v>
      </c>
      <c r="AM15" s="38">
        <v>0.18103796379007181</v>
      </c>
      <c r="AN15" s="38">
        <v>0.1824222777273676</v>
      </c>
      <c r="AO15" s="38">
        <v>0.1457002159101578</v>
      </c>
      <c r="AP15" s="38">
        <v>0.13496837872063872</v>
      </c>
      <c r="AQ15" s="38"/>
      <c r="AR15" s="38">
        <v>0.2138695852959541</v>
      </c>
      <c r="AS15" s="38">
        <v>0.1477375149797571</v>
      </c>
      <c r="AT15" s="38">
        <v>0.16747141425826351</v>
      </c>
      <c r="AU15" s="38"/>
      <c r="AV15" s="38">
        <v>0.20994345536267317</v>
      </c>
      <c r="AW15" s="38">
        <v>0.1294405902692001</v>
      </c>
      <c r="AX15" s="38">
        <v>0.16748999398699399</v>
      </c>
      <c r="AY15" s="38">
        <v>0.39360604842492997</v>
      </c>
      <c r="AZ15" s="38">
        <v>0.17151482944200158</v>
      </c>
      <c r="BA15" s="38"/>
      <c r="BB15" s="38">
        <v>0.18625534375376332</v>
      </c>
      <c r="BC15" s="38">
        <v>0.1276989362713094</v>
      </c>
      <c r="BD15" s="38">
        <v>0.17794938506002331</v>
      </c>
      <c r="BE15" s="38"/>
      <c r="BF15" s="38">
        <v>0.1694554652593909</v>
      </c>
      <c r="BG15" s="38">
        <v>0.15588174781816069</v>
      </c>
      <c r="BH15" s="38">
        <v>0.14995744833460301</v>
      </c>
      <c r="BI15" s="38">
        <v>0.1858896067886141</v>
      </c>
      <c r="BJ15" s="38">
        <v>0.20161334925857338</v>
      </c>
      <c r="BK15" s="38">
        <v>0.2547634488640968</v>
      </c>
    </row>
    <row r="16" spans="1:160" s="42" customFormat="1" x14ac:dyDescent="0.35">
      <c r="A16" s="36"/>
      <c r="B16" s="40" t="s">
        <v>438</v>
      </c>
      <c r="C16" s="41">
        <v>0.5580031704233176</v>
      </c>
      <c r="D16" s="41">
        <v>0.49376916219688349</v>
      </c>
      <c r="E16" s="41">
        <v>0.62174382176534859</v>
      </c>
      <c r="F16" s="41"/>
      <c r="G16" s="41">
        <v>0.50301762430081043</v>
      </c>
      <c r="H16" s="41">
        <v>0.59537566244588758</v>
      </c>
      <c r="I16" s="41">
        <v>0.66840516324585808</v>
      </c>
      <c r="J16" s="41">
        <v>0.56084285680598311</v>
      </c>
      <c r="K16" s="41">
        <v>0.54422629769462971</v>
      </c>
      <c r="L16" s="41">
        <v>0.48187900958568514</v>
      </c>
      <c r="M16" s="41"/>
      <c r="N16" s="41">
        <v>0.55980249615764865</v>
      </c>
      <c r="O16" s="41">
        <v>0.59699610697677741</v>
      </c>
      <c r="P16" s="41">
        <v>0.6035805884004769</v>
      </c>
      <c r="Q16" s="41">
        <v>0.47120631176224825</v>
      </c>
      <c r="R16" s="41">
        <v>0.55273972910845903</v>
      </c>
      <c r="S16" s="41">
        <v>0.63608226397067225</v>
      </c>
      <c r="T16" s="41">
        <v>0.5735701149382515</v>
      </c>
      <c r="U16" s="41">
        <v>0.58907150545493969</v>
      </c>
      <c r="V16" s="41">
        <v>0.58495896718232743</v>
      </c>
      <c r="W16" s="41">
        <v>0.46140845966656291</v>
      </c>
      <c r="X16" s="41">
        <v>0.46674734073401075</v>
      </c>
      <c r="Y16" s="41"/>
      <c r="Z16" s="41">
        <v>0.59634214511480754</v>
      </c>
      <c r="AA16" s="41">
        <v>0.58885862976762793</v>
      </c>
      <c r="AB16" s="41">
        <v>0.53628486842316214</v>
      </c>
      <c r="AC16" s="41">
        <v>0.50835096124313184</v>
      </c>
      <c r="AD16" s="41"/>
      <c r="AE16" s="41">
        <v>0.52434989047641656</v>
      </c>
      <c r="AF16" s="41">
        <v>0.56785200635865163</v>
      </c>
      <c r="AG16" s="41">
        <v>0.57523526231135169</v>
      </c>
      <c r="AH16" s="41">
        <v>0.61786035722584787</v>
      </c>
      <c r="AI16" s="41">
        <v>0.50762663822987886</v>
      </c>
      <c r="AJ16" s="41"/>
      <c r="AK16" s="41">
        <v>0.50773110777824559</v>
      </c>
      <c r="AL16" s="41">
        <v>0.61228431708905007</v>
      </c>
      <c r="AM16" s="41">
        <v>0.50248664109398122</v>
      </c>
      <c r="AN16" s="41">
        <v>0.54524929432875835</v>
      </c>
      <c r="AO16" s="41">
        <v>0.61745708209764028</v>
      </c>
      <c r="AP16" s="41">
        <v>0.58903896205264328</v>
      </c>
      <c r="AQ16" s="41"/>
      <c r="AR16" s="41">
        <v>0.49482775377641686</v>
      </c>
      <c r="AS16" s="41">
        <v>0.63452374020974989</v>
      </c>
      <c r="AT16" s="41">
        <v>0.5040571989880035</v>
      </c>
      <c r="AU16" s="41"/>
      <c r="AV16" s="41">
        <v>0.51427301418819882</v>
      </c>
      <c r="AW16" s="41">
        <v>0.66214153309190393</v>
      </c>
      <c r="AX16" s="41">
        <v>0.60102905558012898</v>
      </c>
      <c r="AY16" s="41">
        <v>0.15901643149090106</v>
      </c>
      <c r="AZ16" s="41">
        <v>0.47124606337786645</v>
      </c>
      <c r="BA16" s="41"/>
      <c r="BB16" s="41">
        <v>0.57264105491346173</v>
      </c>
      <c r="BC16" s="41">
        <v>0.66986459625960149</v>
      </c>
      <c r="BD16" s="41">
        <v>0.58252451450494358</v>
      </c>
      <c r="BE16" s="41"/>
      <c r="BF16" s="41">
        <v>0.57600297053627103</v>
      </c>
      <c r="BG16" s="41">
        <v>0.58485896930155135</v>
      </c>
      <c r="BH16" s="41">
        <v>0.60170187126127495</v>
      </c>
      <c r="BI16" s="41">
        <v>0.5504272445408589</v>
      </c>
      <c r="BJ16" s="41">
        <v>0.51989982924518063</v>
      </c>
      <c r="BK16" s="41">
        <v>0.39968920350342524</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FD21"/>
  <sheetViews>
    <sheetView showGridLines="0" workbookViewId="0">
      <pane xSplit="2" topLeftCell="C1" activePane="topRight" state="frozen"/>
      <selection activeCell="A16" sqref="A16"/>
      <selection pane="topRight" activeCell="I14" sqref="I14"/>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348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7.6239071310013298E-2</v>
      </c>
      <c r="D9" s="11">
        <v>9.6674278015832199E-2</v>
      </c>
      <c r="E9" s="11">
        <v>5.6745332337911597E-2</v>
      </c>
      <c r="F9" s="11"/>
      <c r="G9" s="11">
        <v>7.1513189944976602E-2</v>
      </c>
      <c r="H9" s="11">
        <v>8.1739962267614694E-2</v>
      </c>
      <c r="I9" s="11">
        <v>5.1779798583744402E-2</v>
      </c>
      <c r="J9" s="11">
        <v>8.6441437961761902E-2</v>
      </c>
      <c r="K9" s="11">
        <v>7.8357737894017704E-2</v>
      </c>
      <c r="L9" s="11">
        <v>8.5108117322307705E-2</v>
      </c>
      <c r="M9" s="11"/>
      <c r="N9" s="11">
        <v>7.2435234468166895E-2</v>
      </c>
      <c r="O9" s="11">
        <v>6.6563993850115799E-2</v>
      </c>
      <c r="P9" s="11">
        <v>8.0532899380802297E-2</v>
      </c>
      <c r="Q9" s="11">
        <v>9.6188018003875206E-2</v>
      </c>
      <c r="R9" s="11">
        <v>6.4548897827078594E-2</v>
      </c>
      <c r="S9" s="11">
        <v>6.8774274258039697E-2</v>
      </c>
      <c r="T9" s="11">
        <v>5.4157506403263299E-2</v>
      </c>
      <c r="U9" s="11">
        <v>9.3281914340274594E-2</v>
      </c>
      <c r="V9" s="11">
        <v>8.5598286841668106E-2</v>
      </c>
      <c r="W9" s="11">
        <v>8.4668316886848394E-2</v>
      </c>
      <c r="X9" s="11">
        <v>8.4956093779265399E-2</v>
      </c>
      <c r="Y9" s="11"/>
      <c r="Z9" s="11">
        <v>5.2418971773484202E-2</v>
      </c>
      <c r="AA9" s="11">
        <v>7.8019119303825699E-2</v>
      </c>
      <c r="AB9" s="11">
        <v>7.3365591430642793E-2</v>
      </c>
      <c r="AC9" s="11">
        <v>0.100426829865827</v>
      </c>
      <c r="AD9" s="11"/>
      <c r="AE9" s="11">
        <v>9.4997820357876503E-2</v>
      </c>
      <c r="AF9" s="11">
        <v>7.9186577539149802E-2</v>
      </c>
      <c r="AG9" s="11">
        <v>6.2007590060468298E-2</v>
      </c>
      <c r="AH9" s="11">
        <v>6.1693439310427603E-2</v>
      </c>
      <c r="AI9" s="11">
        <v>7.8085125700729702E-2</v>
      </c>
      <c r="AJ9" s="11"/>
      <c r="AK9" s="11">
        <v>8.81524626061434E-2</v>
      </c>
      <c r="AL9" s="11">
        <v>6.26042475884762E-2</v>
      </c>
      <c r="AM9" s="11">
        <v>8.8205765848644299E-2</v>
      </c>
      <c r="AN9" s="11">
        <v>7.5764493192220603E-2</v>
      </c>
      <c r="AO9" s="11">
        <v>6.6417779987266903E-2</v>
      </c>
      <c r="AP9" s="11">
        <v>7.4734364937662598E-2</v>
      </c>
      <c r="AQ9" s="11"/>
      <c r="AR9" s="11">
        <v>9.9936502435479205E-2</v>
      </c>
      <c r="AS9" s="11">
        <v>5.5816559926266697E-2</v>
      </c>
      <c r="AT9" s="11">
        <v>8.6837397008964395E-2</v>
      </c>
      <c r="AU9" s="11"/>
      <c r="AV9" s="11">
        <v>8.3405404787603304E-2</v>
      </c>
      <c r="AW9" s="11">
        <v>6.4076868452039207E-2</v>
      </c>
      <c r="AX9" s="11">
        <v>4.0157698479145097E-2</v>
      </c>
      <c r="AY9" s="11">
        <v>0.20051128125238499</v>
      </c>
      <c r="AZ9" s="11">
        <v>9.1702275438977299E-2</v>
      </c>
      <c r="BA9" s="11"/>
      <c r="BB9" s="11">
        <v>7.2847729333222699E-2</v>
      </c>
      <c r="BC9" s="11">
        <v>6.0840969429750098E-2</v>
      </c>
      <c r="BD9" s="11">
        <v>4.1017250655625601E-2</v>
      </c>
      <c r="BE9" s="11"/>
      <c r="BF9" s="11">
        <v>6.8822203863804596E-2</v>
      </c>
      <c r="BG9" s="11">
        <v>7.0597730251155205E-2</v>
      </c>
      <c r="BH9" s="11">
        <v>7.55767097610269E-2</v>
      </c>
      <c r="BI9" s="11">
        <v>7.0474863451593706E-2</v>
      </c>
      <c r="BJ9" s="11">
        <v>9.0377294051793094E-2</v>
      </c>
      <c r="BK9" s="11">
        <v>0.114077246800875</v>
      </c>
    </row>
    <row r="10" spans="1:160" x14ac:dyDescent="0.35">
      <c r="B10" s="14" t="s">
        <v>341</v>
      </c>
      <c r="C10" s="11">
        <v>0.18168331271183499</v>
      </c>
      <c r="D10" s="11">
        <v>0.19708676023112601</v>
      </c>
      <c r="E10" s="11">
        <v>0.16644874750889199</v>
      </c>
      <c r="F10" s="11"/>
      <c r="G10" s="11">
        <v>0.26065541658053798</v>
      </c>
      <c r="H10" s="11">
        <v>0.16709161161920799</v>
      </c>
      <c r="I10" s="11">
        <v>0.16015721915057199</v>
      </c>
      <c r="J10" s="11">
        <v>0.16584509265963701</v>
      </c>
      <c r="K10" s="11">
        <v>0.17625166324945399</v>
      </c>
      <c r="L10" s="11">
        <v>0.17408850107913501</v>
      </c>
      <c r="M10" s="11"/>
      <c r="N10" s="11">
        <v>0.18940024795383401</v>
      </c>
      <c r="O10" s="11">
        <v>0.14785487729903601</v>
      </c>
      <c r="P10" s="11">
        <v>0.21742654026430899</v>
      </c>
      <c r="Q10" s="11">
        <v>0.19654888972418999</v>
      </c>
      <c r="R10" s="11">
        <v>0.15556641699683399</v>
      </c>
      <c r="S10" s="11">
        <v>0.17169068200111201</v>
      </c>
      <c r="T10" s="11">
        <v>0.185363830610453</v>
      </c>
      <c r="U10" s="11">
        <v>0.155796303794278</v>
      </c>
      <c r="V10" s="11">
        <v>0.191328421497932</v>
      </c>
      <c r="W10" s="11">
        <v>0.187213674790775</v>
      </c>
      <c r="X10" s="11">
        <v>0.20235057815926</v>
      </c>
      <c r="Y10" s="11"/>
      <c r="Z10" s="11">
        <v>0.18877883057759201</v>
      </c>
      <c r="AA10" s="11">
        <v>0.202782173028281</v>
      </c>
      <c r="AB10" s="11">
        <v>0.203641990064165</v>
      </c>
      <c r="AC10" s="11">
        <v>0.13198574106359201</v>
      </c>
      <c r="AD10" s="11"/>
      <c r="AE10" s="11">
        <v>0.14090786501539501</v>
      </c>
      <c r="AF10" s="11">
        <v>0.188239677502478</v>
      </c>
      <c r="AG10" s="11">
        <v>0.211544149217406</v>
      </c>
      <c r="AH10" s="11">
        <v>0.17840293872451399</v>
      </c>
      <c r="AI10" s="11">
        <v>0.141838269971818</v>
      </c>
      <c r="AJ10" s="11"/>
      <c r="AK10" s="11">
        <v>0.174549658168036</v>
      </c>
      <c r="AL10" s="11">
        <v>0.20773709624144199</v>
      </c>
      <c r="AM10" s="11">
        <v>0.143226974963339</v>
      </c>
      <c r="AN10" s="11">
        <v>0.15782390819296899</v>
      </c>
      <c r="AO10" s="11">
        <v>0.17263572163820801</v>
      </c>
      <c r="AP10" s="11">
        <v>0.244026436190388</v>
      </c>
      <c r="AQ10" s="11"/>
      <c r="AR10" s="11">
        <v>0.18016699969298899</v>
      </c>
      <c r="AS10" s="11">
        <v>0.176282093774389</v>
      </c>
      <c r="AT10" s="11">
        <v>0.17007016495847799</v>
      </c>
      <c r="AU10" s="11"/>
      <c r="AV10" s="11">
        <v>0.18757072494527099</v>
      </c>
      <c r="AW10" s="11">
        <v>0.17725739991964601</v>
      </c>
      <c r="AX10" s="11">
        <v>0.19020986858834699</v>
      </c>
      <c r="AY10" s="11">
        <v>0.16027284330684399</v>
      </c>
      <c r="AZ10" s="11">
        <v>0.15674004755068799</v>
      </c>
      <c r="BA10" s="11"/>
      <c r="BB10" s="11">
        <v>0.18260017237922599</v>
      </c>
      <c r="BC10" s="11">
        <v>0.177486646719513</v>
      </c>
      <c r="BD10" s="11">
        <v>0.20605818615106</v>
      </c>
      <c r="BE10" s="11"/>
      <c r="BF10" s="11">
        <v>0.19081938182604399</v>
      </c>
      <c r="BG10" s="11">
        <v>0.16899968034749799</v>
      </c>
      <c r="BH10" s="11">
        <v>0.195288505729386</v>
      </c>
      <c r="BI10" s="11">
        <v>0.17508845622750099</v>
      </c>
      <c r="BJ10" s="11">
        <v>0.169715295984702</v>
      </c>
      <c r="BK10" s="11">
        <v>0.22431488257926099</v>
      </c>
    </row>
    <row r="11" spans="1:160" x14ac:dyDescent="0.35">
      <c r="B11" s="14" t="s">
        <v>342</v>
      </c>
      <c r="C11" s="11">
        <v>0.43955646615203697</v>
      </c>
      <c r="D11" s="11">
        <v>0.42281646618743501</v>
      </c>
      <c r="E11" s="11">
        <v>0.45695322866238403</v>
      </c>
      <c r="F11" s="11"/>
      <c r="G11" s="11">
        <v>0.40228574816054602</v>
      </c>
      <c r="H11" s="11">
        <v>0.44494507366807601</v>
      </c>
      <c r="I11" s="11">
        <v>0.46065296864653599</v>
      </c>
      <c r="J11" s="11">
        <v>0.44012825596231497</v>
      </c>
      <c r="K11" s="11">
        <v>0.46583439906770502</v>
      </c>
      <c r="L11" s="11">
        <v>0.42509729464208801</v>
      </c>
      <c r="M11" s="11"/>
      <c r="N11" s="11">
        <v>0.40885784938320702</v>
      </c>
      <c r="O11" s="11">
        <v>0.48852852162444999</v>
      </c>
      <c r="P11" s="11">
        <v>0.42439107594190201</v>
      </c>
      <c r="Q11" s="11">
        <v>0.391697993980337</v>
      </c>
      <c r="R11" s="11">
        <v>0.48563279940679399</v>
      </c>
      <c r="S11" s="11">
        <v>0.4826889536233</v>
      </c>
      <c r="T11" s="11">
        <v>0.39229694282056898</v>
      </c>
      <c r="U11" s="11">
        <v>0.46076793494592699</v>
      </c>
      <c r="V11" s="11">
        <v>0.451795920940322</v>
      </c>
      <c r="W11" s="11">
        <v>0.428758355380227</v>
      </c>
      <c r="X11" s="11">
        <v>0.41760426139907503</v>
      </c>
      <c r="Y11" s="11"/>
      <c r="Z11" s="11">
        <v>0.47781695822849102</v>
      </c>
      <c r="AA11" s="11">
        <v>0.43368777271657399</v>
      </c>
      <c r="AB11" s="11">
        <v>0.43299280693509801</v>
      </c>
      <c r="AC11" s="11">
        <v>0.41042028722358098</v>
      </c>
      <c r="AD11" s="11"/>
      <c r="AE11" s="11">
        <v>0.431038745858218</v>
      </c>
      <c r="AF11" s="11">
        <v>0.446636014744276</v>
      </c>
      <c r="AG11" s="11">
        <v>0.45090142265355398</v>
      </c>
      <c r="AH11" s="11">
        <v>0.43774501282085099</v>
      </c>
      <c r="AI11" s="11">
        <v>0.42261714970247999</v>
      </c>
      <c r="AJ11" s="11"/>
      <c r="AK11" s="11">
        <v>0.43757316228107102</v>
      </c>
      <c r="AL11" s="11">
        <v>0.46540609101157299</v>
      </c>
      <c r="AM11" s="11">
        <v>0.40755872341409999</v>
      </c>
      <c r="AN11" s="11">
        <v>0.43649590609326799</v>
      </c>
      <c r="AO11" s="11">
        <v>0.446671481020535</v>
      </c>
      <c r="AP11" s="11">
        <v>0.39584430131327097</v>
      </c>
      <c r="AQ11" s="11"/>
      <c r="AR11" s="11">
        <v>0.42221627903867098</v>
      </c>
      <c r="AS11" s="11">
        <v>0.475457138147106</v>
      </c>
      <c r="AT11" s="11">
        <v>0.40881009869429202</v>
      </c>
      <c r="AU11" s="11"/>
      <c r="AV11" s="11">
        <v>0.45278799947776099</v>
      </c>
      <c r="AW11" s="11">
        <v>0.45824833107357299</v>
      </c>
      <c r="AX11" s="11">
        <v>0.44526962945442999</v>
      </c>
      <c r="AY11" s="11">
        <v>0.38029732072413402</v>
      </c>
      <c r="AZ11" s="11">
        <v>0.38969543056637401</v>
      </c>
      <c r="BA11" s="11"/>
      <c r="BB11" s="11">
        <v>0.47123214123939</v>
      </c>
      <c r="BC11" s="11">
        <v>0.45084273336561997</v>
      </c>
      <c r="BD11" s="11">
        <v>0.43790978486030901</v>
      </c>
      <c r="BE11" s="11"/>
      <c r="BF11" s="11">
        <v>0.416965721375541</v>
      </c>
      <c r="BG11" s="11">
        <v>0.44522958070938601</v>
      </c>
      <c r="BH11" s="11">
        <v>0.43482155050963101</v>
      </c>
      <c r="BI11" s="11">
        <v>0.450583574134024</v>
      </c>
      <c r="BJ11" s="11">
        <v>0.47615415642970599</v>
      </c>
      <c r="BK11" s="11">
        <v>0.39406056686329299</v>
      </c>
    </row>
    <row r="12" spans="1:160" x14ac:dyDescent="0.35">
      <c r="B12" s="14" t="s">
        <v>343</v>
      </c>
      <c r="C12" s="11">
        <v>0.118857089145929</v>
      </c>
      <c r="D12" s="11">
        <v>0.13144186354910001</v>
      </c>
      <c r="E12" s="11">
        <v>0.106837126439912</v>
      </c>
      <c r="F12" s="11"/>
      <c r="G12" s="11">
        <v>0.11993647316282401</v>
      </c>
      <c r="H12" s="11">
        <v>0.13404039114411101</v>
      </c>
      <c r="I12" s="11">
        <v>0.15003426637563899</v>
      </c>
      <c r="J12" s="11">
        <v>0.109064711908954</v>
      </c>
      <c r="K12" s="11">
        <v>9.8173729918436994E-2</v>
      </c>
      <c r="L12" s="11">
        <v>0.102241597990889</v>
      </c>
      <c r="M12" s="11"/>
      <c r="N12" s="11">
        <v>0.16680016333561001</v>
      </c>
      <c r="O12" s="11">
        <v>0.114475822358813</v>
      </c>
      <c r="P12" s="11">
        <v>0.118898897915253</v>
      </c>
      <c r="Q12" s="11">
        <v>0.10675106635911601</v>
      </c>
      <c r="R12" s="11">
        <v>9.6277413017826996E-2</v>
      </c>
      <c r="S12" s="11">
        <v>0.10603404442143601</v>
      </c>
      <c r="T12" s="11">
        <v>0.14048827905021999</v>
      </c>
      <c r="U12" s="11">
        <v>0.13651885039014999</v>
      </c>
      <c r="V12" s="11">
        <v>0.116760864402325</v>
      </c>
      <c r="W12" s="11">
        <v>8.2930226067571999E-2</v>
      </c>
      <c r="X12" s="11">
        <v>9.2971491926942706E-2</v>
      </c>
      <c r="Y12" s="11"/>
      <c r="Z12" s="11">
        <v>0.133998950654765</v>
      </c>
      <c r="AA12" s="11">
        <v>9.3381732469994302E-2</v>
      </c>
      <c r="AB12" s="11">
        <v>0.123647894923522</v>
      </c>
      <c r="AC12" s="11">
        <v>0.126733769533455</v>
      </c>
      <c r="AD12" s="11"/>
      <c r="AE12" s="11">
        <v>0.11586201467540801</v>
      </c>
      <c r="AF12" s="11">
        <v>0.104175774054362</v>
      </c>
      <c r="AG12" s="11">
        <v>0.108986484751911</v>
      </c>
      <c r="AH12" s="11">
        <v>0.17512433338543901</v>
      </c>
      <c r="AI12" s="11">
        <v>0.222882640470768</v>
      </c>
      <c r="AJ12" s="11"/>
      <c r="AK12" s="11">
        <v>0.12510467933879299</v>
      </c>
      <c r="AL12" s="11">
        <v>0.11402962916611099</v>
      </c>
      <c r="AM12" s="11">
        <v>0.125791818169669</v>
      </c>
      <c r="AN12" s="11">
        <v>0.137573122401869</v>
      </c>
      <c r="AO12" s="11">
        <v>0.10989779886248199</v>
      </c>
      <c r="AP12" s="11">
        <v>6.6240051832265806E-2</v>
      </c>
      <c r="AQ12" s="11"/>
      <c r="AR12" s="11">
        <v>0.12229107317238699</v>
      </c>
      <c r="AS12" s="11">
        <v>0.123948674892047</v>
      </c>
      <c r="AT12" s="11">
        <v>0.103661151206572</v>
      </c>
      <c r="AU12" s="11"/>
      <c r="AV12" s="11">
        <v>0.116911873055427</v>
      </c>
      <c r="AW12" s="11">
        <v>0.13681930044877599</v>
      </c>
      <c r="AX12" s="11">
        <v>0.15199012226262501</v>
      </c>
      <c r="AY12" s="11">
        <v>0.11843332003955501</v>
      </c>
      <c r="AZ12" s="11">
        <v>7.8190340299188393E-2</v>
      </c>
      <c r="BA12" s="11"/>
      <c r="BB12" s="11">
        <v>0.12388685320831599</v>
      </c>
      <c r="BC12" s="11">
        <v>0.144516461931125</v>
      </c>
      <c r="BD12" s="11">
        <v>0.16715125763113101</v>
      </c>
      <c r="BE12" s="11"/>
      <c r="BF12" s="11">
        <v>0.16100367935479701</v>
      </c>
      <c r="BG12" s="11">
        <v>0.11285383239984501</v>
      </c>
      <c r="BH12" s="11">
        <v>0.117685099478561</v>
      </c>
      <c r="BI12" s="11">
        <v>0.11805942672780199</v>
      </c>
      <c r="BJ12" s="11">
        <v>7.5493291513072894E-2</v>
      </c>
      <c r="BK12" s="11">
        <v>9.0372409839412804E-2</v>
      </c>
    </row>
    <row r="13" spans="1:160" x14ac:dyDescent="0.35">
      <c r="B13" s="14" t="s">
        <v>104</v>
      </c>
      <c r="C13" s="31">
        <v>0.18366406068018601</v>
      </c>
      <c r="D13" s="31">
        <v>0.15198063201650699</v>
      </c>
      <c r="E13" s="31">
        <v>0.213015565050901</v>
      </c>
      <c r="F13" s="31"/>
      <c r="G13" s="31">
        <v>0.14560917215111599</v>
      </c>
      <c r="H13" s="31">
        <v>0.17218296130099101</v>
      </c>
      <c r="I13" s="31">
        <v>0.17737574724350999</v>
      </c>
      <c r="J13" s="31">
        <v>0.198520501507333</v>
      </c>
      <c r="K13" s="31">
        <v>0.181382469870386</v>
      </c>
      <c r="L13" s="31">
        <v>0.21346448896558001</v>
      </c>
      <c r="M13" s="31"/>
      <c r="N13" s="31">
        <v>0.162506504859182</v>
      </c>
      <c r="O13" s="31">
        <v>0.182576784867585</v>
      </c>
      <c r="P13" s="31">
        <v>0.15875058649773399</v>
      </c>
      <c r="Q13" s="31">
        <v>0.20881403193248199</v>
      </c>
      <c r="R13" s="31">
        <v>0.19797447275146701</v>
      </c>
      <c r="S13" s="31">
        <v>0.170812045696113</v>
      </c>
      <c r="T13" s="31">
        <v>0.227693441115494</v>
      </c>
      <c r="U13" s="31">
        <v>0.15363499652936999</v>
      </c>
      <c r="V13" s="31">
        <v>0.15451650631775199</v>
      </c>
      <c r="W13" s="31">
        <v>0.216429426874578</v>
      </c>
      <c r="X13" s="31">
        <v>0.202117574735457</v>
      </c>
      <c r="Y13" s="31"/>
      <c r="Z13" s="31">
        <v>0.14698628876566799</v>
      </c>
      <c r="AA13" s="31">
        <v>0.19212920248132501</v>
      </c>
      <c r="AB13" s="31">
        <v>0.166351716646572</v>
      </c>
      <c r="AC13" s="31">
        <v>0.23043337231354599</v>
      </c>
      <c r="AD13" s="31"/>
      <c r="AE13" s="31">
        <v>0.21719355409310201</v>
      </c>
      <c r="AF13" s="31">
        <v>0.18176195615973401</v>
      </c>
      <c r="AG13" s="31">
        <v>0.166560353316661</v>
      </c>
      <c r="AH13" s="31">
        <v>0.14703427575876801</v>
      </c>
      <c r="AI13" s="31">
        <v>0.134576814154205</v>
      </c>
      <c r="AJ13" s="31"/>
      <c r="AK13" s="31">
        <v>0.17462003760595601</v>
      </c>
      <c r="AL13" s="31">
        <v>0.150222935992398</v>
      </c>
      <c r="AM13" s="31">
        <v>0.23521671760424701</v>
      </c>
      <c r="AN13" s="31">
        <v>0.19234257011967401</v>
      </c>
      <c r="AO13" s="31">
        <v>0.204377218491507</v>
      </c>
      <c r="AP13" s="31">
        <v>0.219154845726412</v>
      </c>
      <c r="AQ13" s="31"/>
      <c r="AR13" s="31">
        <v>0.17538914566047301</v>
      </c>
      <c r="AS13" s="31">
        <v>0.16849553326019201</v>
      </c>
      <c r="AT13" s="31">
        <v>0.23062118813169299</v>
      </c>
      <c r="AU13" s="31"/>
      <c r="AV13" s="31">
        <v>0.15932399773393699</v>
      </c>
      <c r="AW13" s="31">
        <v>0.16359810010596601</v>
      </c>
      <c r="AX13" s="31">
        <v>0.17237268121545299</v>
      </c>
      <c r="AY13" s="31">
        <v>0.14048523467708199</v>
      </c>
      <c r="AZ13" s="31">
        <v>0.283671906144773</v>
      </c>
      <c r="BA13" s="31"/>
      <c r="BB13" s="31">
        <v>0.14943310383984501</v>
      </c>
      <c r="BC13" s="31">
        <v>0.16631318855399199</v>
      </c>
      <c r="BD13" s="31">
        <v>0.147863520701874</v>
      </c>
      <c r="BE13" s="31"/>
      <c r="BF13" s="31">
        <v>0.162389013579813</v>
      </c>
      <c r="BG13" s="31">
        <v>0.20231917629211599</v>
      </c>
      <c r="BH13" s="31">
        <v>0.176628134521395</v>
      </c>
      <c r="BI13" s="31">
        <v>0.18579367945907899</v>
      </c>
      <c r="BJ13" s="31">
        <v>0.18825996202072501</v>
      </c>
      <c r="BK13" s="31">
        <v>0.17717489391715799</v>
      </c>
    </row>
    <row r="14" spans="1:160" s="36" customFormat="1" x14ac:dyDescent="0.35">
      <c r="B14" s="37" t="s">
        <v>436</v>
      </c>
      <c r="C14" s="38">
        <v>0.55841355529796599</v>
      </c>
      <c r="D14" s="38">
        <v>0.55425832973653499</v>
      </c>
      <c r="E14" s="38">
        <v>0.56379035510229603</v>
      </c>
      <c r="F14" s="38"/>
      <c r="G14" s="38">
        <v>0.52222222132337004</v>
      </c>
      <c r="H14" s="38">
        <v>0.57898546481218705</v>
      </c>
      <c r="I14" s="38">
        <v>0.61068723502217503</v>
      </c>
      <c r="J14" s="38">
        <v>0.54919296787126903</v>
      </c>
      <c r="K14" s="38">
        <v>0.56400812898614205</v>
      </c>
      <c r="L14" s="38">
        <v>0.52733889263297695</v>
      </c>
      <c r="M14" s="38"/>
      <c r="N14" s="38">
        <v>0.575658012718817</v>
      </c>
      <c r="O14" s="38">
        <v>0.60300434398326297</v>
      </c>
      <c r="P14" s="38">
        <v>0.54328997385715505</v>
      </c>
      <c r="Q14" s="38">
        <v>0.49844906033945302</v>
      </c>
      <c r="R14" s="38">
        <v>0.58191021242462093</v>
      </c>
      <c r="S14" s="38">
        <v>0.58872299804473605</v>
      </c>
      <c r="T14" s="38">
        <v>0.53278522187078892</v>
      </c>
      <c r="U14" s="38">
        <v>0.59728678533607704</v>
      </c>
      <c r="V14" s="38">
        <v>0.56855678534264698</v>
      </c>
      <c r="W14" s="38">
        <v>0.51168858144779894</v>
      </c>
      <c r="X14" s="38">
        <v>0.51057575332601779</v>
      </c>
      <c r="Y14" s="38"/>
      <c r="Z14" s="38">
        <v>0.61181590888325599</v>
      </c>
      <c r="AA14" s="38">
        <v>0.52706950518656825</v>
      </c>
      <c r="AB14" s="38">
        <v>0.55664070185862002</v>
      </c>
      <c r="AC14" s="38">
        <v>0.53715405675703598</v>
      </c>
      <c r="AD14" s="38"/>
      <c r="AE14" s="38">
        <v>0.54690076053362602</v>
      </c>
      <c r="AF14" s="38">
        <v>0.55081178879863801</v>
      </c>
      <c r="AG14" s="38">
        <v>0.55988790740546501</v>
      </c>
      <c r="AH14" s="38">
        <v>0.61286934620628997</v>
      </c>
      <c r="AI14" s="38">
        <v>0.64549979017324799</v>
      </c>
      <c r="AJ14" s="38"/>
      <c r="AK14" s="38">
        <v>0.56267784161986401</v>
      </c>
      <c r="AL14" s="38">
        <v>0.57943572017768397</v>
      </c>
      <c r="AM14" s="38">
        <v>0.53335054158376893</v>
      </c>
      <c r="AN14" s="38">
        <v>0.57406902849513697</v>
      </c>
      <c r="AO14" s="38">
        <v>0.55656927988301697</v>
      </c>
      <c r="AP14" s="38">
        <v>0.46208435314553675</v>
      </c>
      <c r="AQ14" s="38"/>
      <c r="AR14" s="38">
        <v>0.54450735221105795</v>
      </c>
      <c r="AS14" s="38">
        <v>0.59940581303915297</v>
      </c>
      <c r="AT14" s="38">
        <v>0.51247124990086401</v>
      </c>
      <c r="AU14" s="38"/>
      <c r="AV14" s="38">
        <v>0.56969987253318799</v>
      </c>
      <c r="AW14" s="38">
        <v>0.59506763152234898</v>
      </c>
      <c r="AX14" s="38">
        <v>0.59725975171705503</v>
      </c>
      <c r="AY14" s="38">
        <v>0.498730640763689</v>
      </c>
      <c r="AZ14" s="38">
        <v>0.46788577086556238</v>
      </c>
      <c r="BA14" s="38"/>
      <c r="BB14" s="38">
        <v>0.595118994447706</v>
      </c>
      <c r="BC14" s="38">
        <v>0.59535919529674497</v>
      </c>
      <c r="BD14" s="38">
        <v>0.60506104249143999</v>
      </c>
      <c r="BE14" s="38"/>
      <c r="BF14" s="38">
        <v>0.57796940073033798</v>
      </c>
      <c r="BG14" s="38">
        <v>0.55808341310923104</v>
      </c>
      <c r="BH14" s="38">
        <v>0.55250664998819199</v>
      </c>
      <c r="BI14" s="38">
        <v>0.56864300086182595</v>
      </c>
      <c r="BJ14" s="38">
        <v>0.55164744794277887</v>
      </c>
      <c r="BK14" s="38">
        <v>0.4844329767027058</v>
      </c>
    </row>
    <row r="15" spans="1:160" s="26" customFormat="1" x14ac:dyDescent="0.35">
      <c r="B15" s="39" t="s">
        <v>437</v>
      </c>
      <c r="C15" s="38">
        <v>0.25792238402184831</v>
      </c>
      <c r="D15" s="38">
        <v>0.29376103824695821</v>
      </c>
      <c r="E15" s="38">
        <v>0.22319407984680359</v>
      </c>
      <c r="F15" s="38"/>
      <c r="G15" s="38">
        <v>0.33216860652551461</v>
      </c>
      <c r="H15" s="38">
        <v>0.2488315738868227</v>
      </c>
      <c r="I15" s="38">
        <v>0.21193701773431639</v>
      </c>
      <c r="J15" s="38">
        <v>0.25228653062139894</v>
      </c>
      <c r="K15" s="38">
        <v>0.25460940114347169</v>
      </c>
      <c r="L15" s="38">
        <v>0.2591966184014427</v>
      </c>
      <c r="M15" s="38"/>
      <c r="N15" s="38">
        <v>0.26183548242200089</v>
      </c>
      <c r="O15" s="38">
        <v>0.21441887114915181</v>
      </c>
      <c r="P15" s="38">
        <v>0.29795943964511129</v>
      </c>
      <c r="Q15" s="38">
        <v>0.29273690772806521</v>
      </c>
      <c r="R15" s="38">
        <v>0.22011531482391258</v>
      </c>
      <c r="S15" s="38">
        <v>0.24046495625915171</v>
      </c>
      <c r="T15" s="38">
        <v>0.23952133701371631</v>
      </c>
      <c r="U15" s="38">
        <v>0.24907821813455261</v>
      </c>
      <c r="V15" s="38">
        <v>0.27692670833960009</v>
      </c>
      <c r="W15" s="38">
        <v>0.27188199167762339</v>
      </c>
      <c r="X15" s="38">
        <v>0.28730667193852538</v>
      </c>
      <c r="Y15" s="38"/>
      <c r="Z15" s="38">
        <v>0.24119780235107621</v>
      </c>
      <c r="AA15" s="38">
        <v>0.28080129233210671</v>
      </c>
      <c r="AB15" s="38">
        <v>0.27700758149480781</v>
      </c>
      <c r="AC15" s="38">
        <v>0.23241257092941903</v>
      </c>
      <c r="AD15" s="38"/>
      <c r="AE15" s="38">
        <v>0.2359056853732715</v>
      </c>
      <c r="AF15" s="38">
        <v>0.26742625504162781</v>
      </c>
      <c r="AG15" s="38">
        <v>0.2735517392778743</v>
      </c>
      <c r="AH15" s="38">
        <v>0.2400963780349416</v>
      </c>
      <c r="AI15" s="38">
        <v>0.21992339567254771</v>
      </c>
      <c r="AJ15" s="38"/>
      <c r="AK15" s="38">
        <v>0.26270212077417943</v>
      </c>
      <c r="AL15" s="38">
        <v>0.2703413438299182</v>
      </c>
      <c r="AM15" s="38">
        <v>0.23143274081198328</v>
      </c>
      <c r="AN15" s="38">
        <v>0.2335884013851896</v>
      </c>
      <c r="AO15" s="38">
        <v>0.2390535016254749</v>
      </c>
      <c r="AP15" s="38">
        <v>0.31876080112805061</v>
      </c>
      <c r="AQ15" s="38"/>
      <c r="AR15" s="38">
        <v>0.28010350212846818</v>
      </c>
      <c r="AS15" s="38">
        <v>0.23209865370065569</v>
      </c>
      <c r="AT15" s="38">
        <v>0.25690756196744235</v>
      </c>
      <c r="AU15" s="38"/>
      <c r="AV15" s="38">
        <v>0.27097612973287433</v>
      </c>
      <c r="AW15" s="38">
        <v>0.2413342683716852</v>
      </c>
      <c r="AX15" s="38">
        <v>0.23036756706749209</v>
      </c>
      <c r="AY15" s="38">
        <v>0.36078412455922898</v>
      </c>
      <c r="AZ15" s="38">
        <v>0.24844232298966529</v>
      </c>
      <c r="BA15" s="38"/>
      <c r="BB15" s="38">
        <v>0.25544790171244869</v>
      </c>
      <c r="BC15" s="38">
        <v>0.23832761614926309</v>
      </c>
      <c r="BD15" s="38">
        <v>0.24707543680668559</v>
      </c>
      <c r="BE15" s="38"/>
      <c r="BF15" s="38">
        <v>0.25964158568984858</v>
      </c>
      <c r="BG15" s="38">
        <v>0.23959741059865319</v>
      </c>
      <c r="BH15" s="38">
        <v>0.27086521549041287</v>
      </c>
      <c r="BI15" s="38">
        <v>0.2455633196790947</v>
      </c>
      <c r="BJ15" s="38">
        <v>0.2600925900364951</v>
      </c>
      <c r="BK15" s="38">
        <v>0.33839212938013596</v>
      </c>
    </row>
    <row r="16" spans="1:160" s="42" customFormat="1" x14ac:dyDescent="0.35">
      <c r="A16" s="36"/>
      <c r="B16" s="40" t="s">
        <v>438</v>
      </c>
      <c r="C16" s="41">
        <v>0.30049117127611769</v>
      </c>
      <c r="D16" s="41">
        <v>0.26049729148957679</v>
      </c>
      <c r="E16" s="41">
        <v>0.34059627525549241</v>
      </c>
      <c r="F16" s="41"/>
      <c r="G16" s="41">
        <v>0.19005361479785543</v>
      </c>
      <c r="H16" s="41">
        <v>0.33015389092536435</v>
      </c>
      <c r="I16" s="41">
        <v>0.39875021728785864</v>
      </c>
      <c r="J16" s="41">
        <v>0.29690643724987009</v>
      </c>
      <c r="K16" s="41">
        <v>0.30939872784267036</v>
      </c>
      <c r="L16" s="41">
        <v>0.26814227423153425</v>
      </c>
      <c r="M16" s="41"/>
      <c r="N16" s="41">
        <v>0.31382253029681612</v>
      </c>
      <c r="O16" s="41">
        <v>0.38858547283411116</v>
      </c>
      <c r="P16" s="41">
        <v>0.24533053421204376</v>
      </c>
      <c r="Q16" s="41">
        <v>0.20571215261138781</v>
      </c>
      <c r="R16" s="41">
        <v>0.36179489760070838</v>
      </c>
      <c r="S16" s="41">
        <v>0.34825804178558434</v>
      </c>
      <c r="T16" s="41">
        <v>0.29326388485707261</v>
      </c>
      <c r="U16" s="41">
        <v>0.34820856720152443</v>
      </c>
      <c r="V16" s="41">
        <v>0.29163007700304688</v>
      </c>
      <c r="W16" s="41">
        <v>0.23980658977017555</v>
      </c>
      <c r="X16" s="41">
        <v>0.22326908138749241</v>
      </c>
      <c r="Y16" s="41"/>
      <c r="Z16" s="41">
        <v>0.37061810653217975</v>
      </c>
      <c r="AA16" s="41">
        <v>0.24626821285446154</v>
      </c>
      <c r="AB16" s="41">
        <v>0.27963312036381222</v>
      </c>
      <c r="AC16" s="41">
        <v>0.30474148582761695</v>
      </c>
      <c r="AD16" s="41"/>
      <c r="AE16" s="41">
        <v>0.31099507516035452</v>
      </c>
      <c r="AF16" s="41">
        <v>0.2833855337570102</v>
      </c>
      <c r="AG16" s="41">
        <v>0.28633616812759072</v>
      </c>
      <c r="AH16" s="41">
        <v>0.37277296817134836</v>
      </c>
      <c r="AI16" s="41">
        <v>0.42557639450070028</v>
      </c>
      <c r="AJ16" s="41"/>
      <c r="AK16" s="41">
        <v>0.29997572084568458</v>
      </c>
      <c r="AL16" s="41">
        <v>0.30909437634776576</v>
      </c>
      <c r="AM16" s="41">
        <v>0.30191780077178565</v>
      </c>
      <c r="AN16" s="41">
        <v>0.34048062710994736</v>
      </c>
      <c r="AO16" s="41">
        <v>0.31751577825754207</v>
      </c>
      <c r="AP16" s="41">
        <v>0.14332355201748614</v>
      </c>
      <c r="AQ16" s="41"/>
      <c r="AR16" s="41">
        <v>0.26440385008258976</v>
      </c>
      <c r="AS16" s="41">
        <v>0.36730715933849728</v>
      </c>
      <c r="AT16" s="41">
        <v>0.25556368793342166</v>
      </c>
      <c r="AU16" s="41"/>
      <c r="AV16" s="41">
        <v>0.29872374280031366</v>
      </c>
      <c r="AW16" s="41">
        <v>0.35373336315066378</v>
      </c>
      <c r="AX16" s="41">
        <v>0.36689218464956297</v>
      </c>
      <c r="AY16" s="41">
        <v>0.13794651620446002</v>
      </c>
      <c r="AZ16" s="41">
        <v>0.21944344787589709</v>
      </c>
      <c r="BA16" s="41"/>
      <c r="BB16" s="41">
        <v>0.33967109273525731</v>
      </c>
      <c r="BC16" s="41">
        <v>0.35703157914748185</v>
      </c>
      <c r="BD16" s="41">
        <v>0.3579856056847544</v>
      </c>
      <c r="BE16" s="41"/>
      <c r="BF16" s="41">
        <v>0.3183278150404894</v>
      </c>
      <c r="BG16" s="41">
        <v>0.31848600251057785</v>
      </c>
      <c r="BH16" s="41">
        <v>0.28164143449777912</v>
      </c>
      <c r="BI16" s="41">
        <v>0.32307968118273123</v>
      </c>
      <c r="BJ16" s="41">
        <v>0.29155485790628377</v>
      </c>
      <c r="BK16" s="41">
        <v>0.14604084732256983</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FD21"/>
  <sheetViews>
    <sheetView showGridLines="0" workbookViewId="0">
      <pane xSplit="2" topLeftCell="C1" activePane="topRight" state="frozen"/>
      <selection activeCell="A16" sqref="A16"/>
      <selection pane="topRight" activeCell="E12" sqref="E12"/>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349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0.101937961039648</v>
      </c>
      <c r="D9" s="11">
        <v>0.129110381138721</v>
      </c>
      <c r="E9" s="11">
        <v>7.4053685747325501E-2</v>
      </c>
      <c r="F9" s="11"/>
      <c r="G9" s="11">
        <v>7.1829681512513205E-2</v>
      </c>
      <c r="H9" s="11">
        <v>0.103560476149284</v>
      </c>
      <c r="I9" s="11">
        <v>9.0967335263231502E-2</v>
      </c>
      <c r="J9" s="11">
        <v>0.111976263949703</v>
      </c>
      <c r="K9" s="11">
        <v>0.117430074996487</v>
      </c>
      <c r="L9" s="11">
        <v>0.11135735328402099</v>
      </c>
      <c r="M9" s="11"/>
      <c r="N9" s="11">
        <v>0.113358158903394</v>
      </c>
      <c r="O9" s="11">
        <v>9.4211163018557795E-2</v>
      </c>
      <c r="P9" s="11">
        <v>7.9671726410577098E-2</v>
      </c>
      <c r="Q9" s="11">
        <v>0.114771524826199</v>
      </c>
      <c r="R9" s="11">
        <v>5.4946066078329102E-2</v>
      </c>
      <c r="S9" s="11">
        <v>9.3116225613921702E-2</v>
      </c>
      <c r="T9" s="11">
        <v>0.10596978617427701</v>
      </c>
      <c r="U9" s="11">
        <v>0.11374606029685599</v>
      </c>
      <c r="V9" s="11">
        <v>0.1017963304863</v>
      </c>
      <c r="W9" s="11">
        <v>0.14200272081496901</v>
      </c>
      <c r="X9" s="11">
        <v>9.6469462551061605E-2</v>
      </c>
      <c r="Y9" s="11"/>
      <c r="Z9" s="11">
        <v>8.4605946117612602E-2</v>
      </c>
      <c r="AA9" s="11">
        <v>9.9778115164619693E-2</v>
      </c>
      <c r="AB9" s="11">
        <v>0.117844444855619</v>
      </c>
      <c r="AC9" s="11">
        <v>0.107121540440458</v>
      </c>
      <c r="AD9" s="11"/>
      <c r="AE9" s="11">
        <v>0.112447786492592</v>
      </c>
      <c r="AF9" s="11">
        <v>0.10309936504579501</v>
      </c>
      <c r="AG9" s="11">
        <v>9.7597295304578904E-2</v>
      </c>
      <c r="AH9" s="11">
        <v>9.2697500858920298E-2</v>
      </c>
      <c r="AI9" s="11">
        <v>6.6537509282486404E-2</v>
      </c>
      <c r="AJ9" s="11"/>
      <c r="AK9" s="11">
        <v>0.107632244539955</v>
      </c>
      <c r="AL9" s="11">
        <v>0.10798804103399499</v>
      </c>
      <c r="AM9" s="11">
        <v>0.106890952455307</v>
      </c>
      <c r="AN9" s="11">
        <v>0.11069674080121</v>
      </c>
      <c r="AO9" s="11">
        <v>8.2983545025964903E-2</v>
      </c>
      <c r="AP9" s="11">
        <v>9.5050407233964407E-2</v>
      </c>
      <c r="AQ9" s="11"/>
      <c r="AR9" s="11">
        <v>0.132991193608689</v>
      </c>
      <c r="AS9" s="11">
        <v>8.6172068008778205E-2</v>
      </c>
      <c r="AT9" s="11">
        <v>0.10352565840990501</v>
      </c>
      <c r="AU9" s="11"/>
      <c r="AV9" s="11">
        <v>0.108172509137703</v>
      </c>
      <c r="AW9" s="11">
        <v>8.0869364872966296E-2</v>
      </c>
      <c r="AX9" s="11">
        <v>6.84321415648904E-2</v>
      </c>
      <c r="AY9" s="11">
        <v>0.283905257344444</v>
      </c>
      <c r="AZ9" s="11">
        <v>0.11785029957622301</v>
      </c>
      <c r="BA9" s="11"/>
      <c r="BB9" s="11">
        <v>8.6002761338252298E-2</v>
      </c>
      <c r="BC9" s="11">
        <v>7.9137718903298307E-2</v>
      </c>
      <c r="BD9" s="11">
        <v>7.5580634656800497E-2</v>
      </c>
      <c r="BE9" s="11"/>
      <c r="BF9" s="11">
        <v>0.120553022118682</v>
      </c>
      <c r="BG9" s="11">
        <v>0.10060223228602901</v>
      </c>
      <c r="BH9" s="11">
        <v>8.6228768835564101E-2</v>
      </c>
      <c r="BI9" s="11">
        <v>9.0763644453769901E-2</v>
      </c>
      <c r="BJ9" s="11">
        <v>9.4810673194600695E-2</v>
      </c>
      <c r="BK9" s="11">
        <v>0.11245200208192099</v>
      </c>
    </row>
    <row r="10" spans="1:160" x14ac:dyDescent="0.35">
      <c r="B10" s="14" t="s">
        <v>341</v>
      </c>
      <c r="C10" s="11">
        <v>0.19486839456753899</v>
      </c>
      <c r="D10" s="11">
        <v>0.19605369799392799</v>
      </c>
      <c r="E10" s="11">
        <v>0.19415270392605199</v>
      </c>
      <c r="F10" s="11"/>
      <c r="G10" s="11">
        <v>0.20504655196724</v>
      </c>
      <c r="H10" s="11">
        <v>0.17353881122887799</v>
      </c>
      <c r="I10" s="11">
        <v>0.19517703164471101</v>
      </c>
      <c r="J10" s="11">
        <v>0.205574608148611</v>
      </c>
      <c r="K10" s="11">
        <v>0.19907432964410701</v>
      </c>
      <c r="L10" s="11">
        <v>0.19362513911791601</v>
      </c>
      <c r="M10" s="11"/>
      <c r="N10" s="11">
        <v>0.18976287216815499</v>
      </c>
      <c r="O10" s="11">
        <v>0.18973219826333201</v>
      </c>
      <c r="P10" s="11">
        <v>0.22467680811155999</v>
      </c>
      <c r="Q10" s="11">
        <v>0.19946206528494201</v>
      </c>
      <c r="R10" s="11">
        <v>0.223409832245549</v>
      </c>
      <c r="S10" s="11">
        <v>0.17872713771500701</v>
      </c>
      <c r="T10" s="11">
        <v>0.18903641922012299</v>
      </c>
      <c r="U10" s="11">
        <v>0.17201728587808601</v>
      </c>
      <c r="V10" s="11">
        <v>0.191283204906639</v>
      </c>
      <c r="W10" s="11">
        <v>0.195110487424662</v>
      </c>
      <c r="X10" s="11">
        <v>0.19076373548708001</v>
      </c>
      <c r="Y10" s="11"/>
      <c r="Z10" s="11">
        <v>0.18188286581377799</v>
      </c>
      <c r="AA10" s="11">
        <v>0.199647737601065</v>
      </c>
      <c r="AB10" s="11">
        <v>0.22775857662454099</v>
      </c>
      <c r="AC10" s="11">
        <v>0.17468646561128301</v>
      </c>
      <c r="AD10" s="11"/>
      <c r="AE10" s="11">
        <v>0.19034634491038799</v>
      </c>
      <c r="AF10" s="11">
        <v>0.23223749368115801</v>
      </c>
      <c r="AG10" s="11">
        <v>0.18287442397654799</v>
      </c>
      <c r="AH10" s="11">
        <v>0.14962524532940699</v>
      </c>
      <c r="AI10" s="11">
        <v>0.13634510784922599</v>
      </c>
      <c r="AJ10" s="11"/>
      <c r="AK10" s="11">
        <v>0.17995541100295301</v>
      </c>
      <c r="AL10" s="11">
        <v>0.20303015955027501</v>
      </c>
      <c r="AM10" s="11">
        <v>0.18520971425421301</v>
      </c>
      <c r="AN10" s="11">
        <v>0.20870822413239901</v>
      </c>
      <c r="AO10" s="11">
        <v>0.21857860278749</v>
      </c>
      <c r="AP10" s="11">
        <v>0.167517238441517</v>
      </c>
      <c r="AQ10" s="11"/>
      <c r="AR10" s="11">
        <v>0.22506862087682999</v>
      </c>
      <c r="AS10" s="11">
        <v>0.17006654805032301</v>
      </c>
      <c r="AT10" s="11">
        <v>0.16764591816463301</v>
      </c>
      <c r="AU10" s="11"/>
      <c r="AV10" s="11">
        <v>0.206637611146298</v>
      </c>
      <c r="AW10" s="11">
        <v>0.17717691761239501</v>
      </c>
      <c r="AX10" s="11">
        <v>0.19449046548729701</v>
      </c>
      <c r="AY10" s="11">
        <v>0.313127315916228</v>
      </c>
      <c r="AZ10" s="11">
        <v>0.19701340184896901</v>
      </c>
      <c r="BA10" s="11"/>
      <c r="BB10" s="11">
        <v>0.192820389944764</v>
      </c>
      <c r="BC10" s="11">
        <v>0.16074112975340299</v>
      </c>
      <c r="BD10" s="11">
        <v>0.204150857836537</v>
      </c>
      <c r="BE10" s="11"/>
      <c r="BF10" s="11">
        <v>0.16271378885991999</v>
      </c>
      <c r="BG10" s="11">
        <v>0.18553721197637199</v>
      </c>
      <c r="BH10" s="11">
        <v>0.19543533966954299</v>
      </c>
      <c r="BI10" s="11">
        <v>0.241769431008204</v>
      </c>
      <c r="BJ10" s="11">
        <v>0.20035335359115899</v>
      </c>
      <c r="BK10" s="11">
        <v>0.177372731825123</v>
      </c>
    </row>
    <row r="11" spans="1:160" x14ac:dyDescent="0.35">
      <c r="B11" s="14" t="s">
        <v>342</v>
      </c>
      <c r="C11" s="11">
        <v>0.47260898645192201</v>
      </c>
      <c r="D11" s="11">
        <v>0.44506148953206298</v>
      </c>
      <c r="E11" s="11">
        <v>0.501550397105889</v>
      </c>
      <c r="F11" s="11"/>
      <c r="G11" s="11">
        <v>0.422023464952552</v>
      </c>
      <c r="H11" s="11">
        <v>0.45074174771119202</v>
      </c>
      <c r="I11" s="11">
        <v>0.46929819273780599</v>
      </c>
      <c r="J11" s="11">
        <v>0.467676036693218</v>
      </c>
      <c r="K11" s="11">
        <v>0.49937778082492701</v>
      </c>
      <c r="L11" s="11">
        <v>0.51352163306995102</v>
      </c>
      <c r="M11" s="11"/>
      <c r="N11" s="11">
        <v>0.44566592382223902</v>
      </c>
      <c r="O11" s="11">
        <v>0.48604044477716601</v>
      </c>
      <c r="P11" s="11">
        <v>0.48243791488860399</v>
      </c>
      <c r="Q11" s="11">
        <v>0.48497158405921897</v>
      </c>
      <c r="R11" s="11">
        <v>0.49712335147152198</v>
      </c>
      <c r="S11" s="11">
        <v>0.47356135103379599</v>
      </c>
      <c r="T11" s="11">
        <v>0.46236102320275602</v>
      </c>
      <c r="U11" s="11">
        <v>0.43568826029590602</v>
      </c>
      <c r="V11" s="11">
        <v>0.49824201439489502</v>
      </c>
      <c r="W11" s="11">
        <v>0.45610522223838401</v>
      </c>
      <c r="X11" s="11">
        <v>0.45853692251628098</v>
      </c>
      <c r="Y11" s="11"/>
      <c r="Z11" s="11">
        <v>0.50592974917482803</v>
      </c>
      <c r="AA11" s="11">
        <v>0.50255912159969796</v>
      </c>
      <c r="AB11" s="11">
        <v>0.45056566328047898</v>
      </c>
      <c r="AC11" s="11">
        <v>0.427113987428762</v>
      </c>
      <c r="AD11" s="11"/>
      <c r="AE11" s="11">
        <v>0.47420517013673502</v>
      </c>
      <c r="AF11" s="11">
        <v>0.47170723352784599</v>
      </c>
      <c r="AG11" s="11">
        <v>0.48399451296195101</v>
      </c>
      <c r="AH11" s="11">
        <v>0.46015753979545299</v>
      </c>
      <c r="AI11" s="11">
        <v>0.415197712196052</v>
      </c>
      <c r="AJ11" s="11"/>
      <c r="AK11" s="11">
        <v>0.49312815695673701</v>
      </c>
      <c r="AL11" s="11">
        <v>0.481196103723875</v>
      </c>
      <c r="AM11" s="11">
        <v>0.43227782021702799</v>
      </c>
      <c r="AN11" s="11">
        <v>0.431525109390822</v>
      </c>
      <c r="AO11" s="11">
        <v>0.46641067112060097</v>
      </c>
      <c r="AP11" s="11">
        <v>0.47184191484955101</v>
      </c>
      <c r="AQ11" s="11"/>
      <c r="AR11" s="11">
        <v>0.43414765580216802</v>
      </c>
      <c r="AS11" s="11">
        <v>0.513051214687263</v>
      </c>
      <c r="AT11" s="11">
        <v>0.46778535449358799</v>
      </c>
      <c r="AU11" s="11"/>
      <c r="AV11" s="11">
        <v>0.47170125057691698</v>
      </c>
      <c r="AW11" s="11">
        <v>0.489905711267629</v>
      </c>
      <c r="AX11" s="11">
        <v>0.51147391159605904</v>
      </c>
      <c r="AY11" s="11">
        <v>0.21502428176687799</v>
      </c>
      <c r="AZ11" s="11">
        <v>0.42414130974394698</v>
      </c>
      <c r="BA11" s="11"/>
      <c r="BB11" s="11">
        <v>0.49656680760745597</v>
      </c>
      <c r="BC11" s="11">
        <v>0.51477853145182795</v>
      </c>
      <c r="BD11" s="11">
        <v>0.49245772291011303</v>
      </c>
      <c r="BE11" s="11"/>
      <c r="BF11" s="11">
        <v>0.43881291282991203</v>
      </c>
      <c r="BG11" s="11">
        <v>0.49075857065985701</v>
      </c>
      <c r="BH11" s="11">
        <v>0.48469433827092601</v>
      </c>
      <c r="BI11" s="11">
        <v>0.47148531221903101</v>
      </c>
      <c r="BJ11" s="11">
        <v>0.49177244548387999</v>
      </c>
      <c r="BK11" s="11">
        <v>0.45596853782533497</v>
      </c>
    </row>
    <row r="12" spans="1:160" x14ac:dyDescent="0.35">
      <c r="B12" s="14" t="s">
        <v>343</v>
      </c>
      <c r="C12" s="11">
        <v>0.14863222890349101</v>
      </c>
      <c r="D12" s="11">
        <v>0.162646986608457</v>
      </c>
      <c r="E12" s="11">
        <v>0.134419824896927</v>
      </c>
      <c r="F12" s="11"/>
      <c r="G12" s="11">
        <v>0.19020083320832201</v>
      </c>
      <c r="H12" s="11">
        <v>0.18255741809543199</v>
      </c>
      <c r="I12" s="11">
        <v>0.14973970967875599</v>
      </c>
      <c r="J12" s="11">
        <v>0.126589598075455</v>
      </c>
      <c r="K12" s="11">
        <v>0.12424350563544199</v>
      </c>
      <c r="L12" s="11">
        <v>0.12611329324493301</v>
      </c>
      <c r="M12" s="11"/>
      <c r="N12" s="11">
        <v>0.164666930121835</v>
      </c>
      <c r="O12" s="11">
        <v>0.150941574050202</v>
      </c>
      <c r="P12" s="11">
        <v>0.13516754484934501</v>
      </c>
      <c r="Q12" s="11">
        <v>0.117236596402205</v>
      </c>
      <c r="R12" s="11">
        <v>0.13365522132535201</v>
      </c>
      <c r="S12" s="11">
        <v>0.16875148349872501</v>
      </c>
      <c r="T12" s="11">
        <v>0.163563828562243</v>
      </c>
      <c r="U12" s="11">
        <v>0.18489123097384699</v>
      </c>
      <c r="V12" s="11">
        <v>0.142140506568325</v>
      </c>
      <c r="W12" s="11">
        <v>0.123539225688343</v>
      </c>
      <c r="X12" s="11">
        <v>0.16704455153516501</v>
      </c>
      <c r="Y12" s="11"/>
      <c r="Z12" s="11">
        <v>0.17447820663448399</v>
      </c>
      <c r="AA12" s="11">
        <v>0.11524347803247</v>
      </c>
      <c r="AB12" s="11">
        <v>0.13765892033779201</v>
      </c>
      <c r="AC12" s="11">
        <v>0.16476933066586599</v>
      </c>
      <c r="AD12" s="11"/>
      <c r="AE12" s="11">
        <v>0.12841923404726899</v>
      </c>
      <c r="AF12" s="11">
        <v>0.111299587127317</v>
      </c>
      <c r="AG12" s="11">
        <v>0.167497603405175</v>
      </c>
      <c r="AH12" s="11">
        <v>0.230067418852267</v>
      </c>
      <c r="AI12" s="11">
        <v>0.26474059337456701</v>
      </c>
      <c r="AJ12" s="11"/>
      <c r="AK12" s="11">
        <v>0.151927478868914</v>
      </c>
      <c r="AL12" s="11">
        <v>0.14222727683789901</v>
      </c>
      <c r="AM12" s="11">
        <v>0.172360424916155</v>
      </c>
      <c r="AN12" s="11">
        <v>0.15966558619644799</v>
      </c>
      <c r="AO12" s="11">
        <v>0.14438390384599301</v>
      </c>
      <c r="AP12" s="11">
        <v>0.109987841924055</v>
      </c>
      <c r="AQ12" s="11"/>
      <c r="AR12" s="11">
        <v>0.135971951866633</v>
      </c>
      <c r="AS12" s="11">
        <v>0.16907118764377699</v>
      </c>
      <c r="AT12" s="11">
        <v>0.11920868946862501</v>
      </c>
      <c r="AU12" s="11"/>
      <c r="AV12" s="11">
        <v>0.15006743513763399</v>
      </c>
      <c r="AW12" s="11">
        <v>0.17848712392237401</v>
      </c>
      <c r="AX12" s="11">
        <v>0.16930029459889301</v>
      </c>
      <c r="AY12" s="11">
        <v>0.15613141203345501</v>
      </c>
      <c r="AZ12" s="11">
        <v>0.101194382143937</v>
      </c>
      <c r="BA12" s="11"/>
      <c r="BB12" s="11">
        <v>0.170765659664803</v>
      </c>
      <c r="BC12" s="11">
        <v>0.17547050112594401</v>
      </c>
      <c r="BD12" s="11">
        <v>0.174557551033345</v>
      </c>
      <c r="BE12" s="11"/>
      <c r="BF12" s="11">
        <v>0.196686679954995</v>
      </c>
      <c r="BG12" s="11">
        <v>0.121755288414263</v>
      </c>
      <c r="BH12" s="11">
        <v>0.153174071773065</v>
      </c>
      <c r="BI12" s="11">
        <v>0.12424791600481699</v>
      </c>
      <c r="BJ12" s="11">
        <v>0.15017037690332399</v>
      </c>
      <c r="BK12" s="11">
        <v>0.17444554181022601</v>
      </c>
    </row>
    <row r="13" spans="1:160" x14ac:dyDescent="0.35">
      <c r="B13" s="14" t="s">
        <v>104</v>
      </c>
      <c r="C13" s="31">
        <v>8.1952429037399896E-2</v>
      </c>
      <c r="D13" s="31">
        <v>6.7127444726832297E-2</v>
      </c>
      <c r="E13" s="31">
        <v>9.5823388323807004E-2</v>
      </c>
      <c r="F13" s="31"/>
      <c r="G13" s="31">
        <v>0.110899468359373</v>
      </c>
      <c r="H13" s="31">
        <v>8.9601546815215205E-2</v>
      </c>
      <c r="I13" s="31">
        <v>9.4817730675496106E-2</v>
      </c>
      <c r="J13" s="31">
        <v>8.8183493133013297E-2</v>
      </c>
      <c r="K13" s="31">
        <v>5.9874308899037401E-2</v>
      </c>
      <c r="L13" s="31">
        <v>5.5382581283178502E-2</v>
      </c>
      <c r="M13" s="31"/>
      <c r="N13" s="31">
        <v>8.6546114984377101E-2</v>
      </c>
      <c r="O13" s="31">
        <v>7.9074619890742298E-2</v>
      </c>
      <c r="P13" s="31">
        <v>7.8046005739913299E-2</v>
      </c>
      <c r="Q13" s="31">
        <v>8.3558229427435807E-2</v>
      </c>
      <c r="R13" s="31">
        <v>9.0865528879247801E-2</v>
      </c>
      <c r="S13" s="31">
        <v>8.5843802138551001E-2</v>
      </c>
      <c r="T13" s="31">
        <v>7.9068942840600398E-2</v>
      </c>
      <c r="U13" s="31">
        <v>9.3657162555304402E-2</v>
      </c>
      <c r="V13" s="31">
        <v>6.6537943643840303E-2</v>
      </c>
      <c r="W13" s="31">
        <v>8.3242343833641097E-2</v>
      </c>
      <c r="X13" s="31">
        <v>8.7185327910412405E-2</v>
      </c>
      <c r="Y13" s="31"/>
      <c r="Z13" s="31">
        <v>5.3103232259297299E-2</v>
      </c>
      <c r="AA13" s="31">
        <v>8.2771547602148304E-2</v>
      </c>
      <c r="AB13" s="31">
        <v>6.6172394901568704E-2</v>
      </c>
      <c r="AC13" s="31">
        <v>0.12630867585363201</v>
      </c>
      <c r="AD13" s="31"/>
      <c r="AE13" s="31">
        <v>9.4581464413016694E-2</v>
      </c>
      <c r="AF13" s="31">
        <v>8.1656320617884498E-2</v>
      </c>
      <c r="AG13" s="31">
        <v>6.8036164351747905E-2</v>
      </c>
      <c r="AH13" s="31">
        <v>6.7452295163952805E-2</v>
      </c>
      <c r="AI13" s="31">
        <v>0.11717907729766899</v>
      </c>
      <c r="AJ13" s="31"/>
      <c r="AK13" s="31">
        <v>6.7356708631441595E-2</v>
      </c>
      <c r="AL13" s="31">
        <v>6.5558418853956302E-2</v>
      </c>
      <c r="AM13" s="31">
        <v>0.103261088157296</v>
      </c>
      <c r="AN13" s="31">
        <v>8.9404339479121506E-2</v>
      </c>
      <c r="AO13" s="31">
        <v>8.7643277219950702E-2</v>
      </c>
      <c r="AP13" s="31">
        <v>0.15560259755091299</v>
      </c>
      <c r="AQ13" s="31"/>
      <c r="AR13" s="31">
        <v>7.1820577845680397E-2</v>
      </c>
      <c r="AS13" s="31">
        <v>6.1638981609858298E-2</v>
      </c>
      <c r="AT13" s="31">
        <v>0.14183437946325</v>
      </c>
      <c r="AU13" s="31"/>
      <c r="AV13" s="31">
        <v>6.3421194001448994E-2</v>
      </c>
      <c r="AW13" s="31">
        <v>7.3560882324636007E-2</v>
      </c>
      <c r="AX13" s="31">
        <v>5.6303186752861001E-2</v>
      </c>
      <c r="AY13" s="31">
        <v>3.1811732938994801E-2</v>
      </c>
      <c r="AZ13" s="31">
        <v>0.159800606686924</v>
      </c>
      <c r="BA13" s="31"/>
      <c r="BB13" s="31">
        <v>5.3844381444725101E-2</v>
      </c>
      <c r="BC13" s="31">
        <v>6.9872118765527402E-2</v>
      </c>
      <c r="BD13" s="31">
        <v>5.3253233563204799E-2</v>
      </c>
      <c r="BE13" s="31"/>
      <c r="BF13" s="31">
        <v>8.1233596236491498E-2</v>
      </c>
      <c r="BG13" s="31">
        <v>0.10134669666347899</v>
      </c>
      <c r="BH13" s="31">
        <v>8.0467481450901407E-2</v>
      </c>
      <c r="BI13" s="31">
        <v>7.1733696314179002E-2</v>
      </c>
      <c r="BJ13" s="31">
        <v>6.2893150827036504E-2</v>
      </c>
      <c r="BK13" s="31">
        <v>7.9761186457394107E-2</v>
      </c>
    </row>
    <row r="14" spans="1:160" s="36" customFormat="1" x14ac:dyDescent="0.35">
      <c r="B14" s="37" t="s">
        <v>436</v>
      </c>
      <c r="C14" s="38">
        <v>0.62124121535541299</v>
      </c>
      <c r="D14" s="38">
        <v>0.60770847614052004</v>
      </c>
      <c r="E14" s="38">
        <v>0.63597022200281605</v>
      </c>
      <c r="F14" s="38"/>
      <c r="G14" s="38">
        <v>0.61222429816087398</v>
      </c>
      <c r="H14" s="38">
        <v>0.63329916580662404</v>
      </c>
      <c r="I14" s="38">
        <v>0.61903790241656198</v>
      </c>
      <c r="J14" s="38">
        <v>0.594265634768673</v>
      </c>
      <c r="K14" s="38">
        <v>0.62362128646036896</v>
      </c>
      <c r="L14" s="38">
        <v>0.63963492631488406</v>
      </c>
      <c r="M14" s="38"/>
      <c r="N14" s="38">
        <v>0.61033285394407399</v>
      </c>
      <c r="O14" s="38">
        <v>0.63698201882736805</v>
      </c>
      <c r="P14" s="38">
        <v>0.617605459737949</v>
      </c>
      <c r="Q14" s="38">
        <v>0.60220818046142399</v>
      </c>
      <c r="R14" s="38">
        <v>0.63077857279687399</v>
      </c>
      <c r="S14" s="38">
        <v>0.64231283453252097</v>
      </c>
      <c r="T14" s="38">
        <v>0.62592485176499901</v>
      </c>
      <c r="U14" s="38">
        <v>0.62057949126975298</v>
      </c>
      <c r="V14" s="38">
        <v>0.64038252096322001</v>
      </c>
      <c r="W14" s="38">
        <v>0.57964444792672698</v>
      </c>
      <c r="X14" s="38">
        <v>0.62558147405144604</v>
      </c>
      <c r="Y14" s="38"/>
      <c r="Z14" s="38">
        <v>0.68040795580931202</v>
      </c>
      <c r="AA14" s="38">
        <v>0.61780259963216799</v>
      </c>
      <c r="AB14" s="38">
        <v>0.58822458361827101</v>
      </c>
      <c r="AC14" s="38">
        <v>0.59188331809462802</v>
      </c>
      <c r="AD14" s="38"/>
      <c r="AE14" s="38">
        <v>0.60262440418400398</v>
      </c>
      <c r="AF14" s="38">
        <v>0.58300682065516296</v>
      </c>
      <c r="AG14" s="38">
        <v>0.65149211636712601</v>
      </c>
      <c r="AH14" s="38">
        <v>0.69022495864772004</v>
      </c>
      <c r="AI14" s="38">
        <v>0.67993830557061896</v>
      </c>
      <c r="AJ14" s="38"/>
      <c r="AK14" s="38">
        <v>0.64505563582565095</v>
      </c>
      <c r="AL14" s="38">
        <v>0.62342338056177404</v>
      </c>
      <c r="AM14" s="38">
        <v>0.60463824513318298</v>
      </c>
      <c r="AN14" s="38">
        <v>0.59119069558727</v>
      </c>
      <c r="AO14" s="38">
        <v>0.61079457496659395</v>
      </c>
      <c r="AP14" s="38">
        <v>0.58182975677360604</v>
      </c>
      <c r="AQ14" s="38"/>
      <c r="AR14" s="38">
        <v>0.57011960766880099</v>
      </c>
      <c r="AS14" s="38">
        <v>0.68212240233103993</v>
      </c>
      <c r="AT14" s="38">
        <v>0.586994043962213</v>
      </c>
      <c r="AU14" s="38"/>
      <c r="AV14" s="38">
        <v>0.62176868571455102</v>
      </c>
      <c r="AW14" s="38">
        <v>0.66839283519000303</v>
      </c>
      <c r="AX14" s="38">
        <v>0.68077420619495199</v>
      </c>
      <c r="AY14" s="38">
        <v>0.37115569380033298</v>
      </c>
      <c r="AZ14" s="38">
        <v>0.52533569188788398</v>
      </c>
      <c r="BA14" s="38"/>
      <c r="BB14" s="38">
        <v>0.66733246727225892</v>
      </c>
      <c r="BC14" s="38">
        <v>0.69024903257777193</v>
      </c>
      <c r="BD14" s="38">
        <v>0.66701527394345805</v>
      </c>
      <c r="BE14" s="38"/>
      <c r="BF14" s="38">
        <v>0.63549959278490697</v>
      </c>
      <c r="BG14" s="38">
        <v>0.61251385907412004</v>
      </c>
      <c r="BH14" s="38">
        <v>0.63786841004399097</v>
      </c>
      <c r="BI14" s="38">
        <v>0.595733228223848</v>
      </c>
      <c r="BJ14" s="38">
        <v>0.64194282238720402</v>
      </c>
      <c r="BK14" s="38">
        <v>0.63041407963556095</v>
      </c>
    </row>
    <row r="15" spans="1:160" s="26" customFormat="1" x14ac:dyDescent="0.35">
      <c r="B15" s="39" t="s">
        <v>437</v>
      </c>
      <c r="C15" s="38">
        <v>0.29680635560718699</v>
      </c>
      <c r="D15" s="38">
        <v>0.325164079132649</v>
      </c>
      <c r="E15" s="38">
        <v>0.26820638967337751</v>
      </c>
      <c r="F15" s="38"/>
      <c r="G15" s="38">
        <v>0.27687623347975321</v>
      </c>
      <c r="H15" s="38">
        <v>0.27709928737816197</v>
      </c>
      <c r="I15" s="38">
        <v>0.28614436690794254</v>
      </c>
      <c r="J15" s="38">
        <v>0.31755087209831401</v>
      </c>
      <c r="K15" s="38">
        <v>0.31650440464059404</v>
      </c>
      <c r="L15" s="38">
        <v>0.30498249240193698</v>
      </c>
      <c r="M15" s="38"/>
      <c r="N15" s="38">
        <v>0.30312103107154897</v>
      </c>
      <c r="O15" s="38">
        <v>0.28394336128188979</v>
      </c>
      <c r="P15" s="38">
        <v>0.30434853452213706</v>
      </c>
      <c r="Q15" s="38">
        <v>0.31423359011114099</v>
      </c>
      <c r="R15" s="38">
        <v>0.27835589832387808</v>
      </c>
      <c r="S15" s="38">
        <v>0.27184336332892872</v>
      </c>
      <c r="T15" s="38">
        <v>0.29500620539439998</v>
      </c>
      <c r="U15" s="38">
        <v>0.28576334617494203</v>
      </c>
      <c r="V15" s="38">
        <v>0.29307953539293902</v>
      </c>
      <c r="W15" s="38">
        <v>0.33711320823963098</v>
      </c>
      <c r="X15" s="38">
        <v>0.28723319803814162</v>
      </c>
      <c r="Y15" s="38"/>
      <c r="Z15" s="38">
        <v>0.26648881193139062</v>
      </c>
      <c r="AA15" s="38">
        <v>0.29942585276568467</v>
      </c>
      <c r="AB15" s="38">
        <v>0.34560302148015998</v>
      </c>
      <c r="AC15" s="38">
        <v>0.281808006051741</v>
      </c>
      <c r="AD15" s="38"/>
      <c r="AE15" s="38">
        <v>0.30279413140298</v>
      </c>
      <c r="AF15" s="38">
        <v>0.33533685872695301</v>
      </c>
      <c r="AG15" s="38">
        <v>0.28047171928112691</v>
      </c>
      <c r="AH15" s="38">
        <v>0.24232274618832728</v>
      </c>
      <c r="AI15" s="38">
        <v>0.20288261713171241</v>
      </c>
      <c r="AJ15" s="38"/>
      <c r="AK15" s="38">
        <v>0.28758765554290799</v>
      </c>
      <c r="AL15" s="38">
        <v>0.31101820058426999</v>
      </c>
      <c r="AM15" s="38">
        <v>0.29210066670952001</v>
      </c>
      <c r="AN15" s="38">
        <v>0.31940496493360904</v>
      </c>
      <c r="AO15" s="38">
        <v>0.30156214781345492</v>
      </c>
      <c r="AP15" s="38">
        <v>0.26256764567548141</v>
      </c>
      <c r="AQ15" s="38"/>
      <c r="AR15" s="38">
        <v>0.35805981448551899</v>
      </c>
      <c r="AS15" s="38">
        <v>0.2562386160591012</v>
      </c>
      <c r="AT15" s="38">
        <v>0.271171576574538</v>
      </c>
      <c r="AU15" s="38"/>
      <c r="AV15" s="38">
        <v>0.31481012028400102</v>
      </c>
      <c r="AW15" s="38">
        <v>0.25804628248536132</v>
      </c>
      <c r="AX15" s="38">
        <v>0.2629226070521874</v>
      </c>
      <c r="AY15" s="38">
        <v>0.59703257326067205</v>
      </c>
      <c r="AZ15" s="38">
        <v>0.31486370142519204</v>
      </c>
      <c r="BA15" s="38"/>
      <c r="BB15" s="38">
        <v>0.27882315128301627</v>
      </c>
      <c r="BC15" s="38">
        <v>0.23987884865670128</v>
      </c>
      <c r="BD15" s="38">
        <v>0.27973149249333751</v>
      </c>
      <c r="BE15" s="38"/>
      <c r="BF15" s="38">
        <v>0.28326681097860201</v>
      </c>
      <c r="BG15" s="38">
        <v>0.28613944426240101</v>
      </c>
      <c r="BH15" s="38">
        <v>0.28166410850510709</v>
      </c>
      <c r="BI15" s="38">
        <v>0.33253307546197391</v>
      </c>
      <c r="BJ15" s="38">
        <v>0.2951640267857597</v>
      </c>
      <c r="BK15" s="38">
        <v>0.289824733907044</v>
      </c>
    </row>
    <row r="16" spans="1:160" s="42" customFormat="1" x14ac:dyDescent="0.35">
      <c r="A16" s="36"/>
      <c r="B16" s="40" t="s">
        <v>438</v>
      </c>
      <c r="C16" s="41">
        <v>0.324434859748226</v>
      </c>
      <c r="D16" s="41">
        <v>0.28254439700787104</v>
      </c>
      <c r="E16" s="41">
        <v>0.36776383232943854</v>
      </c>
      <c r="F16" s="41"/>
      <c r="G16" s="41">
        <v>0.33534806468112077</v>
      </c>
      <c r="H16" s="41">
        <v>0.35619987842846207</v>
      </c>
      <c r="I16" s="41">
        <v>0.33289353550861944</v>
      </c>
      <c r="J16" s="41">
        <v>0.27671476267035899</v>
      </c>
      <c r="K16" s="41">
        <v>0.30711688181977492</v>
      </c>
      <c r="L16" s="41">
        <v>0.33465243391294708</v>
      </c>
      <c r="M16" s="41"/>
      <c r="N16" s="41">
        <v>0.30721182287252502</v>
      </c>
      <c r="O16" s="41">
        <v>0.35303865754547825</v>
      </c>
      <c r="P16" s="41">
        <v>0.31325692521581194</v>
      </c>
      <c r="Q16" s="41">
        <v>0.287974590350283</v>
      </c>
      <c r="R16" s="41">
        <v>0.35242267447299591</v>
      </c>
      <c r="S16" s="41">
        <v>0.37046947120359225</v>
      </c>
      <c r="T16" s="41">
        <v>0.33091864637059903</v>
      </c>
      <c r="U16" s="41">
        <v>0.33481614509481095</v>
      </c>
      <c r="V16" s="41">
        <v>0.347302985570281</v>
      </c>
      <c r="W16" s="41">
        <v>0.242531239687096</v>
      </c>
      <c r="X16" s="41">
        <v>0.33834827601330442</v>
      </c>
      <c r="Y16" s="41"/>
      <c r="Z16" s="41">
        <v>0.41391914387792139</v>
      </c>
      <c r="AA16" s="41">
        <v>0.31837674686648332</v>
      </c>
      <c r="AB16" s="41">
        <v>0.24262156213811104</v>
      </c>
      <c r="AC16" s="41">
        <v>0.31007531204288702</v>
      </c>
      <c r="AD16" s="41"/>
      <c r="AE16" s="41">
        <v>0.29983027278102398</v>
      </c>
      <c r="AF16" s="41">
        <v>0.24766996192820995</v>
      </c>
      <c r="AG16" s="41">
        <v>0.3710203970859991</v>
      </c>
      <c r="AH16" s="41">
        <v>0.44790221245939277</v>
      </c>
      <c r="AI16" s="41">
        <v>0.47705568843890656</v>
      </c>
      <c r="AJ16" s="41"/>
      <c r="AK16" s="41">
        <v>0.35746798028274296</v>
      </c>
      <c r="AL16" s="41">
        <v>0.31240517997750405</v>
      </c>
      <c r="AM16" s="41">
        <v>0.31253757842366298</v>
      </c>
      <c r="AN16" s="41">
        <v>0.27178573065366096</v>
      </c>
      <c r="AO16" s="41">
        <v>0.30923242715313903</v>
      </c>
      <c r="AP16" s="41">
        <v>0.31926211109812463</v>
      </c>
      <c r="AQ16" s="41"/>
      <c r="AR16" s="41">
        <v>0.212059793183282</v>
      </c>
      <c r="AS16" s="41">
        <v>0.42588378627193874</v>
      </c>
      <c r="AT16" s="41">
        <v>0.315822467387675</v>
      </c>
      <c r="AU16" s="41"/>
      <c r="AV16" s="41">
        <v>0.30695856543055</v>
      </c>
      <c r="AW16" s="41">
        <v>0.41034655270464171</v>
      </c>
      <c r="AX16" s="41">
        <v>0.4178515991427646</v>
      </c>
      <c r="AY16" s="41">
        <v>-0.22587687946033908</v>
      </c>
      <c r="AZ16" s="41">
        <v>0.21047199046269194</v>
      </c>
      <c r="BA16" s="41"/>
      <c r="BB16" s="41">
        <v>0.38850931598924265</v>
      </c>
      <c r="BC16" s="41">
        <v>0.45037018392107064</v>
      </c>
      <c r="BD16" s="41">
        <v>0.38728378145012055</v>
      </c>
      <c r="BE16" s="41"/>
      <c r="BF16" s="41">
        <v>0.35223278180630496</v>
      </c>
      <c r="BG16" s="41">
        <v>0.32637441481171903</v>
      </c>
      <c r="BH16" s="41">
        <v>0.35620430153888388</v>
      </c>
      <c r="BI16" s="41">
        <v>0.26320015276187408</v>
      </c>
      <c r="BJ16" s="41">
        <v>0.34677879560144431</v>
      </c>
      <c r="BK16" s="41">
        <v>0.34058934572851696</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FD21"/>
  <sheetViews>
    <sheetView showGridLines="0" workbookViewId="0">
      <pane xSplit="2" topLeftCell="C1" activePane="topRight" state="frozen"/>
      <selection activeCell="A16" sqref="A16"/>
      <selection pane="topRight" activeCell="A14" sqref="A14:XFD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0.14340252967322401</v>
      </c>
      <c r="D9" s="11">
        <v>0.16752411867004099</v>
      </c>
      <c r="E9" s="11">
        <v>0.117884256579464</v>
      </c>
      <c r="F9" s="11"/>
      <c r="G9" s="11">
        <v>0.108069529787909</v>
      </c>
      <c r="H9" s="11">
        <v>0.15492285253329799</v>
      </c>
      <c r="I9" s="11">
        <v>0.15052119617179399</v>
      </c>
      <c r="J9" s="11">
        <v>0.14872973782358101</v>
      </c>
      <c r="K9" s="11">
        <v>0.15783317734219199</v>
      </c>
      <c r="L9" s="11">
        <v>0.138095753237029</v>
      </c>
      <c r="M9" s="11"/>
      <c r="N9" s="11">
        <v>0.154505832093776</v>
      </c>
      <c r="O9" s="11">
        <v>0.103123416223229</v>
      </c>
      <c r="P9" s="11">
        <v>0.135446419952793</v>
      </c>
      <c r="Q9" s="11">
        <v>0.174454548805142</v>
      </c>
      <c r="R9" s="11">
        <v>9.5181692772792897E-2</v>
      </c>
      <c r="S9" s="11">
        <v>9.27476940345041E-2</v>
      </c>
      <c r="T9" s="11">
        <v>0.154389714768562</v>
      </c>
      <c r="U9" s="11">
        <v>0.14186988268887701</v>
      </c>
      <c r="V9" s="11">
        <v>0.18324470763011599</v>
      </c>
      <c r="W9" s="11">
        <v>0.19443876999908899</v>
      </c>
      <c r="X9" s="11">
        <v>0.13677459696573899</v>
      </c>
      <c r="Y9" s="11"/>
      <c r="Z9" s="11">
        <v>0.12058216830971499</v>
      </c>
      <c r="AA9" s="11">
        <v>0.143328192378852</v>
      </c>
      <c r="AB9" s="11">
        <v>0.15787943233650301</v>
      </c>
      <c r="AC9" s="11">
        <v>0.15220470523804699</v>
      </c>
      <c r="AD9" s="11"/>
      <c r="AE9" s="11">
        <v>0.138189163740816</v>
      </c>
      <c r="AF9" s="11">
        <v>0.14431804658515299</v>
      </c>
      <c r="AG9" s="11">
        <v>0.14313717392214001</v>
      </c>
      <c r="AH9" s="11">
        <v>0.14638475789489799</v>
      </c>
      <c r="AI9" s="11">
        <v>0.13267817024974499</v>
      </c>
      <c r="AJ9" s="11"/>
      <c r="AK9" s="11">
        <v>0.123322806925518</v>
      </c>
      <c r="AL9" s="11">
        <v>0.13910957084443701</v>
      </c>
      <c r="AM9" s="11">
        <v>0.179700422496541</v>
      </c>
      <c r="AN9" s="11">
        <v>0.17685228230310901</v>
      </c>
      <c r="AO9" s="11">
        <v>0.157507328936417</v>
      </c>
      <c r="AP9" s="11">
        <v>0.17718842711582</v>
      </c>
      <c r="AQ9" s="11"/>
      <c r="AR9" s="11">
        <v>0.139884282804532</v>
      </c>
      <c r="AS9" s="11">
        <v>0.15378175950506001</v>
      </c>
      <c r="AT9" s="11">
        <v>0.15261134511142799</v>
      </c>
      <c r="AU9" s="11"/>
      <c r="AV9" s="11">
        <v>7.7508519459772704E-2</v>
      </c>
      <c r="AW9" s="11">
        <v>0.19814346839979599</v>
      </c>
      <c r="AX9" s="11">
        <v>0.12780728355405099</v>
      </c>
      <c r="AY9" s="11">
        <v>0.28571868982798299</v>
      </c>
      <c r="AZ9" s="11">
        <v>0.160238389314422</v>
      </c>
      <c r="BA9" s="11"/>
      <c r="BB9" s="11">
        <v>5.2966072737157997E-2</v>
      </c>
      <c r="BC9" s="11">
        <v>0.17078545825351801</v>
      </c>
      <c r="BD9" s="11">
        <v>0.16089017435964301</v>
      </c>
      <c r="BE9" s="11"/>
      <c r="BF9" s="11">
        <v>0.14018587955982201</v>
      </c>
      <c r="BG9" s="11">
        <v>0.14238004036475599</v>
      </c>
      <c r="BH9" s="11">
        <v>0.13797150135702199</v>
      </c>
      <c r="BI9" s="11">
        <v>0.15344630367848699</v>
      </c>
      <c r="BJ9" s="11">
        <v>0.12938818432435301</v>
      </c>
      <c r="BK9" s="11">
        <v>0.14898898157634</v>
      </c>
    </row>
    <row r="10" spans="1:160" x14ac:dyDescent="0.35">
      <c r="B10" s="14" t="s">
        <v>341</v>
      </c>
      <c r="C10" s="11">
        <v>0.198765465790364</v>
      </c>
      <c r="D10" s="11">
        <v>0.19166262052626501</v>
      </c>
      <c r="E10" s="11">
        <v>0.20745228999402701</v>
      </c>
      <c r="F10" s="11"/>
      <c r="G10" s="11">
        <v>0.18436064781631301</v>
      </c>
      <c r="H10" s="11">
        <v>0.20405873089972301</v>
      </c>
      <c r="I10" s="11">
        <v>0.184326611125846</v>
      </c>
      <c r="J10" s="11">
        <v>0.22845666995939101</v>
      </c>
      <c r="K10" s="11">
        <v>0.18505666937610299</v>
      </c>
      <c r="L10" s="11">
        <v>0.20103061030036001</v>
      </c>
      <c r="M10" s="11"/>
      <c r="N10" s="11">
        <v>0.20316964532675699</v>
      </c>
      <c r="O10" s="11">
        <v>0.22159245536719099</v>
      </c>
      <c r="P10" s="11">
        <v>0.18843815886795701</v>
      </c>
      <c r="Q10" s="11">
        <v>0.18649325872008399</v>
      </c>
      <c r="R10" s="11">
        <v>0.192209587705989</v>
      </c>
      <c r="S10" s="11">
        <v>0.18303716420510499</v>
      </c>
      <c r="T10" s="11">
        <v>0.20789778739255299</v>
      </c>
      <c r="U10" s="11">
        <v>0.20445634010372199</v>
      </c>
      <c r="V10" s="11">
        <v>0.15922209835620399</v>
      </c>
      <c r="W10" s="11">
        <v>0.231096351235656</v>
      </c>
      <c r="X10" s="11">
        <v>0.21274290434422199</v>
      </c>
      <c r="Y10" s="11"/>
      <c r="Z10" s="11">
        <v>0.19997185658015201</v>
      </c>
      <c r="AA10" s="11">
        <v>0.208350416032313</v>
      </c>
      <c r="AB10" s="11">
        <v>0.20679421693365799</v>
      </c>
      <c r="AC10" s="11">
        <v>0.180854022252187</v>
      </c>
      <c r="AD10" s="11"/>
      <c r="AE10" s="11">
        <v>0.177850318574553</v>
      </c>
      <c r="AF10" s="11">
        <v>0.214453366031611</v>
      </c>
      <c r="AG10" s="11">
        <v>0.212133437054565</v>
      </c>
      <c r="AH10" s="11">
        <v>0.187462994067708</v>
      </c>
      <c r="AI10" s="11">
        <v>0.121298719404966</v>
      </c>
      <c r="AJ10" s="11"/>
      <c r="AK10" s="11">
        <v>0.191242441724916</v>
      </c>
      <c r="AL10" s="11">
        <v>0.20800719429651901</v>
      </c>
      <c r="AM10" s="11">
        <v>0.16026115841124799</v>
      </c>
      <c r="AN10" s="11">
        <v>0.17806491569504301</v>
      </c>
      <c r="AO10" s="11">
        <v>0.23063871415321199</v>
      </c>
      <c r="AP10" s="11">
        <v>0.19317942537664901</v>
      </c>
      <c r="AQ10" s="11"/>
      <c r="AR10" s="11">
        <v>0.19023704555269999</v>
      </c>
      <c r="AS10" s="11">
        <v>0.215076918489297</v>
      </c>
      <c r="AT10" s="11">
        <v>0.18966408570884999</v>
      </c>
      <c r="AU10" s="11"/>
      <c r="AV10" s="11">
        <v>0.17191031529653999</v>
      </c>
      <c r="AW10" s="11">
        <v>0.229436903638323</v>
      </c>
      <c r="AX10" s="11">
        <v>0.23884984535345899</v>
      </c>
      <c r="AY10" s="11">
        <v>0.28886489170819801</v>
      </c>
      <c r="AZ10" s="11">
        <v>0.16899232822544599</v>
      </c>
      <c r="BA10" s="11"/>
      <c r="BB10" s="11">
        <v>0.12927172419250901</v>
      </c>
      <c r="BC10" s="11">
        <v>0.23106044638402601</v>
      </c>
      <c r="BD10" s="11">
        <v>0.22004624984714199</v>
      </c>
      <c r="BE10" s="11"/>
      <c r="BF10" s="11">
        <v>0.18439123896892501</v>
      </c>
      <c r="BG10" s="11">
        <v>0.20823662522973499</v>
      </c>
      <c r="BH10" s="11">
        <v>0.17286849606594101</v>
      </c>
      <c r="BI10" s="11">
        <v>0.20891795704522101</v>
      </c>
      <c r="BJ10" s="11">
        <v>0.201122105366419</v>
      </c>
      <c r="BK10" s="11">
        <v>0.22896179368408201</v>
      </c>
    </row>
    <row r="11" spans="1:160" x14ac:dyDescent="0.35">
      <c r="B11" s="14" t="s">
        <v>342</v>
      </c>
      <c r="C11" s="11">
        <v>0.42998279693506303</v>
      </c>
      <c r="D11" s="11">
        <v>0.40822062211565102</v>
      </c>
      <c r="E11" s="11">
        <v>0.45018123637609098</v>
      </c>
      <c r="F11" s="11"/>
      <c r="G11" s="11">
        <v>0.402394274509631</v>
      </c>
      <c r="H11" s="11">
        <v>0.41113256769018097</v>
      </c>
      <c r="I11" s="11">
        <v>0.42598666239865102</v>
      </c>
      <c r="J11" s="11">
        <v>0.42449471100665898</v>
      </c>
      <c r="K11" s="11">
        <v>0.438282155459775</v>
      </c>
      <c r="L11" s="11">
        <v>0.46627510336061301</v>
      </c>
      <c r="M11" s="11"/>
      <c r="N11" s="11">
        <v>0.39943176618885901</v>
      </c>
      <c r="O11" s="11">
        <v>0.45807766902496599</v>
      </c>
      <c r="P11" s="11">
        <v>0.464652628977968</v>
      </c>
      <c r="Q11" s="11">
        <v>0.45542650394103201</v>
      </c>
      <c r="R11" s="11">
        <v>0.41522940405740799</v>
      </c>
      <c r="S11" s="11">
        <v>0.45829708002178599</v>
      </c>
      <c r="T11" s="11">
        <v>0.41456114124868398</v>
      </c>
      <c r="U11" s="11">
        <v>0.40253525814862801</v>
      </c>
      <c r="V11" s="11">
        <v>0.40691787323152501</v>
      </c>
      <c r="W11" s="11">
        <v>0.40765937276131398</v>
      </c>
      <c r="X11" s="11">
        <v>0.448496660432879</v>
      </c>
      <c r="Y11" s="11"/>
      <c r="Z11" s="11">
        <v>0.45328150784649501</v>
      </c>
      <c r="AA11" s="11">
        <v>0.43764865049437002</v>
      </c>
      <c r="AB11" s="11">
        <v>0.41061778232366403</v>
      </c>
      <c r="AC11" s="11">
        <v>0.41690080586352002</v>
      </c>
      <c r="AD11" s="11"/>
      <c r="AE11" s="11">
        <v>0.45461755076974902</v>
      </c>
      <c r="AF11" s="11">
        <v>0.43631581010315001</v>
      </c>
      <c r="AG11" s="11">
        <v>0.41089354711621501</v>
      </c>
      <c r="AH11" s="11">
        <v>0.42274289239069501</v>
      </c>
      <c r="AI11" s="11">
        <v>0.42272822783034703</v>
      </c>
      <c r="AJ11" s="11"/>
      <c r="AK11" s="11">
        <v>0.45334735032719597</v>
      </c>
      <c r="AL11" s="11">
        <v>0.44099627809275999</v>
      </c>
      <c r="AM11" s="11">
        <v>0.421740867141912</v>
      </c>
      <c r="AN11" s="11">
        <v>0.40938229087322398</v>
      </c>
      <c r="AO11" s="11">
        <v>0.40497493477107799</v>
      </c>
      <c r="AP11" s="11">
        <v>0.31990579734801</v>
      </c>
      <c r="AQ11" s="11"/>
      <c r="AR11" s="11">
        <v>0.45848660014345399</v>
      </c>
      <c r="AS11" s="11">
        <v>0.418884953444429</v>
      </c>
      <c r="AT11" s="11">
        <v>0.38344141743687699</v>
      </c>
      <c r="AU11" s="11"/>
      <c r="AV11" s="11">
        <v>0.50734424275298196</v>
      </c>
      <c r="AW11" s="11">
        <v>0.35607527374923198</v>
      </c>
      <c r="AX11" s="11">
        <v>0.44392228965971098</v>
      </c>
      <c r="AY11" s="11">
        <v>0.312552279591994</v>
      </c>
      <c r="AZ11" s="11">
        <v>0.38995944110564101</v>
      </c>
      <c r="BA11" s="11"/>
      <c r="BB11" s="11">
        <v>0.54783863027698398</v>
      </c>
      <c r="BC11" s="11">
        <v>0.37622857609938198</v>
      </c>
      <c r="BD11" s="11">
        <v>0.458723001991657</v>
      </c>
      <c r="BE11" s="11"/>
      <c r="BF11" s="11">
        <v>0.40575930700975998</v>
      </c>
      <c r="BG11" s="11">
        <v>0.43678777667562402</v>
      </c>
      <c r="BH11" s="11">
        <v>0.424887475679189</v>
      </c>
      <c r="BI11" s="11">
        <v>0.44418343852742498</v>
      </c>
      <c r="BJ11" s="11">
        <v>0.46678977932047899</v>
      </c>
      <c r="BK11" s="11">
        <v>0.373914082651575</v>
      </c>
    </row>
    <row r="12" spans="1:160" x14ac:dyDescent="0.35">
      <c r="B12" s="14" t="s">
        <v>343</v>
      </c>
      <c r="C12" s="11">
        <v>0.16363489080455401</v>
      </c>
      <c r="D12" s="11">
        <v>0.18584007323989901</v>
      </c>
      <c r="E12" s="11">
        <v>0.143127647310062</v>
      </c>
      <c r="F12" s="11"/>
      <c r="G12" s="11">
        <v>0.223673809716255</v>
      </c>
      <c r="H12" s="11">
        <v>0.16952819781367201</v>
      </c>
      <c r="I12" s="11">
        <v>0.15927797133206201</v>
      </c>
      <c r="J12" s="11">
        <v>0.13362268446012099</v>
      </c>
      <c r="K12" s="11">
        <v>0.150045976866437</v>
      </c>
      <c r="L12" s="11">
        <v>0.155186561148456</v>
      </c>
      <c r="M12" s="11"/>
      <c r="N12" s="11">
        <v>0.176187110534058</v>
      </c>
      <c r="O12" s="11">
        <v>0.163398238724453</v>
      </c>
      <c r="P12" s="11">
        <v>0.154114295041031</v>
      </c>
      <c r="Q12" s="11">
        <v>0.13538314422203701</v>
      </c>
      <c r="R12" s="11">
        <v>0.20906825257279801</v>
      </c>
      <c r="S12" s="11">
        <v>0.19581289142005401</v>
      </c>
      <c r="T12" s="11">
        <v>0.15266938076492301</v>
      </c>
      <c r="U12" s="11">
        <v>0.18696476411606</v>
      </c>
      <c r="V12" s="11">
        <v>0.18599831458159</v>
      </c>
      <c r="W12" s="11">
        <v>0.10461217287952</v>
      </c>
      <c r="X12" s="11">
        <v>0.12956435289721999</v>
      </c>
      <c r="Y12" s="11"/>
      <c r="Z12" s="11">
        <v>0.18998778255757201</v>
      </c>
      <c r="AA12" s="11">
        <v>0.13915421989959401</v>
      </c>
      <c r="AB12" s="11">
        <v>0.17512476443654201</v>
      </c>
      <c r="AC12" s="11">
        <v>0.14965618678539699</v>
      </c>
      <c r="AD12" s="11"/>
      <c r="AE12" s="11">
        <v>0.15525826792142999</v>
      </c>
      <c r="AF12" s="11">
        <v>0.148800458540814</v>
      </c>
      <c r="AG12" s="11">
        <v>0.16666799020746501</v>
      </c>
      <c r="AH12" s="11">
        <v>0.20232392493057499</v>
      </c>
      <c r="AI12" s="11">
        <v>0.244919169090759</v>
      </c>
      <c r="AJ12" s="11"/>
      <c r="AK12" s="11">
        <v>0.19042531742129201</v>
      </c>
      <c r="AL12" s="11">
        <v>0.15318608041333701</v>
      </c>
      <c r="AM12" s="11">
        <v>0.15658757670255699</v>
      </c>
      <c r="AN12" s="11">
        <v>0.14430754771966001</v>
      </c>
      <c r="AO12" s="11">
        <v>0.14035170116294499</v>
      </c>
      <c r="AP12" s="11">
        <v>0.15698994338465</v>
      </c>
      <c r="AQ12" s="11"/>
      <c r="AR12" s="11">
        <v>0.16447834475915901</v>
      </c>
      <c r="AS12" s="11">
        <v>0.15799152237231401</v>
      </c>
      <c r="AT12" s="11">
        <v>0.15765121109931701</v>
      </c>
      <c r="AU12" s="11"/>
      <c r="AV12" s="11">
        <v>0.20730780003315999</v>
      </c>
      <c r="AW12" s="11">
        <v>0.15130941247833299</v>
      </c>
      <c r="AX12" s="11">
        <v>0.14886599069314899</v>
      </c>
      <c r="AY12" s="11">
        <v>8.9956589431039902E-2</v>
      </c>
      <c r="AZ12" s="11">
        <v>0.12403755611202</v>
      </c>
      <c r="BA12" s="11"/>
      <c r="BB12" s="11">
        <v>0.24203416999133501</v>
      </c>
      <c r="BC12" s="11">
        <v>0.16176743062440399</v>
      </c>
      <c r="BD12" s="11">
        <v>0.116352507975023</v>
      </c>
      <c r="BE12" s="11"/>
      <c r="BF12" s="11">
        <v>0.19813363756674199</v>
      </c>
      <c r="BG12" s="11">
        <v>0.13898141215273799</v>
      </c>
      <c r="BH12" s="11">
        <v>0.19317786720664801</v>
      </c>
      <c r="BI12" s="11">
        <v>0.14850947910604001</v>
      </c>
      <c r="BJ12" s="11">
        <v>0.15529754071422899</v>
      </c>
      <c r="BK12" s="11">
        <v>0.16109470357879899</v>
      </c>
    </row>
    <row r="13" spans="1:160" x14ac:dyDescent="0.35">
      <c r="B13" s="14" t="s">
        <v>104</v>
      </c>
      <c r="C13" s="31">
        <v>6.4214316796793694E-2</v>
      </c>
      <c r="D13" s="31">
        <v>4.6752565448145197E-2</v>
      </c>
      <c r="E13" s="31">
        <v>8.1354569740356694E-2</v>
      </c>
      <c r="F13" s="31"/>
      <c r="G13" s="31">
        <v>8.1501738169892202E-2</v>
      </c>
      <c r="H13" s="31">
        <v>6.0357651063126801E-2</v>
      </c>
      <c r="I13" s="31">
        <v>7.98875589716464E-2</v>
      </c>
      <c r="J13" s="31">
        <v>6.4696196750248E-2</v>
      </c>
      <c r="K13" s="31">
        <v>6.8782020955492795E-2</v>
      </c>
      <c r="L13" s="31">
        <v>3.9411971953541097E-2</v>
      </c>
      <c r="M13" s="31"/>
      <c r="N13" s="31">
        <v>6.6705645856550103E-2</v>
      </c>
      <c r="O13" s="31">
        <v>5.3808220660160597E-2</v>
      </c>
      <c r="P13" s="31">
        <v>5.7348497160251401E-2</v>
      </c>
      <c r="Q13" s="31">
        <v>4.82425443117055E-2</v>
      </c>
      <c r="R13" s="31">
        <v>8.8311062891011496E-2</v>
      </c>
      <c r="S13" s="31">
        <v>7.0105170318550902E-2</v>
      </c>
      <c r="T13" s="31">
        <v>7.0481975825277599E-2</v>
      </c>
      <c r="U13" s="31">
        <v>6.4173754942713795E-2</v>
      </c>
      <c r="V13" s="31">
        <v>6.4617006200564597E-2</v>
      </c>
      <c r="W13" s="31">
        <v>6.2193333124420901E-2</v>
      </c>
      <c r="X13" s="31">
        <v>7.2421485359939503E-2</v>
      </c>
      <c r="Y13" s="31"/>
      <c r="Z13" s="31">
        <v>3.6176684706065998E-2</v>
      </c>
      <c r="AA13" s="31">
        <v>7.1518521194871301E-2</v>
      </c>
      <c r="AB13" s="31">
        <v>4.9583803969632897E-2</v>
      </c>
      <c r="AC13" s="31">
        <v>0.100384279860849</v>
      </c>
      <c r="AD13" s="31"/>
      <c r="AE13" s="31">
        <v>7.4084698993452797E-2</v>
      </c>
      <c r="AF13" s="31">
        <v>5.6112318739271902E-2</v>
      </c>
      <c r="AG13" s="31">
        <v>6.7167851699615297E-2</v>
      </c>
      <c r="AH13" s="31">
        <v>4.1085430716123299E-2</v>
      </c>
      <c r="AI13" s="31">
        <v>7.8375713424183799E-2</v>
      </c>
      <c r="AJ13" s="31"/>
      <c r="AK13" s="31">
        <v>4.1662083601077801E-2</v>
      </c>
      <c r="AL13" s="31">
        <v>5.8700876352946303E-2</v>
      </c>
      <c r="AM13" s="31">
        <v>8.1709975247742594E-2</v>
      </c>
      <c r="AN13" s="31">
        <v>9.1392963408964106E-2</v>
      </c>
      <c r="AO13" s="31">
        <v>6.6527320976348794E-2</v>
      </c>
      <c r="AP13" s="31">
        <v>0.15273640677487099</v>
      </c>
      <c r="AQ13" s="31"/>
      <c r="AR13" s="31">
        <v>4.6913726740154503E-2</v>
      </c>
      <c r="AS13" s="31">
        <v>5.4264846188899298E-2</v>
      </c>
      <c r="AT13" s="31">
        <v>0.116631940643528</v>
      </c>
      <c r="AU13" s="31"/>
      <c r="AV13" s="31">
        <v>3.5929122457545599E-2</v>
      </c>
      <c r="AW13" s="31">
        <v>6.5034941734315899E-2</v>
      </c>
      <c r="AX13" s="31">
        <v>4.0554590739628797E-2</v>
      </c>
      <c r="AY13" s="31">
        <v>2.2907549440784099E-2</v>
      </c>
      <c r="AZ13" s="31">
        <v>0.156772285242472</v>
      </c>
      <c r="BA13" s="31"/>
      <c r="BB13" s="31">
        <v>2.7889402802014102E-2</v>
      </c>
      <c r="BC13" s="31">
        <v>6.0158088638669803E-2</v>
      </c>
      <c r="BD13" s="31">
        <v>4.3988065826534799E-2</v>
      </c>
      <c r="BE13" s="31"/>
      <c r="BF13" s="31">
        <v>7.1529936894750804E-2</v>
      </c>
      <c r="BG13" s="31">
        <v>7.3614145577146406E-2</v>
      </c>
      <c r="BH13" s="31">
        <v>7.1094659691200102E-2</v>
      </c>
      <c r="BI13" s="31">
        <v>4.4942821642827299E-2</v>
      </c>
      <c r="BJ13" s="31">
        <v>4.7402390274519701E-2</v>
      </c>
      <c r="BK13" s="31">
        <v>8.7040438509203205E-2</v>
      </c>
    </row>
    <row r="14" spans="1:160" s="36" customFormat="1" x14ac:dyDescent="0.35">
      <c r="B14" s="37" t="s">
        <v>436</v>
      </c>
      <c r="C14" s="38">
        <v>0.59361768773961709</v>
      </c>
      <c r="D14" s="38">
        <v>0.59406069535555006</v>
      </c>
      <c r="E14" s="38">
        <v>0.59330888368615298</v>
      </c>
      <c r="F14" s="38"/>
      <c r="G14" s="38">
        <v>0.626068084225886</v>
      </c>
      <c r="H14" s="38">
        <v>0.58066076550385293</v>
      </c>
      <c r="I14" s="38">
        <v>0.58526463373071302</v>
      </c>
      <c r="J14" s="38">
        <v>0.55811739546677996</v>
      </c>
      <c r="K14" s="38">
        <v>0.58832813232621195</v>
      </c>
      <c r="L14" s="38">
        <v>0.62146166450906903</v>
      </c>
      <c r="M14" s="38"/>
      <c r="N14" s="38">
        <v>0.57561887672291701</v>
      </c>
      <c r="O14" s="38">
        <v>0.62147590774941897</v>
      </c>
      <c r="P14" s="38">
        <v>0.61876692401899902</v>
      </c>
      <c r="Q14" s="38">
        <v>0.59080964816306902</v>
      </c>
      <c r="R14" s="38">
        <v>0.62429765663020598</v>
      </c>
      <c r="S14" s="38">
        <v>0.65410997144184002</v>
      </c>
      <c r="T14" s="38">
        <v>0.56723052201360702</v>
      </c>
      <c r="U14" s="38">
        <v>0.58950002226468801</v>
      </c>
      <c r="V14" s="38">
        <v>0.59291618781311506</v>
      </c>
      <c r="W14" s="38">
        <v>0.51227154564083399</v>
      </c>
      <c r="X14" s="38">
        <v>0.57806101333009896</v>
      </c>
      <c r="Y14" s="38"/>
      <c r="Z14" s="38">
        <v>0.643269290404067</v>
      </c>
      <c r="AA14" s="38">
        <v>0.57680287039396405</v>
      </c>
      <c r="AB14" s="38">
        <v>0.58574254676020598</v>
      </c>
      <c r="AC14" s="38">
        <v>0.56655699264891701</v>
      </c>
      <c r="AD14" s="38"/>
      <c r="AE14" s="38">
        <v>0.60987581869117902</v>
      </c>
      <c r="AF14" s="38">
        <v>0.58511626864396404</v>
      </c>
      <c r="AG14" s="38">
        <v>0.57756153732367999</v>
      </c>
      <c r="AH14" s="38">
        <v>0.62506681732127001</v>
      </c>
      <c r="AI14" s="38">
        <v>0.66764739692110608</v>
      </c>
      <c r="AJ14" s="38"/>
      <c r="AK14" s="38">
        <v>0.64377266774848796</v>
      </c>
      <c r="AL14" s="38">
        <v>0.59418235850609702</v>
      </c>
      <c r="AM14" s="38">
        <v>0.57832844384446902</v>
      </c>
      <c r="AN14" s="38">
        <v>0.55368983859288401</v>
      </c>
      <c r="AO14" s="38">
        <v>0.54532663593402297</v>
      </c>
      <c r="AP14" s="38">
        <v>0.47689574073266</v>
      </c>
      <c r="AQ14" s="38"/>
      <c r="AR14" s="38">
        <v>0.622964944902613</v>
      </c>
      <c r="AS14" s="38">
        <v>0.57687647581674306</v>
      </c>
      <c r="AT14" s="38">
        <v>0.541092628536194</v>
      </c>
      <c r="AU14" s="38"/>
      <c r="AV14" s="38">
        <v>0.71465204278614192</v>
      </c>
      <c r="AW14" s="38">
        <v>0.50738468622756494</v>
      </c>
      <c r="AX14" s="38">
        <v>0.59278828035285991</v>
      </c>
      <c r="AY14" s="38">
        <v>0.4025088690230339</v>
      </c>
      <c r="AZ14" s="38">
        <v>0.51399699721766101</v>
      </c>
      <c r="BA14" s="38"/>
      <c r="BB14" s="38">
        <v>0.78987280026831896</v>
      </c>
      <c r="BC14" s="38">
        <v>0.537996006723786</v>
      </c>
      <c r="BD14" s="38">
        <v>0.57507550996668</v>
      </c>
      <c r="BE14" s="38"/>
      <c r="BF14" s="38">
        <v>0.603892944576502</v>
      </c>
      <c r="BG14" s="38">
        <v>0.57576918882836203</v>
      </c>
      <c r="BH14" s="38">
        <v>0.61806534288583703</v>
      </c>
      <c r="BI14" s="38">
        <v>0.59269291763346499</v>
      </c>
      <c r="BJ14" s="38">
        <v>0.62208732003470801</v>
      </c>
      <c r="BK14" s="38">
        <v>0.53500878623037396</v>
      </c>
    </row>
    <row r="15" spans="1:160" s="26" customFormat="1" x14ac:dyDescent="0.35">
      <c r="B15" s="39" t="s">
        <v>437</v>
      </c>
      <c r="C15" s="38">
        <v>0.342167995463588</v>
      </c>
      <c r="D15" s="38">
        <v>0.359186739196306</v>
      </c>
      <c r="E15" s="38">
        <v>0.32533654657349098</v>
      </c>
      <c r="F15" s="38"/>
      <c r="G15" s="38">
        <v>0.29243017760422202</v>
      </c>
      <c r="H15" s="38">
        <v>0.358981583433021</v>
      </c>
      <c r="I15" s="38">
        <v>0.33484780729763997</v>
      </c>
      <c r="J15" s="38">
        <v>0.37718640778297202</v>
      </c>
      <c r="K15" s="38">
        <v>0.34288984671829498</v>
      </c>
      <c r="L15" s="38">
        <v>0.33912636353738901</v>
      </c>
      <c r="M15" s="38"/>
      <c r="N15" s="38">
        <v>0.35767547742053296</v>
      </c>
      <c r="O15" s="38">
        <v>0.32471587159041998</v>
      </c>
      <c r="P15" s="38">
        <v>0.32388457882075</v>
      </c>
      <c r="Q15" s="38">
        <v>0.36094780752522598</v>
      </c>
      <c r="R15" s="38">
        <v>0.28739128047878193</v>
      </c>
      <c r="S15" s="38">
        <v>0.27578485823960908</v>
      </c>
      <c r="T15" s="38">
        <v>0.36228750216111499</v>
      </c>
      <c r="U15" s="38">
        <v>0.346326222792599</v>
      </c>
      <c r="V15" s="38">
        <v>0.34246680598631996</v>
      </c>
      <c r="W15" s="38">
        <v>0.42553512123474502</v>
      </c>
      <c r="X15" s="38">
        <v>0.34951750130996095</v>
      </c>
      <c r="Y15" s="38"/>
      <c r="Z15" s="38">
        <v>0.32055402488986701</v>
      </c>
      <c r="AA15" s="38">
        <v>0.35167860841116499</v>
      </c>
      <c r="AB15" s="38">
        <v>0.36467364927016099</v>
      </c>
      <c r="AC15" s="38">
        <v>0.33305872749023402</v>
      </c>
      <c r="AD15" s="38"/>
      <c r="AE15" s="38">
        <v>0.31603948231536899</v>
      </c>
      <c r="AF15" s="38">
        <v>0.35877141261676398</v>
      </c>
      <c r="AG15" s="38">
        <v>0.35527061097670498</v>
      </c>
      <c r="AH15" s="38">
        <v>0.33384775196260597</v>
      </c>
      <c r="AI15" s="38">
        <v>0.25397688965471099</v>
      </c>
      <c r="AJ15" s="38"/>
      <c r="AK15" s="38">
        <v>0.314565248650434</v>
      </c>
      <c r="AL15" s="38">
        <v>0.34711676514095602</v>
      </c>
      <c r="AM15" s="38">
        <v>0.339961580907789</v>
      </c>
      <c r="AN15" s="38">
        <v>0.35491719799815202</v>
      </c>
      <c r="AO15" s="38">
        <v>0.38814604308962897</v>
      </c>
      <c r="AP15" s="38">
        <v>0.37036785249246901</v>
      </c>
      <c r="AQ15" s="38"/>
      <c r="AR15" s="38">
        <v>0.33012132835723196</v>
      </c>
      <c r="AS15" s="38">
        <v>0.36885867799435701</v>
      </c>
      <c r="AT15" s="38">
        <v>0.342275430820278</v>
      </c>
      <c r="AU15" s="38"/>
      <c r="AV15" s="38">
        <v>0.24941883475631271</v>
      </c>
      <c r="AW15" s="38">
        <v>0.42758037203811899</v>
      </c>
      <c r="AX15" s="38">
        <v>0.36665712890751001</v>
      </c>
      <c r="AY15" s="38">
        <v>0.57458358153618105</v>
      </c>
      <c r="AZ15" s="38">
        <v>0.32923071753986799</v>
      </c>
      <c r="BA15" s="38"/>
      <c r="BB15" s="38">
        <v>0.18223779692966702</v>
      </c>
      <c r="BC15" s="38">
        <v>0.40184590463754399</v>
      </c>
      <c r="BD15" s="38">
        <v>0.38093642420678497</v>
      </c>
      <c r="BE15" s="38"/>
      <c r="BF15" s="38">
        <v>0.32457711852874704</v>
      </c>
      <c r="BG15" s="38">
        <v>0.35061666559449101</v>
      </c>
      <c r="BH15" s="38">
        <v>0.31083999742296298</v>
      </c>
      <c r="BI15" s="38">
        <v>0.36236426072370798</v>
      </c>
      <c r="BJ15" s="38">
        <v>0.33051028969077201</v>
      </c>
      <c r="BK15" s="38">
        <v>0.37795077526042198</v>
      </c>
    </row>
    <row r="16" spans="1:160" s="42" customFormat="1" x14ac:dyDescent="0.35">
      <c r="A16" s="36"/>
      <c r="B16" s="40" t="s">
        <v>438</v>
      </c>
      <c r="C16" s="41">
        <v>0.25144969227602909</v>
      </c>
      <c r="D16" s="41">
        <v>0.23487395615924406</v>
      </c>
      <c r="E16" s="41">
        <v>0.267972337112662</v>
      </c>
      <c r="F16" s="41"/>
      <c r="G16" s="41">
        <v>0.33363790662166398</v>
      </c>
      <c r="H16" s="41">
        <v>0.22167918207083193</v>
      </c>
      <c r="I16" s="41">
        <v>0.25041682643307306</v>
      </c>
      <c r="J16" s="41">
        <v>0.18093098768380794</v>
      </c>
      <c r="K16" s="41">
        <v>0.24543828560791697</v>
      </c>
      <c r="L16" s="41">
        <v>0.28233530097168003</v>
      </c>
      <c r="M16" s="41"/>
      <c r="N16" s="41">
        <v>0.21794339930238404</v>
      </c>
      <c r="O16" s="41">
        <v>0.29676003615899899</v>
      </c>
      <c r="P16" s="41">
        <v>0.29488234519824902</v>
      </c>
      <c r="Q16" s="41">
        <v>0.22986184063784304</v>
      </c>
      <c r="R16" s="41">
        <v>0.33690637615142405</v>
      </c>
      <c r="S16" s="41">
        <v>0.37832511320223094</v>
      </c>
      <c r="T16" s="41">
        <v>0.20494301985249203</v>
      </c>
      <c r="U16" s="41">
        <v>0.243173799472089</v>
      </c>
      <c r="V16" s="41">
        <v>0.2504493818267951</v>
      </c>
      <c r="W16" s="41">
        <v>8.6736424406088974E-2</v>
      </c>
      <c r="X16" s="41">
        <v>0.22854351202013801</v>
      </c>
      <c r="Y16" s="41"/>
      <c r="Z16" s="41">
        <v>0.32271526551419999</v>
      </c>
      <c r="AA16" s="41">
        <v>0.22512426198279906</v>
      </c>
      <c r="AB16" s="41">
        <v>0.22106889749004499</v>
      </c>
      <c r="AC16" s="41">
        <v>0.23349826515868299</v>
      </c>
      <c r="AD16" s="41"/>
      <c r="AE16" s="41">
        <v>0.29383633637581003</v>
      </c>
      <c r="AF16" s="41">
        <v>0.22634485602720006</v>
      </c>
      <c r="AG16" s="41">
        <v>0.222290926346975</v>
      </c>
      <c r="AH16" s="41">
        <v>0.29121906535866404</v>
      </c>
      <c r="AI16" s="41">
        <v>0.41367050726639509</v>
      </c>
      <c r="AJ16" s="41"/>
      <c r="AK16" s="41">
        <v>0.32920741909805395</v>
      </c>
      <c r="AL16" s="41">
        <v>0.247065593365141</v>
      </c>
      <c r="AM16" s="41">
        <v>0.23836686293668002</v>
      </c>
      <c r="AN16" s="41">
        <v>0.19877264059473199</v>
      </c>
      <c r="AO16" s="41">
        <v>0.15718059284439401</v>
      </c>
      <c r="AP16" s="41">
        <v>0.10652788824019099</v>
      </c>
      <c r="AQ16" s="41"/>
      <c r="AR16" s="41">
        <v>0.29284361654538105</v>
      </c>
      <c r="AS16" s="41">
        <v>0.20801779782238605</v>
      </c>
      <c r="AT16" s="41">
        <v>0.19881719771591599</v>
      </c>
      <c r="AU16" s="41"/>
      <c r="AV16" s="41">
        <v>0.4652332080298292</v>
      </c>
      <c r="AW16" s="41">
        <v>7.9804314189445946E-2</v>
      </c>
      <c r="AX16" s="41">
        <v>0.2261311514453499</v>
      </c>
      <c r="AY16" s="41">
        <v>-0.17207471251314715</v>
      </c>
      <c r="AZ16" s="41">
        <v>0.18476627967779302</v>
      </c>
      <c r="BA16" s="41"/>
      <c r="BB16" s="41">
        <v>0.60763500333865195</v>
      </c>
      <c r="BC16" s="41">
        <v>0.13615010208624201</v>
      </c>
      <c r="BD16" s="41">
        <v>0.19413908575989502</v>
      </c>
      <c r="BE16" s="41"/>
      <c r="BF16" s="41">
        <v>0.27931582604775496</v>
      </c>
      <c r="BG16" s="41">
        <v>0.22515252323387103</v>
      </c>
      <c r="BH16" s="41">
        <v>0.30722534546287406</v>
      </c>
      <c r="BI16" s="41">
        <v>0.23032865690975701</v>
      </c>
      <c r="BJ16" s="41">
        <v>0.29157703034393601</v>
      </c>
      <c r="BK16" s="41">
        <v>0.15705801096995198</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FD21"/>
  <sheetViews>
    <sheetView showGridLines="0" workbookViewId="0">
      <pane xSplit="2" topLeftCell="C1" activePane="topRight" state="frozen"/>
      <selection activeCell="A16" sqref="A16"/>
      <selection pane="topRight" activeCell="C10" sqref="C10"/>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6.5820084431302994E-2</v>
      </c>
      <c r="D9" s="11">
        <v>9.1037759597378906E-2</v>
      </c>
      <c r="E9" s="11">
        <v>3.9600135975680503E-2</v>
      </c>
      <c r="F9" s="11"/>
      <c r="G9" s="11">
        <v>8.9358597545761906E-2</v>
      </c>
      <c r="H9" s="11">
        <v>9.5382493216579503E-2</v>
      </c>
      <c r="I9" s="11">
        <v>5.2028634680263502E-2</v>
      </c>
      <c r="J9" s="11">
        <v>5.25303989726746E-2</v>
      </c>
      <c r="K9" s="11">
        <v>5.98874804664793E-2</v>
      </c>
      <c r="L9" s="11">
        <v>5.1666361759954101E-2</v>
      </c>
      <c r="M9" s="11"/>
      <c r="N9" s="11">
        <v>8.2874730782805203E-2</v>
      </c>
      <c r="O9" s="11">
        <v>4.7575051312149903E-2</v>
      </c>
      <c r="P9" s="11">
        <v>5.8317263931323103E-2</v>
      </c>
      <c r="Q9" s="11">
        <v>8.8939466491782596E-2</v>
      </c>
      <c r="R9" s="11">
        <v>4.8538067688179302E-2</v>
      </c>
      <c r="S9" s="11">
        <v>7.0645934986245995E-2</v>
      </c>
      <c r="T9" s="11">
        <v>6.1485687145248699E-2</v>
      </c>
      <c r="U9" s="11">
        <v>5.74165186225047E-2</v>
      </c>
      <c r="V9" s="11">
        <v>5.5776801070745202E-2</v>
      </c>
      <c r="W9" s="11">
        <v>8.7942596390539404E-2</v>
      </c>
      <c r="X9" s="11">
        <v>4.7198123905892397E-2</v>
      </c>
      <c r="Y9" s="11"/>
      <c r="Z9" s="11">
        <v>5.9449208057620703E-2</v>
      </c>
      <c r="AA9" s="11">
        <v>4.5492374700142203E-2</v>
      </c>
      <c r="AB9" s="11">
        <v>8.4385476857824201E-2</v>
      </c>
      <c r="AC9" s="11">
        <v>7.7995071165685506E-2</v>
      </c>
      <c r="AD9" s="11"/>
      <c r="AE9" s="11">
        <v>6.6439783577400394E-2</v>
      </c>
      <c r="AF9" s="11">
        <v>7.4328626950353499E-2</v>
      </c>
      <c r="AG9" s="11">
        <v>6.05023021444306E-2</v>
      </c>
      <c r="AH9" s="11">
        <v>4.73462156074579E-2</v>
      </c>
      <c r="AI9" s="11">
        <v>8.9514911097583194E-2</v>
      </c>
      <c r="AJ9" s="11"/>
      <c r="AK9" s="11">
        <v>7.6457272716139807E-2</v>
      </c>
      <c r="AL9" s="11">
        <v>4.8907258275178701E-2</v>
      </c>
      <c r="AM9" s="11">
        <v>7.8313368443497997E-2</v>
      </c>
      <c r="AN9" s="11">
        <v>6.8949064997531104E-2</v>
      </c>
      <c r="AO9" s="11">
        <v>5.5449262003868502E-2</v>
      </c>
      <c r="AP9" s="11">
        <v>8.3980749047722E-2</v>
      </c>
      <c r="AQ9" s="11"/>
      <c r="AR9" s="11">
        <v>7.4783474968734207E-2</v>
      </c>
      <c r="AS9" s="11">
        <v>5.73504059740629E-2</v>
      </c>
      <c r="AT9" s="11">
        <v>6.8925639899153304E-2</v>
      </c>
      <c r="AU9" s="11"/>
      <c r="AV9" s="11">
        <v>6.8656344178724599E-2</v>
      </c>
      <c r="AW9" s="11">
        <v>6.2583807055425003E-2</v>
      </c>
      <c r="AX9" s="11">
        <v>3.0641141552401E-2</v>
      </c>
      <c r="AY9" s="11">
        <v>0.144860196953738</v>
      </c>
      <c r="AZ9" s="11">
        <v>6.4590179830495795E-2</v>
      </c>
      <c r="BA9" s="11"/>
      <c r="BB9" s="11">
        <v>5.8742316561086597E-2</v>
      </c>
      <c r="BC9" s="11">
        <v>6.1779523188950101E-2</v>
      </c>
      <c r="BD9" s="11">
        <v>4.04867688993132E-2</v>
      </c>
      <c r="BE9" s="11"/>
      <c r="BF9" s="11">
        <v>7.75524668028372E-2</v>
      </c>
      <c r="BG9" s="11">
        <v>5.2869515860024197E-2</v>
      </c>
      <c r="BH9" s="11">
        <v>6.5391898585675706E-2</v>
      </c>
      <c r="BI9" s="11">
        <v>5.0292720647388003E-2</v>
      </c>
      <c r="BJ9" s="11">
        <v>6.8337985527662903E-2</v>
      </c>
      <c r="BK9" s="11">
        <v>0.12157293094758199</v>
      </c>
    </row>
    <row r="10" spans="1:160" x14ac:dyDescent="0.35">
      <c r="B10" s="14" t="s">
        <v>341</v>
      </c>
      <c r="C10" s="11">
        <v>9.8634177158220093E-2</v>
      </c>
      <c r="D10" s="11">
        <v>0.116002419517445</v>
      </c>
      <c r="E10" s="11">
        <v>8.2965826651434399E-2</v>
      </c>
      <c r="F10" s="11"/>
      <c r="G10" s="11">
        <v>0.179012618835242</v>
      </c>
      <c r="H10" s="11">
        <v>0.108125732134777</v>
      </c>
      <c r="I10" s="11">
        <v>7.4526743606586607E-2</v>
      </c>
      <c r="J10" s="11">
        <v>8.1056463112156404E-2</v>
      </c>
      <c r="K10" s="11">
        <v>7.87345042869598E-2</v>
      </c>
      <c r="L10" s="11">
        <v>8.3631706193453795E-2</v>
      </c>
      <c r="M10" s="11"/>
      <c r="N10" s="11">
        <v>0.110886594388223</v>
      </c>
      <c r="O10" s="11">
        <v>9.4826540072634094E-2</v>
      </c>
      <c r="P10" s="11">
        <v>0.113316363120332</v>
      </c>
      <c r="Q10" s="11">
        <v>0.108574858034743</v>
      </c>
      <c r="R10" s="11">
        <v>0.111649220637208</v>
      </c>
      <c r="S10" s="11">
        <v>7.9231388983382195E-2</v>
      </c>
      <c r="T10" s="11">
        <v>6.4084012156778405E-2</v>
      </c>
      <c r="U10" s="11">
        <v>9.66502259137315E-2</v>
      </c>
      <c r="V10" s="11">
        <v>0.105260187029189</v>
      </c>
      <c r="W10" s="11">
        <v>9.3240113762040999E-2</v>
      </c>
      <c r="X10" s="11">
        <v>0.101531043955245</v>
      </c>
      <c r="Y10" s="11"/>
      <c r="Z10" s="11">
        <v>8.4036285769868102E-2</v>
      </c>
      <c r="AA10" s="11">
        <v>9.9765692253299607E-2</v>
      </c>
      <c r="AB10" s="11">
        <v>0.118641140186239</v>
      </c>
      <c r="AC10" s="11">
        <v>9.1852548356367206E-2</v>
      </c>
      <c r="AD10" s="11"/>
      <c r="AE10" s="11">
        <v>8.7919297763551202E-2</v>
      </c>
      <c r="AF10" s="11">
        <v>0.114608956765777</v>
      </c>
      <c r="AG10" s="11">
        <v>8.8028722645559901E-2</v>
      </c>
      <c r="AH10" s="11">
        <v>0.11245239566078</v>
      </c>
      <c r="AI10" s="11">
        <v>0.115721061137275</v>
      </c>
      <c r="AJ10" s="11"/>
      <c r="AK10" s="11">
        <v>8.6144769582196398E-2</v>
      </c>
      <c r="AL10" s="11">
        <v>0.100495260947918</v>
      </c>
      <c r="AM10" s="11">
        <v>0.130997567337655</v>
      </c>
      <c r="AN10" s="11">
        <v>0.10443919343779599</v>
      </c>
      <c r="AO10" s="11">
        <v>0.10956531122942099</v>
      </c>
      <c r="AP10" s="11">
        <v>0.11233549117666899</v>
      </c>
      <c r="AQ10" s="11"/>
      <c r="AR10" s="11">
        <v>0.105948923900198</v>
      </c>
      <c r="AS10" s="11">
        <v>9.3050188565960507E-2</v>
      </c>
      <c r="AT10" s="11">
        <v>8.7834916173946703E-2</v>
      </c>
      <c r="AU10" s="11"/>
      <c r="AV10" s="11">
        <v>0.10058747817786499</v>
      </c>
      <c r="AW10" s="11">
        <v>9.5655185940391199E-2</v>
      </c>
      <c r="AX10" s="11">
        <v>0.138207061779794</v>
      </c>
      <c r="AY10" s="11">
        <v>0.118928288744443</v>
      </c>
      <c r="AZ10" s="11">
        <v>8.5003956829934196E-2</v>
      </c>
      <c r="BA10" s="11"/>
      <c r="BB10" s="11">
        <v>0.100767513788347</v>
      </c>
      <c r="BC10" s="11">
        <v>9.1377843937323705E-2</v>
      </c>
      <c r="BD10" s="11">
        <v>0.16563895585675201</v>
      </c>
      <c r="BE10" s="11"/>
      <c r="BF10" s="11">
        <v>0.11476452314835101</v>
      </c>
      <c r="BG10" s="11">
        <v>9.2154358037945999E-2</v>
      </c>
      <c r="BH10" s="11">
        <v>8.8104207678236596E-2</v>
      </c>
      <c r="BI10" s="11">
        <v>0.10358635728792399</v>
      </c>
      <c r="BJ10" s="11">
        <v>9.2193421470421005E-2</v>
      </c>
      <c r="BK10" s="11">
        <v>9.2350425628888802E-2</v>
      </c>
    </row>
    <row r="11" spans="1:160" x14ac:dyDescent="0.35">
      <c r="B11" s="14" t="s">
        <v>342</v>
      </c>
      <c r="C11" s="11">
        <v>0.35238006372150599</v>
      </c>
      <c r="D11" s="11">
        <v>0.36893338269308701</v>
      </c>
      <c r="E11" s="11">
        <v>0.33867159156464599</v>
      </c>
      <c r="F11" s="11"/>
      <c r="G11" s="11">
        <v>0.277411095679858</v>
      </c>
      <c r="H11" s="11">
        <v>0.32392249554746799</v>
      </c>
      <c r="I11" s="11">
        <v>0.35705672311072201</v>
      </c>
      <c r="J11" s="11">
        <v>0.39801272374410701</v>
      </c>
      <c r="K11" s="11">
        <v>0.35976941557563302</v>
      </c>
      <c r="L11" s="11">
        <v>0.38065009625969398</v>
      </c>
      <c r="M11" s="11"/>
      <c r="N11" s="11">
        <v>0.33281354750349501</v>
      </c>
      <c r="O11" s="11">
        <v>0.36305367416972101</v>
      </c>
      <c r="P11" s="11">
        <v>0.35957803000132299</v>
      </c>
      <c r="Q11" s="11">
        <v>0.31339084082387297</v>
      </c>
      <c r="R11" s="11">
        <v>0.34015650741771902</v>
      </c>
      <c r="S11" s="11">
        <v>0.341176396807092</v>
      </c>
      <c r="T11" s="11">
        <v>0.39753762556850097</v>
      </c>
      <c r="U11" s="11">
        <v>0.277300794660995</v>
      </c>
      <c r="V11" s="11">
        <v>0.370900261194964</v>
      </c>
      <c r="W11" s="11">
        <v>0.390945111578409</v>
      </c>
      <c r="X11" s="11">
        <v>0.35335231724345301</v>
      </c>
      <c r="Y11" s="11"/>
      <c r="Z11" s="11">
        <v>0.38400181195127597</v>
      </c>
      <c r="AA11" s="11">
        <v>0.391605881397594</v>
      </c>
      <c r="AB11" s="11">
        <v>0.314793877679312</v>
      </c>
      <c r="AC11" s="11">
        <v>0.311654686525205</v>
      </c>
      <c r="AD11" s="11"/>
      <c r="AE11" s="11">
        <v>0.32788866719190102</v>
      </c>
      <c r="AF11" s="11">
        <v>0.34123402595156599</v>
      </c>
      <c r="AG11" s="11">
        <v>0.38076253285468897</v>
      </c>
      <c r="AH11" s="11">
        <v>0.36809508958549098</v>
      </c>
      <c r="AI11" s="11">
        <v>0.32688050513551298</v>
      </c>
      <c r="AJ11" s="11"/>
      <c r="AK11" s="11">
        <v>0.36399864909482699</v>
      </c>
      <c r="AL11" s="11">
        <v>0.38127986626765398</v>
      </c>
      <c r="AM11" s="11">
        <v>0.27027938115032901</v>
      </c>
      <c r="AN11" s="11">
        <v>0.34219318423364198</v>
      </c>
      <c r="AO11" s="11">
        <v>0.35545889024953298</v>
      </c>
      <c r="AP11" s="11">
        <v>0.26851334798471399</v>
      </c>
      <c r="AQ11" s="11"/>
      <c r="AR11" s="11">
        <v>0.35177832263589898</v>
      </c>
      <c r="AS11" s="11">
        <v>0.36891964582602199</v>
      </c>
      <c r="AT11" s="11">
        <v>0.34556909842114603</v>
      </c>
      <c r="AU11" s="11"/>
      <c r="AV11" s="11">
        <v>0.37390662290443699</v>
      </c>
      <c r="AW11" s="11">
        <v>0.34943581926296102</v>
      </c>
      <c r="AX11" s="11">
        <v>0.395583810561626</v>
      </c>
      <c r="AY11" s="11">
        <v>0.31891923920813398</v>
      </c>
      <c r="AZ11" s="11">
        <v>0.29164873417218501</v>
      </c>
      <c r="BA11" s="11"/>
      <c r="BB11" s="11">
        <v>0.36771029782416298</v>
      </c>
      <c r="BC11" s="11">
        <v>0.35074882114057099</v>
      </c>
      <c r="BD11" s="11">
        <v>0.37858767622279799</v>
      </c>
      <c r="BE11" s="11"/>
      <c r="BF11" s="11">
        <v>0.33255833928495399</v>
      </c>
      <c r="BG11" s="11">
        <v>0.38455283541619301</v>
      </c>
      <c r="BH11" s="11">
        <v>0.34495026473332502</v>
      </c>
      <c r="BI11" s="11">
        <v>0.355626235587372</v>
      </c>
      <c r="BJ11" s="11">
        <v>0.33295728883947001</v>
      </c>
      <c r="BK11" s="11">
        <v>0.33268397949346701</v>
      </c>
    </row>
    <row r="12" spans="1:160" x14ac:dyDescent="0.35">
      <c r="B12" s="14" t="s">
        <v>343</v>
      </c>
      <c r="C12" s="11">
        <v>0.286054536904434</v>
      </c>
      <c r="D12" s="11">
        <v>0.25299498470694298</v>
      </c>
      <c r="E12" s="11">
        <v>0.32115237943159203</v>
      </c>
      <c r="F12" s="11"/>
      <c r="G12" s="11">
        <v>0.14638488662414101</v>
      </c>
      <c r="H12" s="11">
        <v>0.235046144518302</v>
      </c>
      <c r="I12" s="11">
        <v>0.31852353728277699</v>
      </c>
      <c r="J12" s="11">
        <v>0.30107170878029799</v>
      </c>
      <c r="K12" s="11">
        <v>0.36130295226905601</v>
      </c>
      <c r="L12" s="11">
        <v>0.33327383074894701</v>
      </c>
      <c r="M12" s="11"/>
      <c r="N12" s="11">
        <v>0.24165902824892499</v>
      </c>
      <c r="O12" s="11">
        <v>0.305343878262679</v>
      </c>
      <c r="P12" s="11">
        <v>0.293817484734826</v>
      </c>
      <c r="Q12" s="11">
        <v>0.292874053467646</v>
      </c>
      <c r="R12" s="11">
        <v>0.26499297011770601</v>
      </c>
      <c r="S12" s="11">
        <v>0.32039390488784503</v>
      </c>
      <c r="T12" s="11">
        <v>0.30172323950712798</v>
      </c>
      <c r="U12" s="11">
        <v>0.30823745421100301</v>
      </c>
      <c r="V12" s="11">
        <v>0.31365372494006799</v>
      </c>
      <c r="W12" s="11">
        <v>0.240483693314791</v>
      </c>
      <c r="X12" s="11">
        <v>0.28184853340815103</v>
      </c>
      <c r="Y12" s="11"/>
      <c r="Z12" s="11">
        <v>0.31248240459839399</v>
      </c>
      <c r="AA12" s="11">
        <v>0.27753787839507199</v>
      </c>
      <c r="AB12" s="11">
        <v>0.27342788832770498</v>
      </c>
      <c r="AC12" s="11">
        <v>0.27855967152595801</v>
      </c>
      <c r="AD12" s="11"/>
      <c r="AE12" s="11">
        <v>0.292883117885471</v>
      </c>
      <c r="AF12" s="11">
        <v>0.27320021282590101</v>
      </c>
      <c r="AG12" s="11">
        <v>0.30206773531528303</v>
      </c>
      <c r="AH12" s="11">
        <v>0.27318404770484001</v>
      </c>
      <c r="AI12" s="11">
        <v>0.27372694347916798</v>
      </c>
      <c r="AJ12" s="11"/>
      <c r="AK12" s="11">
        <v>0.32850177436156103</v>
      </c>
      <c r="AL12" s="11">
        <v>0.32338102161680599</v>
      </c>
      <c r="AM12" s="11">
        <v>0.22544109904784901</v>
      </c>
      <c r="AN12" s="11">
        <v>0.25684285082313202</v>
      </c>
      <c r="AO12" s="11">
        <v>0.20562592523175499</v>
      </c>
      <c r="AP12" s="11">
        <v>0.20156823849948499</v>
      </c>
      <c r="AQ12" s="11"/>
      <c r="AR12" s="11">
        <v>0.31171985128582702</v>
      </c>
      <c r="AS12" s="11">
        <v>0.30615118696461602</v>
      </c>
      <c r="AT12" s="11">
        <v>0.20986675880980299</v>
      </c>
      <c r="AU12" s="11"/>
      <c r="AV12" s="11">
        <v>0.3109599064952</v>
      </c>
      <c r="AW12" s="11">
        <v>0.30639115447954102</v>
      </c>
      <c r="AX12" s="11">
        <v>0.293396912522846</v>
      </c>
      <c r="AY12" s="11">
        <v>0.32171644298628699</v>
      </c>
      <c r="AZ12" s="11">
        <v>0.200536574384163</v>
      </c>
      <c r="BA12" s="11"/>
      <c r="BB12" s="11">
        <v>0.32788475352492702</v>
      </c>
      <c r="BC12" s="11">
        <v>0.30073579438098502</v>
      </c>
      <c r="BD12" s="11">
        <v>0.256024963591855</v>
      </c>
      <c r="BE12" s="11"/>
      <c r="BF12" s="11">
        <v>0.25220418754732399</v>
      </c>
      <c r="BG12" s="11">
        <v>0.29195004914237199</v>
      </c>
      <c r="BH12" s="11">
        <v>0.295553589774396</v>
      </c>
      <c r="BI12" s="11">
        <v>0.30123837019981498</v>
      </c>
      <c r="BJ12" s="11">
        <v>0.30254501116472898</v>
      </c>
      <c r="BK12" s="11">
        <v>0.26759415706239398</v>
      </c>
    </row>
    <row r="13" spans="1:160" x14ac:dyDescent="0.35">
      <c r="B13" s="14" t="s">
        <v>104</v>
      </c>
      <c r="C13" s="31">
        <v>0.19711113778453701</v>
      </c>
      <c r="D13" s="31">
        <v>0.17103145348514601</v>
      </c>
      <c r="E13" s="31">
        <v>0.21761006637664701</v>
      </c>
      <c r="F13" s="31"/>
      <c r="G13" s="31">
        <v>0.30783280131499702</v>
      </c>
      <c r="H13" s="31">
        <v>0.237523134582873</v>
      </c>
      <c r="I13" s="31">
        <v>0.19786436131964999</v>
      </c>
      <c r="J13" s="31">
        <v>0.167328705390764</v>
      </c>
      <c r="K13" s="31">
        <v>0.14030564740187201</v>
      </c>
      <c r="L13" s="31">
        <v>0.150778005037951</v>
      </c>
      <c r="M13" s="31"/>
      <c r="N13" s="31">
        <v>0.23176609907655199</v>
      </c>
      <c r="O13" s="31">
        <v>0.18920085618281701</v>
      </c>
      <c r="P13" s="31">
        <v>0.17497085821219599</v>
      </c>
      <c r="Q13" s="31">
        <v>0.19622078118195499</v>
      </c>
      <c r="R13" s="31">
        <v>0.23466323413918899</v>
      </c>
      <c r="S13" s="31">
        <v>0.18855237433543501</v>
      </c>
      <c r="T13" s="31">
        <v>0.17516943562234399</v>
      </c>
      <c r="U13" s="31">
        <v>0.26039500659176601</v>
      </c>
      <c r="V13" s="31">
        <v>0.15440902576503401</v>
      </c>
      <c r="W13" s="31">
        <v>0.18738848495422</v>
      </c>
      <c r="X13" s="31">
        <v>0.21606998148725901</v>
      </c>
      <c r="Y13" s="31"/>
      <c r="Z13" s="31">
        <v>0.16003028962284099</v>
      </c>
      <c r="AA13" s="31">
        <v>0.185598173253892</v>
      </c>
      <c r="AB13" s="31">
        <v>0.20875161694892</v>
      </c>
      <c r="AC13" s="31">
        <v>0.239938022426785</v>
      </c>
      <c r="AD13" s="31"/>
      <c r="AE13" s="31">
        <v>0.22486913358167601</v>
      </c>
      <c r="AF13" s="31">
        <v>0.19662817750640299</v>
      </c>
      <c r="AG13" s="31">
        <v>0.168638707040037</v>
      </c>
      <c r="AH13" s="31">
        <v>0.198922251441431</v>
      </c>
      <c r="AI13" s="31">
        <v>0.194156579150461</v>
      </c>
      <c r="AJ13" s="31"/>
      <c r="AK13" s="31">
        <v>0.14489753424527499</v>
      </c>
      <c r="AL13" s="31">
        <v>0.14593659289244301</v>
      </c>
      <c r="AM13" s="31">
        <v>0.294968584020669</v>
      </c>
      <c r="AN13" s="31">
        <v>0.22757570650789799</v>
      </c>
      <c r="AO13" s="31">
        <v>0.27390061128542298</v>
      </c>
      <c r="AP13" s="31">
        <v>0.33360217329141001</v>
      </c>
      <c r="AQ13" s="31"/>
      <c r="AR13" s="31">
        <v>0.155769427209341</v>
      </c>
      <c r="AS13" s="31">
        <v>0.17452857266933899</v>
      </c>
      <c r="AT13" s="31">
        <v>0.28780358669595102</v>
      </c>
      <c r="AU13" s="31"/>
      <c r="AV13" s="31">
        <v>0.14588964824377301</v>
      </c>
      <c r="AW13" s="31">
        <v>0.18593403326168201</v>
      </c>
      <c r="AX13" s="31">
        <v>0.142171073583334</v>
      </c>
      <c r="AY13" s="31">
        <v>9.5575832107398506E-2</v>
      </c>
      <c r="AZ13" s="31">
        <v>0.35822055478322201</v>
      </c>
      <c r="BA13" s="31"/>
      <c r="BB13" s="31">
        <v>0.144895118301476</v>
      </c>
      <c r="BC13" s="31">
        <v>0.19535801735217001</v>
      </c>
      <c r="BD13" s="31">
        <v>0.15926163542928201</v>
      </c>
      <c r="BE13" s="31"/>
      <c r="BF13" s="31">
        <v>0.22292048321653399</v>
      </c>
      <c r="BG13" s="31">
        <v>0.178473241543465</v>
      </c>
      <c r="BH13" s="31">
        <v>0.20600003922836699</v>
      </c>
      <c r="BI13" s="31">
        <v>0.189256316277501</v>
      </c>
      <c r="BJ13" s="31">
        <v>0.20396629299771599</v>
      </c>
      <c r="BK13" s="31">
        <v>0.18579850686766899</v>
      </c>
    </row>
    <row r="14" spans="1:160" s="36" customFormat="1" x14ac:dyDescent="0.35">
      <c r="B14" s="37" t="s">
        <v>436</v>
      </c>
      <c r="C14" s="38">
        <v>0.63843460062594004</v>
      </c>
      <c r="D14" s="38">
        <v>0.62192836740002999</v>
      </c>
      <c r="E14" s="38">
        <v>0.65982397099623802</v>
      </c>
      <c r="F14" s="38"/>
      <c r="G14" s="38">
        <v>0.42379598230399901</v>
      </c>
      <c r="H14" s="38">
        <v>0.55896864006576996</v>
      </c>
      <c r="I14" s="38">
        <v>0.67558026039349905</v>
      </c>
      <c r="J14" s="38">
        <v>0.699084432524405</v>
      </c>
      <c r="K14" s="38">
        <v>0.72107236784468909</v>
      </c>
      <c r="L14" s="38">
        <v>0.71392392700864105</v>
      </c>
      <c r="M14" s="38"/>
      <c r="N14" s="38">
        <v>0.57447257575242006</v>
      </c>
      <c r="O14" s="38">
        <v>0.66839755243239996</v>
      </c>
      <c r="P14" s="38">
        <v>0.65339551473614899</v>
      </c>
      <c r="Q14" s="38">
        <v>0.60626489429151897</v>
      </c>
      <c r="R14" s="38">
        <v>0.60514947753542503</v>
      </c>
      <c r="S14" s="38">
        <v>0.66157030169493702</v>
      </c>
      <c r="T14" s="38">
        <v>0.6992608650756289</v>
      </c>
      <c r="U14" s="38">
        <v>0.58553824887199801</v>
      </c>
      <c r="V14" s="38">
        <v>0.68455398613503204</v>
      </c>
      <c r="W14" s="38">
        <v>0.63142880489319997</v>
      </c>
      <c r="X14" s="38">
        <v>0.63520085065160403</v>
      </c>
      <c r="Y14" s="38"/>
      <c r="Z14" s="38">
        <v>0.69648421654966997</v>
      </c>
      <c r="AA14" s="38">
        <v>0.66914375979266594</v>
      </c>
      <c r="AB14" s="38">
        <v>0.58822176600701703</v>
      </c>
      <c r="AC14" s="38">
        <v>0.59021435805116296</v>
      </c>
      <c r="AD14" s="38"/>
      <c r="AE14" s="38">
        <v>0.62077178507737196</v>
      </c>
      <c r="AF14" s="38">
        <v>0.61443423877746706</v>
      </c>
      <c r="AG14" s="38">
        <v>0.68283026816997205</v>
      </c>
      <c r="AH14" s="38">
        <v>0.64127913729033104</v>
      </c>
      <c r="AI14" s="38">
        <v>0.60060744861468096</v>
      </c>
      <c r="AJ14" s="38"/>
      <c r="AK14" s="38">
        <v>0.69250042345638807</v>
      </c>
      <c r="AL14" s="38">
        <v>0.70466088788446002</v>
      </c>
      <c r="AM14" s="38">
        <v>0.49572048019817805</v>
      </c>
      <c r="AN14" s="38">
        <v>0.59903603505677405</v>
      </c>
      <c r="AO14" s="38">
        <v>0.56108481548128797</v>
      </c>
      <c r="AP14" s="38">
        <v>0.47008158648419895</v>
      </c>
      <c r="AQ14" s="38"/>
      <c r="AR14" s="38">
        <v>0.66349817392172605</v>
      </c>
      <c r="AS14" s="38">
        <v>0.67507083279063806</v>
      </c>
      <c r="AT14" s="38">
        <v>0.55543585723094901</v>
      </c>
      <c r="AU14" s="38"/>
      <c r="AV14" s="38">
        <v>0.68486652939963699</v>
      </c>
      <c r="AW14" s="38">
        <v>0.65582697374250198</v>
      </c>
      <c r="AX14" s="38">
        <v>0.688980723084472</v>
      </c>
      <c r="AY14" s="38">
        <v>0.64063568219442102</v>
      </c>
      <c r="AZ14" s="38">
        <v>0.49218530855634801</v>
      </c>
      <c r="BA14" s="38"/>
      <c r="BB14" s="38">
        <v>0.69559505134909005</v>
      </c>
      <c r="BC14" s="38">
        <v>0.65148461552155601</v>
      </c>
      <c r="BD14" s="38">
        <v>0.63461263981465299</v>
      </c>
      <c r="BE14" s="38"/>
      <c r="BF14" s="38">
        <v>0.58476252683227803</v>
      </c>
      <c r="BG14" s="38">
        <v>0.676502884558565</v>
      </c>
      <c r="BH14" s="38">
        <v>0.64050385450772107</v>
      </c>
      <c r="BI14" s="38">
        <v>0.65686460578718697</v>
      </c>
      <c r="BJ14" s="38">
        <v>0.63550230000419905</v>
      </c>
      <c r="BK14" s="38">
        <v>0.60027813655586093</v>
      </c>
    </row>
    <row r="15" spans="1:160" s="26" customFormat="1" x14ac:dyDescent="0.35">
      <c r="B15" s="39" t="s">
        <v>437</v>
      </c>
      <c r="C15" s="38">
        <v>0.16445426158952309</v>
      </c>
      <c r="D15" s="38">
        <v>0.20704017911482392</v>
      </c>
      <c r="E15" s="38">
        <v>0.1225659626271149</v>
      </c>
      <c r="F15" s="38"/>
      <c r="G15" s="38">
        <v>0.26837121638100392</v>
      </c>
      <c r="H15" s="38">
        <v>0.20350822535135649</v>
      </c>
      <c r="I15" s="38">
        <v>0.1265553782868501</v>
      </c>
      <c r="J15" s="38">
        <v>0.133586862084831</v>
      </c>
      <c r="K15" s="38">
        <v>0.13862198475343909</v>
      </c>
      <c r="L15" s="38">
        <v>0.1352980679534079</v>
      </c>
      <c r="M15" s="38"/>
      <c r="N15" s="38">
        <v>0.1937613251710282</v>
      </c>
      <c r="O15" s="38">
        <v>0.142401591384784</v>
      </c>
      <c r="P15" s="38">
        <v>0.17163362705165511</v>
      </c>
      <c r="Q15" s="38">
        <v>0.19751432452652559</v>
      </c>
      <c r="R15" s="38">
        <v>0.16018728832538731</v>
      </c>
      <c r="S15" s="38">
        <v>0.14987732396962819</v>
      </c>
      <c r="T15" s="38">
        <v>0.1255696993020271</v>
      </c>
      <c r="U15" s="38">
        <v>0.1540667445362362</v>
      </c>
      <c r="V15" s="38">
        <v>0.16103698809993422</v>
      </c>
      <c r="W15" s="38">
        <v>0.18118271015258042</v>
      </c>
      <c r="X15" s="38">
        <v>0.14872916786113738</v>
      </c>
      <c r="Y15" s="38"/>
      <c r="Z15" s="38">
        <v>0.14348549382748882</v>
      </c>
      <c r="AA15" s="38">
        <v>0.14525806695344182</v>
      </c>
      <c r="AB15" s="38">
        <v>0.20302661704406322</v>
      </c>
      <c r="AC15" s="38">
        <v>0.16984761952205271</v>
      </c>
      <c r="AD15" s="38"/>
      <c r="AE15" s="38">
        <v>0.15435908134095161</v>
      </c>
      <c r="AF15" s="38">
        <v>0.18893758371613051</v>
      </c>
      <c r="AG15" s="38">
        <v>0.1485310247899905</v>
      </c>
      <c r="AH15" s="38">
        <v>0.15979861126823791</v>
      </c>
      <c r="AI15" s="38">
        <v>0.20523597223485818</v>
      </c>
      <c r="AJ15" s="38"/>
      <c r="AK15" s="38">
        <v>0.16260204229833619</v>
      </c>
      <c r="AL15" s="38">
        <v>0.14940251922309669</v>
      </c>
      <c r="AM15" s="38">
        <v>0.20931093578115301</v>
      </c>
      <c r="AN15" s="38">
        <v>0.1733882584353271</v>
      </c>
      <c r="AO15" s="38">
        <v>0.1650145732332895</v>
      </c>
      <c r="AP15" s="38">
        <v>0.19631624022439098</v>
      </c>
      <c r="AQ15" s="38"/>
      <c r="AR15" s="38">
        <v>0.18073239886893222</v>
      </c>
      <c r="AS15" s="38">
        <v>0.15040059454002341</v>
      </c>
      <c r="AT15" s="38">
        <v>0.15676055607310002</v>
      </c>
      <c r="AU15" s="38"/>
      <c r="AV15" s="38">
        <v>0.16924382235658958</v>
      </c>
      <c r="AW15" s="38">
        <v>0.1582389929958162</v>
      </c>
      <c r="AX15" s="38">
        <v>0.168848203332195</v>
      </c>
      <c r="AY15" s="38">
        <v>0.26378848569818103</v>
      </c>
      <c r="AZ15" s="38">
        <v>0.14959413666042998</v>
      </c>
      <c r="BA15" s="38"/>
      <c r="BB15" s="38">
        <v>0.15950983034943361</v>
      </c>
      <c r="BC15" s="38">
        <v>0.15315736712627381</v>
      </c>
      <c r="BD15" s="38">
        <v>0.20612572475606522</v>
      </c>
      <c r="BE15" s="38"/>
      <c r="BF15" s="38">
        <v>0.19231698995118821</v>
      </c>
      <c r="BG15" s="38">
        <v>0.1450238738979702</v>
      </c>
      <c r="BH15" s="38">
        <v>0.1534961062639123</v>
      </c>
      <c r="BI15" s="38">
        <v>0.153879077935312</v>
      </c>
      <c r="BJ15" s="38">
        <v>0.16053140699808391</v>
      </c>
      <c r="BK15" s="38">
        <v>0.2139233565764708</v>
      </c>
    </row>
    <row r="16" spans="1:160" s="42" customFormat="1" x14ac:dyDescent="0.35">
      <c r="A16" s="36"/>
      <c r="B16" s="40" t="s">
        <v>438</v>
      </c>
      <c r="C16" s="41">
        <v>0.47398033903641695</v>
      </c>
      <c r="D16" s="41">
        <v>0.41488818828520607</v>
      </c>
      <c r="E16" s="41">
        <v>0.53725800836912307</v>
      </c>
      <c r="F16" s="41"/>
      <c r="G16" s="41">
        <v>0.15542476592299509</v>
      </c>
      <c r="H16" s="41">
        <v>0.35546041471441348</v>
      </c>
      <c r="I16" s="41">
        <v>0.54902488210664901</v>
      </c>
      <c r="J16" s="41">
        <v>0.56549757043957394</v>
      </c>
      <c r="K16" s="41">
        <v>0.58245038309124997</v>
      </c>
      <c r="L16" s="41">
        <v>0.57862585905523312</v>
      </c>
      <c r="M16" s="41"/>
      <c r="N16" s="41">
        <v>0.38071125058139188</v>
      </c>
      <c r="O16" s="41">
        <v>0.52599596104761592</v>
      </c>
      <c r="P16" s="41">
        <v>0.48176188768449391</v>
      </c>
      <c r="Q16" s="41">
        <v>0.40875056976499335</v>
      </c>
      <c r="R16" s="41">
        <v>0.44496218921003772</v>
      </c>
      <c r="S16" s="41">
        <v>0.51169297772530886</v>
      </c>
      <c r="T16" s="41">
        <v>0.5736911657736018</v>
      </c>
      <c r="U16" s="41">
        <v>0.43147150433576181</v>
      </c>
      <c r="V16" s="41">
        <v>0.52351699803509777</v>
      </c>
      <c r="W16" s="41">
        <v>0.45024609474061955</v>
      </c>
      <c r="X16" s="41">
        <v>0.48647168279046665</v>
      </c>
      <c r="Y16" s="41"/>
      <c r="Z16" s="41">
        <v>0.55299872272218109</v>
      </c>
      <c r="AA16" s="41">
        <v>0.52388569283922415</v>
      </c>
      <c r="AB16" s="41">
        <v>0.38519514896295382</v>
      </c>
      <c r="AC16" s="41">
        <v>0.42036673852911022</v>
      </c>
      <c r="AD16" s="41"/>
      <c r="AE16" s="41">
        <v>0.46641270373642035</v>
      </c>
      <c r="AF16" s="41">
        <v>0.42549665506133655</v>
      </c>
      <c r="AG16" s="41">
        <v>0.53429924337998158</v>
      </c>
      <c r="AH16" s="41">
        <v>0.48148052602209312</v>
      </c>
      <c r="AI16" s="41">
        <v>0.39537147637982278</v>
      </c>
      <c r="AJ16" s="41"/>
      <c r="AK16" s="41">
        <v>0.52989838115805188</v>
      </c>
      <c r="AL16" s="41">
        <v>0.55525836866136336</v>
      </c>
      <c r="AM16" s="41">
        <v>0.28640954441702504</v>
      </c>
      <c r="AN16" s="41">
        <v>0.42564777662144693</v>
      </c>
      <c r="AO16" s="41">
        <v>0.39607024224799847</v>
      </c>
      <c r="AP16" s="41">
        <v>0.27376534625980797</v>
      </c>
      <c r="AQ16" s="41"/>
      <c r="AR16" s="41">
        <v>0.48276577505279383</v>
      </c>
      <c r="AS16" s="41">
        <v>0.52467023825061465</v>
      </c>
      <c r="AT16" s="41">
        <v>0.39867530115784899</v>
      </c>
      <c r="AU16" s="41"/>
      <c r="AV16" s="41">
        <v>0.51562270704304747</v>
      </c>
      <c r="AW16" s="41">
        <v>0.49758798074668575</v>
      </c>
      <c r="AX16" s="41">
        <v>0.52013251975227703</v>
      </c>
      <c r="AY16" s="41">
        <v>0.37684719649623999</v>
      </c>
      <c r="AZ16" s="41">
        <v>0.34259117189591803</v>
      </c>
      <c r="BA16" s="41"/>
      <c r="BB16" s="41">
        <v>0.5360852209996565</v>
      </c>
      <c r="BC16" s="41">
        <v>0.4983272483952822</v>
      </c>
      <c r="BD16" s="41">
        <v>0.42848691505858777</v>
      </c>
      <c r="BE16" s="41"/>
      <c r="BF16" s="41">
        <v>0.39244553688108985</v>
      </c>
      <c r="BG16" s="41">
        <v>0.53147901066059478</v>
      </c>
      <c r="BH16" s="41">
        <v>0.48700774824380877</v>
      </c>
      <c r="BI16" s="41">
        <v>0.502985527851875</v>
      </c>
      <c r="BJ16" s="41">
        <v>0.47497089300611517</v>
      </c>
      <c r="BK16" s="41">
        <v>0.38635477997939016</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FD21"/>
  <sheetViews>
    <sheetView showGridLines="0" topLeftCell="A7" workbookViewId="0">
      <pane xSplit="2" topLeftCell="C1" activePane="topRight" state="frozen"/>
      <selection activeCell="A16" sqref="A16"/>
      <selection pane="topRight" activeCell="D12" sqref="D12"/>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352</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4.7752260019656698E-2</v>
      </c>
      <c r="D9" s="11">
        <v>6.45213277694862E-2</v>
      </c>
      <c r="E9" s="11">
        <v>3.1662659502814203E-2</v>
      </c>
      <c r="F9" s="11"/>
      <c r="G9" s="11">
        <v>5.7897293122863999E-2</v>
      </c>
      <c r="H9" s="11">
        <v>6.1977016624934399E-2</v>
      </c>
      <c r="I9" s="11">
        <v>3.88441908104563E-2</v>
      </c>
      <c r="J9" s="11">
        <v>4.8605974225884301E-2</v>
      </c>
      <c r="K9" s="11">
        <v>3.6614141999214603E-2</v>
      </c>
      <c r="L9" s="11">
        <v>4.3277204469728998E-2</v>
      </c>
      <c r="M9" s="11"/>
      <c r="N9" s="11">
        <v>6.3474257403141804E-2</v>
      </c>
      <c r="O9" s="11">
        <v>3.1088782870600899E-2</v>
      </c>
      <c r="P9" s="11">
        <v>3.5074417280632902E-2</v>
      </c>
      <c r="Q9" s="11">
        <v>5.2990321377228998E-2</v>
      </c>
      <c r="R9" s="11">
        <v>4.39304153276565E-2</v>
      </c>
      <c r="S9" s="11">
        <v>4.2256047846084402E-2</v>
      </c>
      <c r="T9" s="11">
        <v>3.73887482413588E-2</v>
      </c>
      <c r="U9" s="11">
        <v>6.8870282937444502E-2</v>
      </c>
      <c r="V9" s="11">
        <v>4.3201205908930403E-2</v>
      </c>
      <c r="W9" s="11">
        <v>5.74229735307678E-2</v>
      </c>
      <c r="X9" s="11">
        <v>6.5319403161306203E-2</v>
      </c>
      <c r="Y9" s="11"/>
      <c r="Z9" s="11">
        <v>3.7436871679220801E-2</v>
      </c>
      <c r="AA9" s="11">
        <v>3.63677940285193E-2</v>
      </c>
      <c r="AB9" s="11">
        <v>6.1710951413218099E-2</v>
      </c>
      <c r="AC9" s="11">
        <v>5.8511893720945701E-2</v>
      </c>
      <c r="AD9" s="11"/>
      <c r="AE9" s="11">
        <v>5.1177210655121597E-2</v>
      </c>
      <c r="AF9" s="11">
        <v>5.0314388069184403E-2</v>
      </c>
      <c r="AG9" s="11">
        <v>4.7391367382375899E-2</v>
      </c>
      <c r="AH9" s="11">
        <v>3.6345670906723998E-2</v>
      </c>
      <c r="AI9" s="11">
        <v>5.9004144026937599E-2</v>
      </c>
      <c r="AJ9" s="11"/>
      <c r="AK9" s="11">
        <v>5.17482977901478E-2</v>
      </c>
      <c r="AL9" s="11">
        <v>3.97587453540134E-2</v>
      </c>
      <c r="AM9" s="11">
        <v>7.1029253059605904E-2</v>
      </c>
      <c r="AN9" s="11">
        <v>4.4872556978065199E-2</v>
      </c>
      <c r="AO9" s="11">
        <v>3.8843370262098602E-2</v>
      </c>
      <c r="AP9" s="11">
        <v>5.7146269575978098E-2</v>
      </c>
      <c r="AQ9" s="11"/>
      <c r="AR9" s="11">
        <v>6.3303210815476796E-2</v>
      </c>
      <c r="AS9" s="11">
        <v>3.60713144839893E-2</v>
      </c>
      <c r="AT9" s="11">
        <v>5.2229328902179697E-2</v>
      </c>
      <c r="AU9" s="11"/>
      <c r="AV9" s="11">
        <v>4.83219867291272E-2</v>
      </c>
      <c r="AW9" s="11">
        <v>4.2767777590413898E-2</v>
      </c>
      <c r="AX9" s="11">
        <v>1.6117108653811298E-2</v>
      </c>
      <c r="AY9" s="11">
        <v>0.15905771684144099</v>
      </c>
      <c r="AZ9" s="11">
        <v>6.0164680832504099E-2</v>
      </c>
      <c r="BA9" s="11"/>
      <c r="BB9" s="11">
        <v>3.8226622999743699E-2</v>
      </c>
      <c r="BC9" s="11">
        <v>3.4342682761397299E-2</v>
      </c>
      <c r="BD9" s="11">
        <v>2.8161070726623501E-2</v>
      </c>
      <c r="BE9" s="11"/>
      <c r="BF9" s="11">
        <v>6.0679925693037901E-2</v>
      </c>
      <c r="BG9" s="11">
        <v>3.6964821443852401E-2</v>
      </c>
      <c r="BH9" s="11">
        <v>4.2575706293660899E-2</v>
      </c>
      <c r="BI9" s="11">
        <v>4.7297666565373202E-2</v>
      </c>
      <c r="BJ9" s="11">
        <v>5.5581083854342503E-2</v>
      </c>
      <c r="BK9" s="11">
        <v>4.71617574191876E-2</v>
      </c>
    </row>
    <row r="10" spans="1:160" x14ac:dyDescent="0.35">
      <c r="B10" s="14" t="s">
        <v>341</v>
      </c>
      <c r="C10" s="11">
        <v>5.7796436293814299E-2</v>
      </c>
      <c r="D10" s="11">
        <v>6.8392843732175898E-2</v>
      </c>
      <c r="E10" s="11">
        <v>4.82067891300067E-2</v>
      </c>
      <c r="F10" s="11"/>
      <c r="G10" s="11">
        <v>9.1024930063559703E-2</v>
      </c>
      <c r="H10" s="11">
        <v>5.3620746936033602E-2</v>
      </c>
      <c r="I10" s="11">
        <v>5.9624652786620401E-2</v>
      </c>
      <c r="J10" s="11">
        <v>4.4527801929780002E-2</v>
      </c>
      <c r="K10" s="11">
        <v>4.9547972219608001E-2</v>
      </c>
      <c r="L10" s="11">
        <v>5.3533297368741302E-2</v>
      </c>
      <c r="M10" s="11"/>
      <c r="N10" s="11">
        <v>6.4507264578387194E-2</v>
      </c>
      <c r="O10" s="11">
        <v>6.2501578800201699E-2</v>
      </c>
      <c r="P10" s="11">
        <v>3.3977415179825297E-2</v>
      </c>
      <c r="Q10" s="11">
        <v>6.7772547435486594E-2</v>
      </c>
      <c r="R10" s="11">
        <v>4.3411857505776801E-2</v>
      </c>
      <c r="S10" s="11">
        <v>4.7802265450105602E-2</v>
      </c>
      <c r="T10" s="11">
        <v>7.3010944306088899E-2</v>
      </c>
      <c r="U10" s="11">
        <v>5.1658954604906798E-2</v>
      </c>
      <c r="V10" s="11">
        <v>5.9321356123785703E-2</v>
      </c>
      <c r="W10" s="11">
        <v>5.6147974048913502E-2</v>
      </c>
      <c r="X10" s="11">
        <v>6.5262669864889503E-2</v>
      </c>
      <c r="Y10" s="11"/>
      <c r="Z10" s="11">
        <v>5.3942340626033002E-2</v>
      </c>
      <c r="AA10" s="11">
        <v>5.8171938649223098E-2</v>
      </c>
      <c r="AB10" s="11">
        <v>6.8781851704157904E-2</v>
      </c>
      <c r="AC10" s="11">
        <v>5.0159418436369799E-2</v>
      </c>
      <c r="AD10" s="11"/>
      <c r="AE10" s="11">
        <v>4.3205705848053E-2</v>
      </c>
      <c r="AF10" s="11">
        <v>6.4383336497931501E-2</v>
      </c>
      <c r="AG10" s="11">
        <v>5.9931802650149101E-2</v>
      </c>
      <c r="AH10" s="11">
        <v>5.9251762879872799E-2</v>
      </c>
      <c r="AI10" s="11">
        <v>0.135761486699015</v>
      </c>
      <c r="AJ10" s="11"/>
      <c r="AK10" s="11">
        <v>6.0877922194215402E-2</v>
      </c>
      <c r="AL10" s="11">
        <v>5.8543017247266099E-2</v>
      </c>
      <c r="AM10" s="11">
        <v>4.9733448435631898E-2</v>
      </c>
      <c r="AN10" s="11">
        <v>7.1721938310481098E-2</v>
      </c>
      <c r="AO10" s="11">
        <v>5.5722221520603098E-2</v>
      </c>
      <c r="AP10" s="11">
        <v>3.3415752190527101E-2</v>
      </c>
      <c r="AQ10" s="11"/>
      <c r="AR10" s="11">
        <v>6.6291042366007802E-2</v>
      </c>
      <c r="AS10" s="11">
        <v>5.06146284021015E-2</v>
      </c>
      <c r="AT10" s="11">
        <v>6.4924232324033895E-2</v>
      </c>
      <c r="AU10" s="11"/>
      <c r="AV10" s="11">
        <v>6.6135442724575097E-2</v>
      </c>
      <c r="AW10" s="11">
        <v>5.58762897180081E-2</v>
      </c>
      <c r="AX10" s="11">
        <v>6.7728568950503595E-2</v>
      </c>
      <c r="AY10" s="11">
        <v>0.123809208000792</v>
      </c>
      <c r="AZ10" s="11">
        <v>4.8171422158409298E-2</v>
      </c>
      <c r="BA10" s="11"/>
      <c r="BB10" s="11">
        <v>6.9081423538878098E-2</v>
      </c>
      <c r="BC10" s="11">
        <v>5.5377584192344502E-2</v>
      </c>
      <c r="BD10" s="11">
        <v>6.70870048482307E-2</v>
      </c>
      <c r="BE10" s="11"/>
      <c r="BF10" s="11">
        <v>6.3746763694649905E-2</v>
      </c>
      <c r="BG10" s="11">
        <v>4.29564080779185E-2</v>
      </c>
      <c r="BH10" s="11">
        <v>6.7924076449039097E-2</v>
      </c>
      <c r="BI10" s="11">
        <v>5.8628310725606002E-2</v>
      </c>
      <c r="BJ10" s="11">
        <v>5.8760728321595797E-2</v>
      </c>
      <c r="BK10" s="11">
        <v>6.7539859883840203E-2</v>
      </c>
    </row>
    <row r="11" spans="1:160" x14ac:dyDescent="0.35">
      <c r="B11" s="14" t="s">
        <v>342</v>
      </c>
      <c r="C11" s="11">
        <v>0.27180386215763602</v>
      </c>
      <c r="D11" s="11">
        <v>0.28863474464294903</v>
      </c>
      <c r="E11" s="11">
        <v>0.25765319003985798</v>
      </c>
      <c r="F11" s="11"/>
      <c r="G11" s="11">
        <v>0.22819540042999201</v>
      </c>
      <c r="H11" s="11">
        <v>0.28133590898274302</v>
      </c>
      <c r="I11" s="11">
        <v>0.28417464601874198</v>
      </c>
      <c r="J11" s="11">
        <v>0.274097927374922</v>
      </c>
      <c r="K11" s="11">
        <v>0.25027778011361401</v>
      </c>
      <c r="L11" s="11">
        <v>0.29618668212646199</v>
      </c>
      <c r="M11" s="11"/>
      <c r="N11" s="11">
        <v>0.31236987472266903</v>
      </c>
      <c r="O11" s="11">
        <v>0.25755239504097799</v>
      </c>
      <c r="P11" s="11">
        <v>0.27803901563592998</v>
      </c>
      <c r="Q11" s="11">
        <v>0.27553786144709203</v>
      </c>
      <c r="R11" s="11">
        <v>0.29616953435166898</v>
      </c>
      <c r="S11" s="11">
        <v>0.26617861061929299</v>
      </c>
      <c r="T11" s="11">
        <v>0.25875591848365098</v>
      </c>
      <c r="U11" s="11">
        <v>0.21303577236204499</v>
      </c>
      <c r="V11" s="11">
        <v>0.24627776109932101</v>
      </c>
      <c r="W11" s="11">
        <v>0.29043046110411702</v>
      </c>
      <c r="X11" s="11">
        <v>0.24499927541963101</v>
      </c>
      <c r="Y11" s="11"/>
      <c r="Z11" s="11">
        <v>0.29345790178462999</v>
      </c>
      <c r="AA11" s="11">
        <v>0.28196581667835602</v>
      </c>
      <c r="AB11" s="11">
        <v>0.26333906185915101</v>
      </c>
      <c r="AC11" s="11">
        <v>0.246100273660565</v>
      </c>
      <c r="AD11" s="11"/>
      <c r="AE11" s="11">
        <v>0.27226424560546397</v>
      </c>
      <c r="AF11" s="11">
        <v>0.25909683325395899</v>
      </c>
      <c r="AG11" s="11">
        <v>0.27982668361594898</v>
      </c>
      <c r="AH11" s="11">
        <v>0.290958280549029</v>
      </c>
      <c r="AI11" s="11">
        <v>0.212912939531922</v>
      </c>
      <c r="AJ11" s="11"/>
      <c r="AK11" s="11">
        <v>0.28999342683076301</v>
      </c>
      <c r="AL11" s="11">
        <v>0.27683282721100499</v>
      </c>
      <c r="AM11" s="11">
        <v>0.21008931632868</v>
      </c>
      <c r="AN11" s="11">
        <v>0.25768169358514398</v>
      </c>
      <c r="AO11" s="11">
        <v>0.27316391894333902</v>
      </c>
      <c r="AP11" s="11">
        <v>0.23280607227223801</v>
      </c>
      <c r="AQ11" s="11"/>
      <c r="AR11" s="11">
        <v>0.29173852193989902</v>
      </c>
      <c r="AS11" s="11">
        <v>0.25352630217823302</v>
      </c>
      <c r="AT11" s="11">
        <v>0.28552210137233502</v>
      </c>
      <c r="AU11" s="11"/>
      <c r="AV11" s="11">
        <v>0.30455975977206901</v>
      </c>
      <c r="AW11" s="11">
        <v>0.22226876810555099</v>
      </c>
      <c r="AX11" s="11">
        <v>0.28676586459710501</v>
      </c>
      <c r="AY11" s="11">
        <v>0.21979930378900001</v>
      </c>
      <c r="AZ11" s="11">
        <v>0.26346606716348098</v>
      </c>
      <c r="BA11" s="11"/>
      <c r="BB11" s="11">
        <v>0.31004653330240001</v>
      </c>
      <c r="BC11" s="11">
        <v>0.22481707128424699</v>
      </c>
      <c r="BD11" s="11">
        <v>0.27955852101564099</v>
      </c>
      <c r="BE11" s="11"/>
      <c r="BF11" s="11">
        <v>0.29744899912082501</v>
      </c>
      <c r="BG11" s="11">
        <v>0.273754712747863</v>
      </c>
      <c r="BH11" s="11">
        <v>0.24188523555470001</v>
      </c>
      <c r="BI11" s="11">
        <v>0.25523533473670201</v>
      </c>
      <c r="BJ11" s="11">
        <v>0.291674601729566</v>
      </c>
      <c r="BK11" s="11">
        <v>0.25397547865303599</v>
      </c>
    </row>
    <row r="12" spans="1:160" x14ac:dyDescent="0.35">
      <c r="B12" s="14" t="s">
        <v>343</v>
      </c>
      <c r="C12" s="11">
        <v>0.54003298916746101</v>
      </c>
      <c r="D12" s="11">
        <v>0.50801621333327396</v>
      </c>
      <c r="E12" s="11">
        <v>0.56857742758908303</v>
      </c>
      <c r="F12" s="11"/>
      <c r="G12" s="11">
        <v>0.52574369146941702</v>
      </c>
      <c r="H12" s="11">
        <v>0.50530270335884497</v>
      </c>
      <c r="I12" s="11">
        <v>0.52024244910389905</v>
      </c>
      <c r="J12" s="11">
        <v>0.54575821509210398</v>
      </c>
      <c r="K12" s="11">
        <v>0.60139233196763398</v>
      </c>
      <c r="L12" s="11">
        <v>0.54824472553886305</v>
      </c>
      <c r="M12" s="11"/>
      <c r="N12" s="11">
        <v>0.46782377395175201</v>
      </c>
      <c r="O12" s="11">
        <v>0.57889378480315001</v>
      </c>
      <c r="P12" s="11">
        <v>0.58036710490683896</v>
      </c>
      <c r="Q12" s="11">
        <v>0.52784011316241397</v>
      </c>
      <c r="R12" s="11">
        <v>0.52030493671208999</v>
      </c>
      <c r="S12" s="11">
        <v>0.53776494065852698</v>
      </c>
      <c r="T12" s="11">
        <v>0.54536907498608</v>
      </c>
      <c r="U12" s="11">
        <v>0.58096118289059095</v>
      </c>
      <c r="V12" s="11">
        <v>0.57457022565763705</v>
      </c>
      <c r="W12" s="11">
        <v>0.52054061006280195</v>
      </c>
      <c r="X12" s="11">
        <v>0.54843108537392804</v>
      </c>
      <c r="Y12" s="11"/>
      <c r="Z12" s="11">
        <v>0.55733897184228098</v>
      </c>
      <c r="AA12" s="11">
        <v>0.54410219357466305</v>
      </c>
      <c r="AB12" s="11">
        <v>0.54294546618569905</v>
      </c>
      <c r="AC12" s="11">
        <v>0.51438225990959696</v>
      </c>
      <c r="AD12" s="11"/>
      <c r="AE12" s="11">
        <v>0.53421824168712895</v>
      </c>
      <c r="AF12" s="11">
        <v>0.54106737573096897</v>
      </c>
      <c r="AG12" s="11">
        <v>0.55255029924499599</v>
      </c>
      <c r="AH12" s="11">
        <v>0.53520108658070797</v>
      </c>
      <c r="AI12" s="11">
        <v>0.51679251269050897</v>
      </c>
      <c r="AJ12" s="11"/>
      <c r="AK12" s="11">
        <v>0.53194816570149095</v>
      </c>
      <c r="AL12" s="11">
        <v>0.56693577223860503</v>
      </c>
      <c r="AM12" s="11">
        <v>0.54533586135768197</v>
      </c>
      <c r="AN12" s="11">
        <v>0.53324506881221501</v>
      </c>
      <c r="AO12" s="11">
        <v>0.51837319349150501</v>
      </c>
      <c r="AP12" s="11">
        <v>0.56390481178831198</v>
      </c>
      <c r="AQ12" s="11"/>
      <c r="AR12" s="11">
        <v>0.51187361230001904</v>
      </c>
      <c r="AS12" s="11">
        <v>0.59259905670237001</v>
      </c>
      <c r="AT12" s="11">
        <v>0.44321647710547801</v>
      </c>
      <c r="AU12" s="11"/>
      <c r="AV12" s="11">
        <v>0.51952611294130902</v>
      </c>
      <c r="AW12" s="11">
        <v>0.60736606434117502</v>
      </c>
      <c r="AX12" s="11">
        <v>0.58915734292601096</v>
      </c>
      <c r="AY12" s="11">
        <v>0.39263862582686998</v>
      </c>
      <c r="AZ12" s="11">
        <v>0.451534394494506</v>
      </c>
      <c r="BA12" s="11"/>
      <c r="BB12" s="11">
        <v>0.53557082237959697</v>
      </c>
      <c r="BC12" s="11">
        <v>0.60963394743603705</v>
      </c>
      <c r="BD12" s="11">
        <v>0.56128547375406002</v>
      </c>
      <c r="BE12" s="11"/>
      <c r="BF12" s="11">
        <v>0.46881060172705702</v>
      </c>
      <c r="BG12" s="11">
        <v>0.56729855010885</v>
      </c>
      <c r="BH12" s="11">
        <v>0.55760741177455897</v>
      </c>
      <c r="BI12" s="11">
        <v>0.57653214950739995</v>
      </c>
      <c r="BJ12" s="11">
        <v>0.53065176175782802</v>
      </c>
      <c r="BK12" s="11">
        <v>0.52818985683471098</v>
      </c>
    </row>
    <row r="13" spans="1:160" x14ac:dyDescent="0.35">
      <c r="B13" s="14" t="s">
        <v>104</v>
      </c>
      <c r="C13" s="31">
        <v>8.2614452361431598E-2</v>
      </c>
      <c r="D13" s="31">
        <v>7.0434870522115597E-2</v>
      </c>
      <c r="E13" s="31">
        <v>9.38999337382386E-2</v>
      </c>
      <c r="F13" s="31"/>
      <c r="G13" s="31">
        <v>9.71386849141678E-2</v>
      </c>
      <c r="H13" s="31">
        <v>9.7763624097444393E-2</v>
      </c>
      <c r="I13" s="31">
        <v>9.7114061280282202E-2</v>
      </c>
      <c r="J13" s="31">
        <v>8.7010081377310103E-2</v>
      </c>
      <c r="K13" s="31">
        <v>6.2167773699928999E-2</v>
      </c>
      <c r="L13" s="31">
        <v>5.8758090496205499E-2</v>
      </c>
      <c r="M13" s="31"/>
      <c r="N13" s="31">
        <v>9.1824829344049494E-2</v>
      </c>
      <c r="O13" s="31">
        <v>6.9963458485069296E-2</v>
      </c>
      <c r="P13" s="31">
        <v>7.2542046996772996E-2</v>
      </c>
      <c r="Q13" s="31">
        <v>7.5859156577778294E-2</v>
      </c>
      <c r="R13" s="31">
        <v>9.6183256102807493E-2</v>
      </c>
      <c r="S13" s="31">
        <v>0.10599813542599</v>
      </c>
      <c r="T13" s="31">
        <v>8.5475313982821904E-2</v>
      </c>
      <c r="U13" s="31">
        <v>8.5473807205012298E-2</v>
      </c>
      <c r="V13" s="31">
        <v>7.6629451210325605E-2</v>
      </c>
      <c r="W13" s="31">
        <v>7.54579812534001E-2</v>
      </c>
      <c r="X13" s="31">
        <v>7.5987566180245394E-2</v>
      </c>
      <c r="Y13" s="31"/>
      <c r="Z13" s="31">
        <v>5.7823914067834402E-2</v>
      </c>
      <c r="AA13" s="31">
        <v>7.9392257069238095E-2</v>
      </c>
      <c r="AB13" s="31">
        <v>6.3222668837774304E-2</v>
      </c>
      <c r="AC13" s="31">
        <v>0.130846154272522</v>
      </c>
      <c r="AD13" s="31"/>
      <c r="AE13" s="31">
        <v>9.9134596204232706E-2</v>
      </c>
      <c r="AF13" s="31">
        <v>8.5138066447955602E-2</v>
      </c>
      <c r="AG13" s="31">
        <v>6.0299847106529497E-2</v>
      </c>
      <c r="AH13" s="31">
        <v>7.8243199083666795E-2</v>
      </c>
      <c r="AI13" s="31">
        <v>7.5528917051616906E-2</v>
      </c>
      <c r="AJ13" s="31"/>
      <c r="AK13" s="31">
        <v>6.5432187483382698E-2</v>
      </c>
      <c r="AL13" s="31">
        <v>5.7929637949110699E-2</v>
      </c>
      <c r="AM13" s="31">
        <v>0.1238121208184</v>
      </c>
      <c r="AN13" s="31">
        <v>9.2478742314095003E-2</v>
      </c>
      <c r="AO13" s="31">
        <v>0.113897295782454</v>
      </c>
      <c r="AP13" s="31">
        <v>0.11272709417294401</v>
      </c>
      <c r="AQ13" s="31"/>
      <c r="AR13" s="31">
        <v>6.6793612578597797E-2</v>
      </c>
      <c r="AS13" s="31">
        <v>6.7188698233305394E-2</v>
      </c>
      <c r="AT13" s="31">
        <v>0.15410786029597401</v>
      </c>
      <c r="AU13" s="31"/>
      <c r="AV13" s="31">
        <v>6.1456697832918898E-2</v>
      </c>
      <c r="AW13" s="31">
        <v>7.1721100244852107E-2</v>
      </c>
      <c r="AX13" s="31">
        <v>4.0231114872568398E-2</v>
      </c>
      <c r="AY13" s="31">
        <v>0.104695145541898</v>
      </c>
      <c r="AZ13" s="31">
        <v>0.17666343535109999</v>
      </c>
      <c r="BA13" s="31"/>
      <c r="BB13" s="31">
        <v>4.7074597779381E-2</v>
      </c>
      <c r="BC13" s="31">
        <v>7.5828714325973906E-2</v>
      </c>
      <c r="BD13" s="31">
        <v>6.3907929655444506E-2</v>
      </c>
      <c r="BE13" s="31"/>
      <c r="BF13" s="31">
        <v>0.109313709764431</v>
      </c>
      <c r="BG13" s="31">
        <v>7.9025507621515806E-2</v>
      </c>
      <c r="BH13" s="31">
        <v>9.0007569928040501E-2</v>
      </c>
      <c r="BI13" s="31">
        <v>6.2306538464918702E-2</v>
      </c>
      <c r="BJ13" s="31">
        <v>6.3331824336668105E-2</v>
      </c>
      <c r="BK13" s="31">
        <v>0.103133047209225</v>
      </c>
    </row>
    <row r="14" spans="1:160" s="36" customFormat="1" x14ac:dyDescent="0.35">
      <c r="B14" s="37" t="s">
        <v>436</v>
      </c>
      <c r="C14" s="38">
        <v>0.81183685132509709</v>
      </c>
      <c r="D14" s="38">
        <v>0.79665095797622298</v>
      </c>
      <c r="E14" s="38">
        <v>0.82623061762894101</v>
      </c>
      <c r="F14" s="38"/>
      <c r="G14" s="38">
        <v>0.753939091899409</v>
      </c>
      <c r="H14" s="38">
        <v>0.78663861234158805</v>
      </c>
      <c r="I14" s="38">
        <v>0.80441709512264103</v>
      </c>
      <c r="J14" s="38">
        <v>0.81985614246702598</v>
      </c>
      <c r="K14" s="38">
        <v>0.85167011208124799</v>
      </c>
      <c r="L14" s="38">
        <v>0.84443140766532498</v>
      </c>
      <c r="M14" s="38"/>
      <c r="N14" s="38">
        <v>0.78019364867442098</v>
      </c>
      <c r="O14" s="38">
        <v>0.83644617984412806</v>
      </c>
      <c r="P14" s="38">
        <v>0.85840612054276888</v>
      </c>
      <c r="Q14" s="38">
        <v>0.803377974609506</v>
      </c>
      <c r="R14" s="38">
        <v>0.81647447106375903</v>
      </c>
      <c r="S14" s="38">
        <v>0.80394355127781991</v>
      </c>
      <c r="T14" s="38">
        <v>0.80412499346973099</v>
      </c>
      <c r="U14" s="38">
        <v>0.79399695525263592</v>
      </c>
      <c r="V14" s="38">
        <v>0.82084798675695803</v>
      </c>
      <c r="W14" s="38">
        <v>0.81097107116691891</v>
      </c>
      <c r="X14" s="38">
        <v>0.79343036079355911</v>
      </c>
      <c r="Y14" s="38"/>
      <c r="Z14" s="38">
        <v>0.85079687362691092</v>
      </c>
      <c r="AA14" s="38">
        <v>0.82606801025301912</v>
      </c>
      <c r="AB14" s="38">
        <v>0.80628452804485007</v>
      </c>
      <c r="AC14" s="38">
        <v>0.76048253357016193</v>
      </c>
      <c r="AD14" s="38"/>
      <c r="AE14" s="38">
        <v>0.80648248729259286</v>
      </c>
      <c r="AF14" s="38">
        <v>0.8001642089849279</v>
      </c>
      <c r="AG14" s="38">
        <v>0.83237698286094497</v>
      </c>
      <c r="AH14" s="38">
        <v>0.82615936712973692</v>
      </c>
      <c r="AI14" s="38">
        <v>0.72970545222243099</v>
      </c>
      <c r="AJ14" s="38"/>
      <c r="AK14" s="38">
        <v>0.82194159253225396</v>
      </c>
      <c r="AL14" s="38">
        <v>0.84376859944961002</v>
      </c>
      <c r="AM14" s="38">
        <v>0.75542517768636197</v>
      </c>
      <c r="AN14" s="38">
        <v>0.79092676239735904</v>
      </c>
      <c r="AO14" s="38">
        <v>0.79153711243484404</v>
      </c>
      <c r="AP14" s="38">
        <v>0.79671088406055002</v>
      </c>
      <c r="AQ14" s="38"/>
      <c r="AR14" s="38">
        <v>0.80361213423991806</v>
      </c>
      <c r="AS14" s="38">
        <v>0.84612535888060303</v>
      </c>
      <c r="AT14" s="38">
        <v>0.72873857847781309</v>
      </c>
      <c r="AU14" s="38"/>
      <c r="AV14" s="38">
        <v>0.82408587271337796</v>
      </c>
      <c r="AW14" s="38">
        <v>0.82963483244672598</v>
      </c>
      <c r="AX14" s="38">
        <v>0.87592320752311603</v>
      </c>
      <c r="AY14" s="38">
        <v>0.61243792961586996</v>
      </c>
      <c r="AZ14" s="38">
        <v>0.71500046165798703</v>
      </c>
      <c r="BA14" s="38"/>
      <c r="BB14" s="38">
        <v>0.84561735568199703</v>
      </c>
      <c r="BC14" s="38">
        <v>0.83445101872028404</v>
      </c>
      <c r="BD14" s="38">
        <v>0.84084399476970106</v>
      </c>
      <c r="BE14" s="38"/>
      <c r="BF14" s="38">
        <v>0.76625960084788203</v>
      </c>
      <c r="BG14" s="38">
        <v>0.841053262856713</v>
      </c>
      <c r="BH14" s="38">
        <v>0.79949264732925895</v>
      </c>
      <c r="BI14" s="38">
        <v>0.83176748424410196</v>
      </c>
      <c r="BJ14" s="38">
        <v>0.82232636348739407</v>
      </c>
      <c r="BK14" s="38">
        <v>0.78216533548774692</v>
      </c>
    </row>
    <row r="15" spans="1:160" s="26" customFormat="1" x14ac:dyDescent="0.35">
      <c r="B15" s="39" t="s">
        <v>437</v>
      </c>
      <c r="C15" s="38">
        <v>0.105548696313471</v>
      </c>
      <c r="D15" s="38">
        <v>0.1329141715016621</v>
      </c>
      <c r="E15" s="38">
        <v>7.9869448632820902E-2</v>
      </c>
      <c r="F15" s="38"/>
      <c r="G15" s="38">
        <v>0.1489222231864237</v>
      </c>
      <c r="H15" s="38">
        <v>0.115597763560968</v>
      </c>
      <c r="I15" s="38">
        <v>9.8468843597076694E-2</v>
      </c>
      <c r="J15" s="38">
        <v>9.3133776155664302E-2</v>
      </c>
      <c r="K15" s="38">
        <v>8.6162114218822611E-2</v>
      </c>
      <c r="L15" s="38">
        <v>9.68105018384703E-2</v>
      </c>
      <c r="M15" s="38"/>
      <c r="N15" s="38">
        <v>0.12798152198152901</v>
      </c>
      <c r="O15" s="38">
        <v>9.3590361670802591E-2</v>
      </c>
      <c r="P15" s="38">
        <v>6.9051832460458207E-2</v>
      </c>
      <c r="Q15" s="38">
        <v>0.12076286881271558</v>
      </c>
      <c r="R15" s="38">
        <v>8.7342272833433293E-2</v>
      </c>
      <c r="S15" s="38">
        <v>9.0058313296190004E-2</v>
      </c>
      <c r="T15" s="38">
        <v>0.11039969254744769</v>
      </c>
      <c r="U15" s="38">
        <v>0.1205292375423513</v>
      </c>
      <c r="V15" s="38">
        <v>0.10252256203271611</v>
      </c>
      <c r="W15" s="38">
        <v>0.11357094757968131</v>
      </c>
      <c r="X15" s="38">
        <v>0.13058207302619571</v>
      </c>
      <c r="Y15" s="38"/>
      <c r="Z15" s="38">
        <v>9.137921230525381E-2</v>
      </c>
      <c r="AA15" s="38">
        <v>9.4539732677742405E-2</v>
      </c>
      <c r="AB15" s="38">
        <v>0.13049280311737599</v>
      </c>
      <c r="AC15" s="38">
        <v>0.1086713121573155</v>
      </c>
      <c r="AD15" s="38"/>
      <c r="AE15" s="38">
        <v>9.4382916503174596E-2</v>
      </c>
      <c r="AF15" s="38">
        <v>0.11469772456711591</v>
      </c>
      <c r="AG15" s="38">
        <v>0.10732317003252501</v>
      </c>
      <c r="AH15" s="38">
        <v>9.5597433786596797E-2</v>
      </c>
      <c r="AI15" s="38">
        <v>0.1947656307259526</v>
      </c>
      <c r="AJ15" s="38"/>
      <c r="AK15" s="38">
        <v>0.1126262199843632</v>
      </c>
      <c r="AL15" s="38">
        <v>9.8301762601279499E-2</v>
      </c>
      <c r="AM15" s="38">
        <v>0.1207627014952378</v>
      </c>
      <c r="AN15" s="38">
        <v>0.11659449528854629</v>
      </c>
      <c r="AO15" s="38">
        <v>9.45655917827017E-2</v>
      </c>
      <c r="AP15" s="38">
        <v>9.0562021766505199E-2</v>
      </c>
      <c r="AQ15" s="38"/>
      <c r="AR15" s="38">
        <v>0.1295942531814846</v>
      </c>
      <c r="AS15" s="38">
        <v>8.66859428860908E-2</v>
      </c>
      <c r="AT15" s="38">
        <v>0.11715356122621359</v>
      </c>
      <c r="AU15" s="38"/>
      <c r="AV15" s="38">
        <v>0.1144574294537023</v>
      </c>
      <c r="AW15" s="38">
        <v>9.8644067308421998E-2</v>
      </c>
      <c r="AX15" s="38">
        <v>8.3845677604314897E-2</v>
      </c>
      <c r="AY15" s="38">
        <v>0.28286692484223297</v>
      </c>
      <c r="AZ15" s="38">
        <v>0.1083361029909134</v>
      </c>
      <c r="BA15" s="38"/>
      <c r="BB15" s="38">
        <v>0.1073080465386218</v>
      </c>
      <c r="BC15" s="38">
        <v>8.9720266953741801E-2</v>
      </c>
      <c r="BD15" s="38">
        <v>9.5248075574854207E-2</v>
      </c>
      <c r="BE15" s="38"/>
      <c r="BF15" s="38">
        <v>0.12442668938768781</v>
      </c>
      <c r="BG15" s="38">
        <v>7.9921229521770901E-2</v>
      </c>
      <c r="BH15" s="38">
        <v>0.1104997827427</v>
      </c>
      <c r="BI15" s="38">
        <v>0.1059259772909792</v>
      </c>
      <c r="BJ15" s="38">
        <v>0.11434181217593831</v>
      </c>
      <c r="BK15" s="38">
        <v>0.1147016173030278</v>
      </c>
    </row>
    <row r="16" spans="1:160" s="42" customFormat="1" x14ac:dyDescent="0.35">
      <c r="A16" s="36"/>
      <c r="B16" s="40" t="s">
        <v>438</v>
      </c>
      <c r="C16" s="41">
        <v>0.70628815501162612</v>
      </c>
      <c r="D16" s="41">
        <v>0.66373678647456091</v>
      </c>
      <c r="E16" s="41">
        <v>0.74636116899612015</v>
      </c>
      <c r="F16" s="41"/>
      <c r="G16" s="41">
        <v>0.60501686871298532</v>
      </c>
      <c r="H16" s="41">
        <v>0.67104084878062009</v>
      </c>
      <c r="I16" s="41">
        <v>0.7059482515255644</v>
      </c>
      <c r="J16" s="41">
        <v>0.72672236631136167</v>
      </c>
      <c r="K16" s="41">
        <v>0.7655079978624254</v>
      </c>
      <c r="L16" s="41">
        <v>0.7476209058268547</v>
      </c>
      <c r="M16" s="41"/>
      <c r="N16" s="41">
        <v>0.65221212669289197</v>
      </c>
      <c r="O16" s="41">
        <v>0.74285581817332547</v>
      </c>
      <c r="P16" s="41">
        <v>0.78935428808231067</v>
      </c>
      <c r="Q16" s="41">
        <v>0.68261510579679041</v>
      </c>
      <c r="R16" s="41">
        <v>0.72913219823032571</v>
      </c>
      <c r="S16" s="41">
        <v>0.71388523798162995</v>
      </c>
      <c r="T16" s="41">
        <v>0.69372530092228324</v>
      </c>
      <c r="U16" s="41">
        <v>0.67346771771028457</v>
      </c>
      <c r="V16" s="41">
        <v>0.71832542472424188</v>
      </c>
      <c r="W16" s="41">
        <v>0.69740012358723757</v>
      </c>
      <c r="X16" s="41">
        <v>0.66284828776736338</v>
      </c>
      <c r="Y16" s="41"/>
      <c r="Z16" s="41">
        <v>0.75941766132165711</v>
      </c>
      <c r="AA16" s="41">
        <v>0.73152827757527672</v>
      </c>
      <c r="AB16" s="41">
        <v>0.67579172492747408</v>
      </c>
      <c r="AC16" s="41">
        <v>0.65181122141284642</v>
      </c>
      <c r="AD16" s="41"/>
      <c r="AE16" s="41">
        <v>0.71209957078941821</v>
      </c>
      <c r="AF16" s="41">
        <v>0.68546648441781199</v>
      </c>
      <c r="AG16" s="41">
        <v>0.72505381282841996</v>
      </c>
      <c r="AH16" s="41">
        <v>0.73056193334314012</v>
      </c>
      <c r="AI16" s="41">
        <v>0.53493982149647845</v>
      </c>
      <c r="AJ16" s="41"/>
      <c r="AK16" s="41">
        <v>0.70931537254789079</v>
      </c>
      <c r="AL16" s="41">
        <v>0.74546683684833048</v>
      </c>
      <c r="AM16" s="41">
        <v>0.63466247619112415</v>
      </c>
      <c r="AN16" s="41">
        <v>0.67433226710881278</v>
      </c>
      <c r="AO16" s="41">
        <v>0.6969715206521423</v>
      </c>
      <c r="AP16" s="41">
        <v>0.70614886229404483</v>
      </c>
      <c r="AQ16" s="41"/>
      <c r="AR16" s="41">
        <v>0.67401788105843341</v>
      </c>
      <c r="AS16" s="41">
        <v>0.75943941599451226</v>
      </c>
      <c r="AT16" s="41">
        <v>0.61158501725159953</v>
      </c>
      <c r="AU16" s="41"/>
      <c r="AV16" s="41">
        <v>0.70962844325967567</v>
      </c>
      <c r="AW16" s="41">
        <v>0.73099076513830397</v>
      </c>
      <c r="AX16" s="41">
        <v>0.79207752991880109</v>
      </c>
      <c r="AY16" s="41">
        <v>0.32957100477363699</v>
      </c>
      <c r="AZ16" s="41">
        <v>0.60666435866707369</v>
      </c>
      <c r="BA16" s="41"/>
      <c r="BB16" s="41">
        <v>0.73830930914337523</v>
      </c>
      <c r="BC16" s="41">
        <v>0.74473075176654224</v>
      </c>
      <c r="BD16" s="41">
        <v>0.74559591919484691</v>
      </c>
      <c r="BE16" s="41"/>
      <c r="BF16" s="41">
        <v>0.64183291146019417</v>
      </c>
      <c r="BG16" s="41">
        <v>0.76113203333494206</v>
      </c>
      <c r="BH16" s="41">
        <v>0.68899286458655895</v>
      </c>
      <c r="BI16" s="41">
        <v>0.72584150695312277</v>
      </c>
      <c r="BJ16" s="41">
        <v>0.70798455131145577</v>
      </c>
      <c r="BK16" s="41">
        <v>0.66746371818471917</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2:FD21"/>
  <sheetViews>
    <sheetView showGridLines="0" topLeftCell="A4" workbookViewId="0">
      <pane xSplit="2" topLeftCell="C1" activePane="topRight" state="frozen"/>
      <selection activeCell="A16" sqref="A16"/>
      <selection pane="topRight" activeCell="D12" sqref="D12"/>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353</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0.19540298263265399</v>
      </c>
      <c r="D9" s="11">
        <v>0.24632459796283199</v>
      </c>
      <c r="E9" s="11">
        <v>0.146394239394988</v>
      </c>
      <c r="F9" s="11"/>
      <c r="G9" s="11">
        <v>0.14780873077704099</v>
      </c>
      <c r="H9" s="11">
        <v>0.16146158101733099</v>
      </c>
      <c r="I9" s="11">
        <v>0.17794738355766501</v>
      </c>
      <c r="J9" s="11">
        <v>0.193091619433398</v>
      </c>
      <c r="K9" s="11">
        <v>0.22345429132526301</v>
      </c>
      <c r="L9" s="11">
        <v>0.25268338766053899</v>
      </c>
      <c r="M9" s="11"/>
      <c r="N9" s="11">
        <v>0.14520782067122701</v>
      </c>
      <c r="O9" s="11">
        <v>0.19145582511065101</v>
      </c>
      <c r="P9" s="11">
        <v>0.18107777439161299</v>
      </c>
      <c r="Q9" s="11">
        <v>0.223648001041935</v>
      </c>
      <c r="R9" s="11">
        <v>0.17495614932577</v>
      </c>
      <c r="S9" s="11">
        <v>0.17370051822422999</v>
      </c>
      <c r="T9" s="11">
        <v>0.20220641699983499</v>
      </c>
      <c r="U9" s="11">
        <v>0.205072857917004</v>
      </c>
      <c r="V9" s="11">
        <v>0.227933244358176</v>
      </c>
      <c r="W9" s="11">
        <v>0.223713626584538</v>
      </c>
      <c r="X9" s="11">
        <v>0.244977017664428</v>
      </c>
      <c r="Y9" s="11"/>
      <c r="Z9" s="11">
        <v>0.189517303820156</v>
      </c>
      <c r="AA9" s="11">
        <v>0.188334810538105</v>
      </c>
      <c r="AB9" s="11">
        <v>0.219771189752406</v>
      </c>
      <c r="AC9" s="11">
        <v>0.19126519948145401</v>
      </c>
      <c r="AD9" s="11"/>
      <c r="AE9" s="11">
        <v>0.21964873355473799</v>
      </c>
      <c r="AF9" s="11">
        <v>0.20780488772594799</v>
      </c>
      <c r="AG9" s="11">
        <v>0.18623667771764499</v>
      </c>
      <c r="AH9" s="11">
        <v>0.129634453853468</v>
      </c>
      <c r="AI9" s="11">
        <v>0.191231868689969</v>
      </c>
      <c r="AJ9" s="11"/>
      <c r="AK9" s="11">
        <v>0.229314694568554</v>
      </c>
      <c r="AL9" s="11">
        <v>0.18779495802639601</v>
      </c>
      <c r="AM9" s="11">
        <v>0.19037209630406901</v>
      </c>
      <c r="AN9" s="11">
        <v>0.18802270099774901</v>
      </c>
      <c r="AO9" s="11">
        <v>0.16248426418662301</v>
      </c>
      <c r="AP9" s="11">
        <v>0.12862670532874801</v>
      </c>
      <c r="AQ9" s="11"/>
      <c r="AR9" s="11">
        <v>0.29384232678109401</v>
      </c>
      <c r="AS9" s="11">
        <v>0.112266121671264</v>
      </c>
      <c r="AT9" s="11">
        <v>0.210799320654872</v>
      </c>
      <c r="AU9" s="11"/>
      <c r="AV9" s="11">
        <v>0.28405135107355001</v>
      </c>
      <c r="AW9" s="11">
        <v>0.10321133321583401</v>
      </c>
      <c r="AX9" s="11">
        <v>9.0767567539238703E-2</v>
      </c>
      <c r="AY9" s="11">
        <v>0.41008994102373902</v>
      </c>
      <c r="AZ9" s="11">
        <v>0.20663797679009899</v>
      </c>
      <c r="BA9" s="11"/>
      <c r="BB9" s="11">
        <v>0.279715513001069</v>
      </c>
      <c r="BC9" s="11">
        <v>9.9404903738495601E-2</v>
      </c>
      <c r="BD9" s="11">
        <v>0.110532963944316</v>
      </c>
      <c r="BE9" s="11"/>
      <c r="BF9" s="11">
        <v>0.15316664307198699</v>
      </c>
      <c r="BG9" s="11">
        <v>0.20057698175762001</v>
      </c>
      <c r="BH9" s="11">
        <v>0.19484206198523199</v>
      </c>
      <c r="BI9" s="11">
        <v>0.210194774007194</v>
      </c>
      <c r="BJ9" s="11">
        <v>0.21513447477894901</v>
      </c>
      <c r="BK9" s="11">
        <v>0.21988315454915699</v>
      </c>
    </row>
    <row r="10" spans="1:160" x14ac:dyDescent="0.35">
      <c r="B10" s="14" t="s">
        <v>341</v>
      </c>
      <c r="C10" s="11">
        <v>0.154660148177866</v>
      </c>
      <c r="D10" s="11">
        <v>0.15944102308874999</v>
      </c>
      <c r="E10" s="11">
        <v>0.15099385526967399</v>
      </c>
      <c r="F10" s="11"/>
      <c r="G10" s="11">
        <v>0.15053763785574001</v>
      </c>
      <c r="H10" s="11">
        <v>0.13042712094411199</v>
      </c>
      <c r="I10" s="11">
        <v>0.14398507768143201</v>
      </c>
      <c r="J10" s="11">
        <v>0.16192348301536899</v>
      </c>
      <c r="K10" s="11">
        <v>0.16872077835070401</v>
      </c>
      <c r="L10" s="11">
        <v>0.170597932019566</v>
      </c>
      <c r="M10" s="11"/>
      <c r="N10" s="11">
        <v>0.156005040976089</v>
      </c>
      <c r="O10" s="11">
        <v>0.164930279681546</v>
      </c>
      <c r="P10" s="11">
        <v>0.23014939996345701</v>
      </c>
      <c r="Q10" s="11">
        <v>0.172251442823175</v>
      </c>
      <c r="R10" s="11">
        <v>0.15429260901227099</v>
      </c>
      <c r="S10" s="11">
        <v>0.13848413576560301</v>
      </c>
      <c r="T10" s="11">
        <v>0.14498148428442301</v>
      </c>
      <c r="U10" s="11">
        <v>0.124117062711116</v>
      </c>
      <c r="V10" s="11">
        <v>0.117254617864651</v>
      </c>
      <c r="W10" s="11">
        <v>0.16782630227867801</v>
      </c>
      <c r="X10" s="11">
        <v>9.9889427150161497E-2</v>
      </c>
      <c r="Y10" s="11"/>
      <c r="Z10" s="11">
        <v>0.16649660501629701</v>
      </c>
      <c r="AA10" s="11">
        <v>0.158636836744873</v>
      </c>
      <c r="AB10" s="11">
        <v>0.16564493599563701</v>
      </c>
      <c r="AC10" s="11">
        <v>0.12417339441238601</v>
      </c>
      <c r="AD10" s="11"/>
      <c r="AE10" s="11">
        <v>0.15478684045928301</v>
      </c>
      <c r="AF10" s="11">
        <v>0.16337273551671699</v>
      </c>
      <c r="AG10" s="11">
        <v>0.156769029422509</v>
      </c>
      <c r="AH10" s="11">
        <v>0.13394988250599801</v>
      </c>
      <c r="AI10" s="11">
        <v>0.198768926100515</v>
      </c>
      <c r="AJ10" s="11"/>
      <c r="AK10" s="11">
        <v>0.17416830765784899</v>
      </c>
      <c r="AL10" s="11">
        <v>0.16056034550571499</v>
      </c>
      <c r="AM10" s="11">
        <v>0.130527683999725</v>
      </c>
      <c r="AN10" s="11">
        <v>0.10052131723789599</v>
      </c>
      <c r="AO10" s="11">
        <v>0.13591910360353501</v>
      </c>
      <c r="AP10" s="11">
        <v>0.17297035228584201</v>
      </c>
      <c r="AQ10" s="11"/>
      <c r="AR10" s="11">
        <v>0.18048555504791799</v>
      </c>
      <c r="AS10" s="11">
        <v>0.144726443252119</v>
      </c>
      <c r="AT10" s="11">
        <v>0.118847952532639</v>
      </c>
      <c r="AU10" s="11"/>
      <c r="AV10" s="11">
        <v>0.19738195764274799</v>
      </c>
      <c r="AW10" s="11">
        <v>0.12938274393714</v>
      </c>
      <c r="AX10" s="11">
        <v>0.160255347747423</v>
      </c>
      <c r="AY10" s="11">
        <v>0.17211498647679599</v>
      </c>
      <c r="AZ10" s="11">
        <v>0.115674821305902</v>
      </c>
      <c r="BA10" s="11"/>
      <c r="BB10" s="11">
        <v>0.20887383666757101</v>
      </c>
      <c r="BC10" s="11">
        <v>0.12454666629859899</v>
      </c>
      <c r="BD10" s="11">
        <v>0.19008653524390001</v>
      </c>
      <c r="BE10" s="11"/>
      <c r="BF10" s="11">
        <v>0.146336944693056</v>
      </c>
      <c r="BG10" s="11">
        <v>0.140998231619688</v>
      </c>
      <c r="BH10" s="11">
        <v>0.15592973733028601</v>
      </c>
      <c r="BI10" s="11">
        <v>0.17557240350624401</v>
      </c>
      <c r="BJ10" s="11">
        <v>0.16598741021911001</v>
      </c>
      <c r="BK10" s="11">
        <v>0.14796559631726999</v>
      </c>
    </row>
    <row r="11" spans="1:160" x14ac:dyDescent="0.35">
      <c r="B11" s="14" t="s">
        <v>342</v>
      </c>
      <c r="C11" s="11">
        <v>0.299027133861203</v>
      </c>
      <c r="D11" s="11">
        <v>0.28390914482667301</v>
      </c>
      <c r="E11" s="11">
        <v>0.31543968383453103</v>
      </c>
      <c r="F11" s="11"/>
      <c r="G11" s="11">
        <v>0.31203386863111798</v>
      </c>
      <c r="H11" s="11">
        <v>0.33412006237786201</v>
      </c>
      <c r="I11" s="11">
        <v>0.31649597889472397</v>
      </c>
      <c r="J11" s="11">
        <v>0.29382064950130399</v>
      </c>
      <c r="K11" s="11">
        <v>0.26730503526070698</v>
      </c>
      <c r="L11" s="11">
        <v>0.27287057150969002</v>
      </c>
      <c r="M11" s="11"/>
      <c r="N11" s="11">
        <v>0.330917678613046</v>
      </c>
      <c r="O11" s="11">
        <v>0.29910528656919799</v>
      </c>
      <c r="P11" s="11">
        <v>0.29991479830958701</v>
      </c>
      <c r="Q11" s="11">
        <v>0.32967381134067902</v>
      </c>
      <c r="R11" s="11">
        <v>0.28595094059291298</v>
      </c>
      <c r="S11" s="11">
        <v>0.30537024602150598</v>
      </c>
      <c r="T11" s="11">
        <v>0.27403135895034503</v>
      </c>
      <c r="U11" s="11">
        <v>0.28444408705101598</v>
      </c>
      <c r="V11" s="11">
        <v>0.27115705506441501</v>
      </c>
      <c r="W11" s="11">
        <v>0.28180022002215399</v>
      </c>
      <c r="X11" s="11">
        <v>0.30365849389145899</v>
      </c>
      <c r="Y11" s="11"/>
      <c r="Z11" s="11">
        <v>0.331917467119898</v>
      </c>
      <c r="AA11" s="11">
        <v>0.32303295423830303</v>
      </c>
      <c r="AB11" s="11">
        <v>0.26798443181182702</v>
      </c>
      <c r="AC11" s="11">
        <v>0.269979904651928</v>
      </c>
      <c r="AD11" s="11"/>
      <c r="AE11" s="11">
        <v>0.24133792500116499</v>
      </c>
      <c r="AF11" s="11">
        <v>0.31596780047780199</v>
      </c>
      <c r="AG11" s="11">
        <v>0.32266870797104102</v>
      </c>
      <c r="AH11" s="11">
        <v>0.35392947111288697</v>
      </c>
      <c r="AI11" s="11">
        <v>0.23358121756800501</v>
      </c>
      <c r="AJ11" s="11"/>
      <c r="AK11" s="11">
        <v>0.281468812146911</v>
      </c>
      <c r="AL11" s="11">
        <v>0.33435964019893399</v>
      </c>
      <c r="AM11" s="11">
        <v>0.24619084526920099</v>
      </c>
      <c r="AN11" s="11">
        <v>0.296133859052642</v>
      </c>
      <c r="AO11" s="11">
        <v>0.32192270335372902</v>
      </c>
      <c r="AP11" s="11">
        <v>0.31442347857916397</v>
      </c>
      <c r="AQ11" s="11"/>
      <c r="AR11" s="11">
        <v>0.25888161228506001</v>
      </c>
      <c r="AS11" s="11">
        <v>0.34491354229686499</v>
      </c>
      <c r="AT11" s="11">
        <v>0.27072661819496202</v>
      </c>
      <c r="AU11" s="11"/>
      <c r="AV11" s="11">
        <v>0.26561187359043498</v>
      </c>
      <c r="AW11" s="11">
        <v>0.33884393385568901</v>
      </c>
      <c r="AX11" s="11">
        <v>0.39702968456392601</v>
      </c>
      <c r="AY11" s="11">
        <v>0.168690978337009</v>
      </c>
      <c r="AZ11" s="11">
        <v>0.24782343722075501</v>
      </c>
      <c r="BA11" s="11"/>
      <c r="BB11" s="11">
        <v>0.26998339913080299</v>
      </c>
      <c r="BC11" s="11">
        <v>0.34665343307563301</v>
      </c>
      <c r="BD11" s="11">
        <v>0.35245606394822199</v>
      </c>
      <c r="BE11" s="11"/>
      <c r="BF11" s="11">
        <v>0.30408523235337098</v>
      </c>
      <c r="BG11" s="11">
        <v>0.30492927996217201</v>
      </c>
      <c r="BH11" s="11">
        <v>0.32546378247329899</v>
      </c>
      <c r="BI11" s="11">
        <v>0.28724201247549802</v>
      </c>
      <c r="BJ11" s="11">
        <v>0.29279114052816901</v>
      </c>
      <c r="BK11" s="11">
        <v>0.256023131322208</v>
      </c>
    </row>
    <row r="12" spans="1:160" x14ac:dyDescent="0.35">
      <c r="B12" s="14" t="s">
        <v>343</v>
      </c>
      <c r="C12" s="11">
        <v>0.18064128954640701</v>
      </c>
      <c r="D12" s="11">
        <v>0.18881991852475499</v>
      </c>
      <c r="E12" s="11">
        <v>0.169054127455774</v>
      </c>
      <c r="F12" s="11"/>
      <c r="G12" s="11">
        <v>0.22004086798643099</v>
      </c>
      <c r="H12" s="11">
        <v>0.20510265092712901</v>
      </c>
      <c r="I12" s="11">
        <v>0.17569184061854001</v>
      </c>
      <c r="J12" s="11">
        <v>0.168975161198129</v>
      </c>
      <c r="K12" s="11">
        <v>0.18179520821933901</v>
      </c>
      <c r="L12" s="11">
        <v>0.146602837031797</v>
      </c>
      <c r="M12" s="11"/>
      <c r="N12" s="11">
        <v>0.21670661623209</v>
      </c>
      <c r="O12" s="11">
        <v>0.179701784434742</v>
      </c>
      <c r="P12" s="11">
        <v>0.16450365372679901</v>
      </c>
      <c r="Q12" s="11">
        <v>0.116950032751117</v>
      </c>
      <c r="R12" s="11">
        <v>0.17108246808114499</v>
      </c>
      <c r="S12" s="11">
        <v>0.16975492019569199</v>
      </c>
      <c r="T12" s="11">
        <v>0.207872174503862</v>
      </c>
      <c r="U12" s="11">
        <v>0.224019987645416</v>
      </c>
      <c r="V12" s="11">
        <v>0.191990003450799</v>
      </c>
      <c r="W12" s="11">
        <v>0.17996643494839901</v>
      </c>
      <c r="X12" s="11">
        <v>0.15354972654177801</v>
      </c>
      <c r="Y12" s="11"/>
      <c r="Z12" s="11">
        <v>0.205150100988962</v>
      </c>
      <c r="AA12" s="11">
        <v>0.18052414942567699</v>
      </c>
      <c r="AB12" s="11">
        <v>0.17066506527063099</v>
      </c>
      <c r="AC12" s="11">
        <v>0.16063520421914801</v>
      </c>
      <c r="AD12" s="11"/>
      <c r="AE12" s="11">
        <v>0.14262838750002699</v>
      </c>
      <c r="AF12" s="11">
        <v>0.15048176360586299</v>
      </c>
      <c r="AG12" s="11">
        <v>0.212754509453914</v>
      </c>
      <c r="AH12" s="11">
        <v>0.25643680634161597</v>
      </c>
      <c r="AI12" s="11">
        <v>0.257568425288136</v>
      </c>
      <c r="AJ12" s="11"/>
      <c r="AK12" s="11">
        <v>0.17870650256370901</v>
      </c>
      <c r="AL12" s="11">
        <v>0.177751103641028</v>
      </c>
      <c r="AM12" s="11">
        <v>0.19228020315022601</v>
      </c>
      <c r="AN12" s="11">
        <v>0.18050099503061401</v>
      </c>
      <c r="AO12" s="11">
        <v>0.18167454738436301</v>
      </c>
      <c r="AP12" s="11">
        <v>0.18213457469959099</v>
      </c>
      <c r="AQ12" s="11"/>
      <c r="AR12" s="11">
        <v>0.111109830099358</v>
      </c>
      <c r="AS12" s="11">
        <v>0.26104189658934601</v>
      </c>
      <c r="AT12" s="11">
        <v>0.11652904614092</v>
      </c>
      <c r="AU12" s="11"/>
      <c r="AV12" s="11">
        <v>0.11841721135517599</v>
      </c>
      <c r="AW12" s="11">
        <v>0.26627628578263002</v>
      </c>
      <c r="AX12" s="11">
        <v>0.26810759090306402</v>
      </c>
      <c r="AY12" s="11">
        <v>0.10739926486785201</v>
      </c>
      <c r="AZ12" s="11">
        <v>8.1970402577864407E-2</v>
      </c>
      <c r="BA12" s="11"/>
      <c r="BB12" s="11">
        <v>0.11735485875880999</v>
      </c>
      <c r="BC12" s="11">
        <v>0.26557941681487901</v>
      </c>
      <c r="BD12" s="11">
        <v>0.25481449544087797</v>
      </c>
      <c r="BE12" s="11"/>
      <c r="BF12" s="11">
        <v>0.22810826923526201</v>
      </c>
      <c r="BG12" s="11">
        <v>0.1797074362876</v>
      </c>
      <c r="BH12" s="11">
        <v>0.183607993376461</v>
      </c>
      <c r="BI12" s="11">
        <v>0.148598173008234</v>
      </c>
      <c r="BJ12" s="11">
        <v>0.15374913162836501</v>
      </c>
      <c r="BK12" s="11">
        <v>0.176623139345364</v>
      </c>
    </row>
    <row r="13" spans="1:160" x14ac:dyDescent="0.35">
      <c r="B13" s="14" t="s">
        <v>104</v>
      </c>
      <c r="C13" s="31">
        <v>0.17026844578187</v>
      </c>
      <c r="D13" s="31">
        <v>0.12150531559699</v>
      </c>
      <c r="E13" s="31">
        <v>0.21811809404503199</v>
      </c>
      <c r="F13" s="31"/>
      <c r="G13" s="31">
        <v>0.16957889474967</v>
      </c>
      <c r="H13" s="31">
        <v>0.16888858473356699</v>
      </c>
      <c r="I13" s="31">
        <v>0.18587971924763899</v>
      </c>
      <c r="J13" s="31">
        <v>0.18218908685179999</v>
      </c>
      <c r="K13" s="31">
        <v>0.158724686843987</v>
      </c>
      <c r="L13" s="31">
        <v>0.157245271778409</v>
      </c>
      <c r="M13" s="31"/>
      <c r="N13" s="31">
        <v>0.15116284350754799</v>
      </c>
      <c r="O13" s="31">
        <v>0.164806824203862</v>
      </c>
      <c r="P13" s="31">
        <v>0.124354373608544</v>
      </c>
      <c r="Q13" s="31">
        <v>0.15747671204309299</v>
      </c>
      <c r="R13" s="31">
        <v>0.21371783298790101</v>
      </c>
      <c r="S13" s="31">
        <v>0.21269017979297</v>
      </c>
      <c r="T13" s="31">
        <v>0.170908565261536</v>
      </c>
      <c r="U13" s="31">
        <v>0.16234600467544799</v>
      </c>
      <c r="V13" s="31">
        <v>0.191665079261958</v>
      </c>
      <c r="W13" s="31">
        <v>0.14669341616623299</v>
      </c>
      <c r="X13" s="31">
        <v>0.197925334752173</v>
      </c>
      <c r="Y13" s="31"/>
      <c r="Z13" s="31">
        <v>0.10691852305468701</v>
      </c>
      <c r="AA13" s="31">
        <v>0.14947124905304099</v>
      </c>
      <c r="AB13" s="31">
        <v>0.175934377169499</v>
      </c>
      <c r="AC13" s="31">
        <v>0.253946297235084</v>
      </c>
      <c r="AD13" s="31"/>
      <c r="AE13" s="31">
        <v>0.24159811348478699</v>
      </c>
      <c r="AF13" s="31">
        <v>0.16237281267366899</v>
      </c>
      <c r="AG13" s="31">
        <v>0.12157107543489</v>
      </c>
      <c r="AH13" s="31">
        <v>0.12604938618603201</v>
      </c>
      <c r="AI13" s="31">
        <v>0.118849562353375</v>
      </c>
      <c r="AJ13" s="31"/>
      <c r="AK13" s="31">
        <v>0.136341683062977</v>
      </c>
      <c r="AL13" s="31">
        <v>0.139533952627927</v>
      </c>
      <c r="AM13" s="31">
        <v>0.24062917127677799</v>
      </c>
      <c r="AN13" s="31">
        <v>0.234821127681099</v>
      </c>
      <c r="AO13" s="31">
        <v>0.19799938147175</v>
      </c>
      <c r="AP13" s="31">
        <v>0.20184488910665599</v>
      </c>
      <c r="AQ13" s="31"/>
      <c r="AR13" s="31">
        <v>0.15568067578657099</v>
      </c>
      <c r="AS13" s="31">
        <v>0.13705199619040601</v>
      </c>
      <c r="AT13" s="31">
        <v>0.28309706247660699</v>
      </c>
      <c r="AU13" s="31"/>
      <c r="AV13" s="31">
        <v>0.134537606338091</v>
      </c>
      <c r="AW13" s="31">
        <v>0.162285703208708</v>
      </c>
      <c r="AX13" s="31">
        <v>8.3839809246347693E-2</v>
      </c>
      <c r="AY13" s="31">
        <v>0.14170482929460401</v>
      </c>
      <c r="AZ13" s="31">
        <v>0.34789336210537902</v>
      </c>
      <c r="BA13" s="31"/>
      <c r="BB13" s="31">
        <v>0.124072392441748</v>
      </c>
      <c r="BC13" s="31">
        <v>0.163815580072393</v>
      </c>
      <c r="BD13" s="31">
        <v>9.2109941422683805E-2</v>
      </c>
      <c r="BE13" s="31"/>
      <c r="BF13" s="31">
        <v>0.16830291064632399</v>
      </c>
      <c r="BG13" s="31">
        <v>0.17378807037291999</v>
      </c>
      <c r="BH13" s="31">
        <v>0.14015642483472199</v>
      </c>
      <c r="BI13" s="31">
        <v>0.17839263700283001</v>
      </c>
      <c r="BJ13" s="31">
        <v>0.17233784284540599</v>
      </c>
      <c r="BK13" s="31">
        <v>0.19950497846600099</v>
      </c>
    </row>
    <row r="14" spans="1:160" s="36" customFormat="1" x14ac:dyDescent="0.35">
      <c r="B14" s="37" t="s">
        <v>436</v>
      </c>
      <c r="C14" s="38">
        <v>0.47966842340761001</v>
      </c>
      <c r="D14" s="38">
        <v>0.472729063351428</v>
      </c>
      <c r="E14" s="38">
        <v>0.484493811290305</v>
      </c>
      <c r="F14" s="38"/>
      <c r="G14" s="38">
        <v>0.532074736617549</v>
      </c>
      <c r="H14" s="38">
        <v>0.53922271330499105</v>
      </c>
      <c r="I14" s="38">
        <v>0.49218781951326396</v>
      </c>
      <c r="J14" s="38">
        <v>0.46279581069943299</v>
      </c>
      <c r="K14" s="38">
        <v>0.44910024348004596</v>
      </c>
      <c r="L14" s="38">
        <v>0.41947340854148701</v>
      </c>
      <c r="M14" s="38"/>
      <c r="N14" s="38">
        <v>0.54762429484513597</v>
      </c>
      <c r="O14" s="38">
        <v>0.47880707100393999</v>
      </c>
      <c r="P14" s="38">
        <v>0.46441845203638599</v>
      </c>
      <c r="Q14" s="38">
        <v>0.44662384409179601</v>
      </c>
      <c r="R14" s="38">
        <v>0.45703340867405795</v>
      </c>
      <c r="S14" s="38">
        <v>0.47512516621719797</v>
      </c>
      <c r="T14" s="38">
        <v>0.481903533454207</v>
      </c>
      <c r="U14" s="38">
        <v>0.50846407469643196</v>
      </c>
      <c r="V14" s="38">
        <v>0.46314705851521398</v>
      </c>
      <c r="W14" s="38">
        <v>0.46176665497055303</v>
      </c>
      <c r="X14" s="38">
        <v>0.457208220433237</v>
      </c>
      <c r="Y14" s="38"/>
      <c r="Z14" s="38">
        <v>0.53706756810886003</v>
      </c>
      <c r="AA14" s="38">
        <v>0.50355710366397999</v>
      </c>
      <c r="AB14" s="38">
        <v>0.43864949708245804</v>
      </c>
      <c r="AC14" s="38">
        <v>0.43061510887107601</v>
      </c>
      <c r="AD14" s="38"/>
      <c r="AE14" s="38">
        <v>0.38396631250119195</v>
      </c>
      <c r="AF14" s="38">
        <v>0.466449564083665</v>
      </c>
      <c r="AG14" s="38">
        <v>0.53542321742495502</v>
      </c>
      <c r="AH14" s="38">
        <v>0.61036627745450289</v>
      </c>
      <c r="AI14" s="38">
        <v>0.49114964285614104</v>
      </c>
      <c r="AJ14" s="38"/>
      <c r="AK14" s="38">
        <v>0.46017531471062001</v>
      </c>
      <c r="AL14" s="38">
        <v>0.51211074383996202</v>
      </c>
      <c r="AM14" s="38">
        <v>0.43847104841942697</v>
      </c>
      <c r="AN14" s="38">
        <v>0.47663485408325601</v>
      </c>
      <c r="AO14" s="38">
        <v>0.50359725073809203</v>
      </c>
      <c r="AP14" s="38">
        <v>0.49655805327875496</v>
      </c>
      <c r="AQ14" s="38"/>
      <c r="AR14" s="38">
        <v>0.369991442384418</v>
      </c>
      <c r="AS14" s="38">
        <v>0.60595543888621095</v>
      </c>
      <c r="AT14" s="38">
        <v>0.38725566433588199</v>
      </c>
      <c r="AU14" s="38"/>
      <c r="AV14" s="38">
        <v>0.38402908494561094</v>
      </c>
      <c r="AW14" s="38">
        <v>0.60512021963831897</v>
      </c>
      <c r="AX14" s="38">
        <v>0.66513727546698997</v>
      </c>
      <c r="AY14" s="38">
        <v>0.27609024320486097</v>
      </c>
      <c r="AZ14" s="38">
        <v>0.32979383979861943</v>
      </c>
      <c r="BA14" s="38"/>
      <c r="BB14" s="38">
        <v>0.38733825788961296</v>
      </c>
      <c r="BC14" s="38">
        <v>0.61223284989051208</v>
      </c>
      <c r="BD14" s="38">
        <v>0.60727055938909991</v>
      </c>
      <c r="BE14" s="38"/>
      <c r="BF14" s="38">
        <v>0.53219350158863299</v>
      </c>
      <c r="BG14" s="38">
        <v>0.484636716249772</v>
      </c>
      <c r="BH14" s="38">
        <v>0.50907177584976004</v>
      </c>
      <c r="BI14" s="38">
        <v>0.43584018548373205</v>
      </c>
      <c r="BJ14" s="38">
        <v>0.44654027215653402</v>
      </c>
      <c r="BK14" s="38">
        <v>0.432646270667572</v>
      </c>
    </row>
    <row r="15" spans="1:160" s="26" customFormat="1" x14ac:dyDescent="0.35">
      <c r="B15" s="39" t="s">
        <v>437</v>
      </c>
      <c r="C15" s="38">
        <v>0.35006313081051998</v>
      </c>
      <c r="D15" s="38">
        <v>0.40576562105158198</v>
      </c>
      <c r="E15" s="38">
        <v>0.29738809466466198</v>
      </c>
      <c r="F15" s="38"/>
      <c r="G15" s="38">
        <v>0.29834636863278097</v>
      </c>
      <c r="H15" s="38">
        <v>0.29188870196144301</v>
      </c>
      <c r="I15" s="38">
        <v>0.32193246123909702</v>
      </c>
      <c r="J15" s="38">
        <v>0.35501510244876699</v>
      </c>
      <c r="K15" s="38">
        <v>0.39217506967596705</v>
      </c>
      <c r="L15" s="38">
        <v>0.42328131968010496</v>
      </c>
      <c r="M15" s="38"/>
      <c r="N15" s="38">
        <v>0.30121286164731598</v>
      </c>
      <c r="O15" s="38">
        <v>0.35638610479219701</v>
      </c>
      <c r="P15" s="38">
        <v>0.41122717435507</v>
      </c>
      <c r="Q15" s="38">
        <v>0.39589944386511</v>
      </c>
      <c r="R15" s="38">
        <v>0.32924875833804101</v>
      </c>
      <c r="S15" s="38">
        <v>0.31218465398983297</v>
      </c>
      <c r="T15" s="38">
        <v>0.34718790128425803</v>
      </c>
      <c r="U15" s="38">
        <v>0.32918992062812003</v>
      </c>
      <c r="V15" s="38">
        <v>0.34518786222282699</v>
      </c>
      <c r="W15" s="38">
        <v>0.39153992886321598</v>
      </c>
      <c r="X15" s="38">
        <v>0.3448664448145895</v>
      </c>
      <c r="Y15" s="38"/>
      <c r="Z15" s="38">
        <v>0.35601390883645301</v>
      </c>
      <c r="AA15" s="38">
        <v>0.34697164728297802</v>
      </c>
      <c r="AB15" s="38">
        <v>0.38541612574804301</v>
      </c>
      <c r="AC15" s="38">
        <v>0.31543859389383999</v>
      </c>
      <c r="AD15" s="38"/>
      <c r="AE15" s="38">
        <v>0.374435574014021</v>
      </c>
      <c r="AF15" s="38">
        <v>0.37117762324266501</v>
      </c>
      <c r="AG15" s="38">
        <v>0.34300570714015399</v>
      </c>
      <c r="AH15" s="38">
        <v>0.26358433635946599</v>
      </c>
      <c r="AI15" s="38">
        <v>0.390000794790484</v>
      </c>
      <c r="AJ15" s="38"/>
      <c r="AK15" s="38">
        <v>0.40348300222640299</v>
      </c>
      <c r="AL15" s="38">
        <v>0.34835530353211097</v>
      </c>
      <c r="AM15" s="38">
        <v>0.32089978030379401</v>
      </c>
      <c r="AN15" s="38">
        <v>0.28854401823564502</v>
      </c>
      <c r="AO15" s="38">
        <v>0.29840336779015803</v>
      </c>
      <c r="AP15" s="38">
        <v>0.30159705761458999</v>
      </c>
      <c r="AQ15" s="38"/>
      <c r="AR15" s="38">
        <v>0.47432788182901198</v>
      </c>
      <c r="AS15" s="38">
        <v>0.25699256492338302</v>
      </c>
      <c r="AT15" s="38">
        <v>0.32964727318751097</v>
      </c>
      <c r="AU15" s="38"/>
      <c r="AV15" s="38">
        <v>0.48143330871629797</v>
      </c>
      <c r="AW15" s="38">
        <v>0.232594077152974</v>
      </c>
      <c r="AX15" s="38">
        <v>0.25102291528666171</v>
      </c>
      <c r="AY15" s="38">
        <v>0.58220492750053499</v>
      </c>
      <c r="AZ15" s="38">
        <v>0.322312798096001</v>
      </c>
      <c r="BA15" s="38"/>
      <c r="BB15" s="38">
        <v>0.48858934966863998</v>
      </c>
      <c r="BC15" s="38">
        <v>0.22395157003709459</v>
      </c>
      <c r="BD15" s="38">
        <v>0.30061949918821601</v>
      </c>
      <c r="BE15" s="38"/>
      <c r="BF15" s="38">
        <v>0.29950358776504299</v>
      </c>
      <c r="BG15" s="38">
        <v>0.34157521337730801</v>
      </c>
      <c r="BH15" s="38">
        <v>0.350771799315518</v>
      </c>
      <c r="BI15" s="38">
        <v>0.38576717751343803</v>
      </c>
      <c r="BJ15" s="38">
        <v>0.38112188499805899</v>
      </c>
      <c r="BK15" s="38">
        <v>0.36784875086642699</v>
      </c>
    </row>
    <row r="16" spans="1:160" s="42" customFormat="1" x14ac:dyDescent="0.35">
      <c r="A16" s="36"/>
      <c r="B16" s="40" t="s">
        <v>438</v>
      </c>
      <c r="C16" s="41">
        <v>0.12960529259709003</v>
      </c>
      <c r="D16" s="41">
        <v>6.6963442299846021E-2</v>
      </c>
      <c r="E16" s="41">
        <v>0.18710571662564301</v>
      </c>
      <c r="F16" s="41"/>
      <c r="G16" s="41">
        <v>0.23372836798476804</v>
      </c>
      <c r="H16" s="41">
        <v>0.24733401134354804</v>
      </c>
      <c r="I16" s="41">
        <v>0.17025535827416693</v>
      </c>
      <c r="J16" s="41">
        <v>0.10778070825066599</v>
      </c>
      <c r="K16" s="41">
        <v>5.692517380407891E-2</v>
      </c>
      <c r="L16" s="41">
        <v>-3.8079111386179476E-3</v>
      </c>
      <c r="M16" s="41"/>
      <c r="N16" s="41">
        <v>0.24641143319782</v>
      </c>
      <c r="O16" s="41">
        <v>0.12242096621174298</v>
      </c>
      <c r="P16" s="41">
        <v>5.3191277681315985E-2</v>
      </c>
      <c r="Q16" s="41">
        <v>5.0724400226686006E-2</v>
      </c>
      <c r="R16" s="41">
        <v>0.12778465033601694</v>
      </c>
      <c r="S16" s="41">
        <v>0.162940512227365</v>
      </c>
      <c r="T16" s="41">
        <v>0.13471563216994897</v>
      </c>
      <c r="U16" s="41">
        <v>0.17927415406831193</v>
      </c>
      <c r="V16" s="41">
        <v>0.11795919629238699</v>
      </c>
      <c r="W16" s="41">
        <v>7.0226726107337045E-2</v>
      </c>
      <c r="X16" s="41">
        <v>0.1123417756186475</v>
      </c>
      <c r="Y16" s="41"/>
      <c r="Z16" s="41">
        <v>0.18105365927240702</v>
      </c>
      <c r="AA16" s="41">
        <v>0.15658545638100196</v>
      </c>
      <c r="AB16" s="41">
        <v>5.3233371334415025E-2</v>
      </c>
      <c r="AC16" s="41">
        <v>0.11517651497723602</v>
      </c>
      <c r="AD16" s="41"/>
      <c r="AE16" s="41">
        <v>9.5307384871709533E-3</v>
      </c>
      <c r="AF16" s="41">
        <v>9.5271940840999991E-2</v>
      </c>
      <c r="AG16" s="41">
        <v>0.19241751028480103</v>
      </c>
      <c r="AH16" s="41">
        <v>0.34678194109503691</v>
      </c>
      <c r="AI16" s="41">
        <v>0.10114884806565705</v>
      </c>
      <c r="AJ16" s="41"/>
      <c r="AK16" s="41">
        <v>5.6692312484217022E-2</v>
      </c>
      <c r="AL16" s="41">
        <v>0.16375544030785105</v>
      </c>
      <c r="AM16" s="41">
        <v>0.11757126811563295</v>
      </c>
      <c r="AN16" s="41">
        <v>0.18809083584761099</v>
      </c>
      <c r="AO16" s="41">
        <v>0.205193882947934</v>
      </c>
      <c r="AP16" s="41">
        <v>0.19496099566416497</v>
      </c>
      <c r="AQ16" s="41"/>
      <c r="AR16" s="41">
        <v>-0.10433643944459398</v>
      </c>
      <c r="AS16" s="41">
        <v>0.34896287396282794</v>
      </c>
      <c r="AT16" s="41">
        <v>5.7608391148371019E-2</v>
      </c>
      <c r="AU16" s="41"/>
      <c r="AV16" s="41">
        <v>-9.7404223770687026E-2</v>
      </c>
      <c r="AW16" s="41">
        <v>0.37252614248534499</v>
      </c>
      <c r="AX16" s="41">
        <v>0.41411436018032827</v>
      </c>
      <c r="AY16" s="41">
        <v>-0.30611468429567401</v>
      </c>
      <c r="AZ16" s="41">
        <v>7.4810417026184295E-3</v>
      </c>
      <c r="BA16" s="41"/>
      <c r="BB16" s="41">
        <v>-0.10125109177902702</v>
      </c>
      <c r="BC16" s="41">
        <v>0.38828127985341748</v>
      </c>
      <c r="BD16" s="41">
        <v>0.3066510602008839</v>
      </c>
      <c r="BE16" s="41"/>
      <c r="BF16" s="41">
        <v>0.23268991382359</v>
      </c>
      <c r="BG16" s="41">
        <v>0.143061502872464</v>
      </c>
      <c r="BH16" s="41">
        <v>0.15829997653424205</v>
      </c>
      <c r="BI16" s="41">
        <v>5.0073007970294015E-2</v>
      </c>
      <c r="BJ16" s="41">
        <v>6.5418387158475033E-2</v>
      </c>
      <c r="BK16" s="41">
        <v>6.4797519801145009E-2</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2:FD21"/>
  <sheetViews>
    <sheetView showGridLines="0" workbookViewId="0">
      <pane xSplit="2" topLeftCell="C1" activePane="topRight" state="frozen"/>
      <selection activeCell="A16" sqref="A16"/>
      <selection pane="topRight" activeCell="G8" sqref="G8"/>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354</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8.1746429900875994E-2</v>
      </c>
      <c r="D9" s="11">
        <v>0.116343330326033</v>
      </c>
      <c r="E9" s="11">
        <v>4.7113199068049699E-2</v>
      </c>
      <c r="F9" s="11"/>
      <c r="G9" s="11">
        <v>5.1831995414301502E-2</v>
      </c>
      <c r="H9" s="11">
        <v>6.8200712750972795E-2</v>
      </c>
      <c r="I9" s="11">
        <v>5.9173254326317697E-2</v>
      </c>
      <c r="J9" s="11">
        <v>8.5820466940461804E-2</v>
      </c>
      <c r="K9" s="11">
        <v>0.11183296328773901</v>
      </c>
      <c r="L9" s="11">
        <v>0.107911590428863</v>
      </c>
      <c r="M9" s="11"/>
      <c r="N9" s="11">
        <v>5.9422247938743997E-2</v>
      </c>
      <c r="O9" s="11">
        <v>7.6870961349537997E-2</v>
      </c>
      <c r="P9" s="11">
        <v>6.3686593405589798E-2</v>
      </c>
      <c r="Q9" s="11">
        <v>0.10672526383927999</v>
      </c>
      <c r="R9" s="11">
        <v>7.3497815836034805E-2</v>
      </c>
      <c r="S9" s="11">
        <v>6.7002535411316996E-2</v>
      </c>
      <c r="T9" s="11">
        <v>6.9330511120479998E-2</v>
      </c>
      <c r="U9" s="11">
        <v>8.79298371200255E-2</v>
      </c>
      <c r="V9" s="11">
        <v>8.0177007473851994E-2</v>
      </c>
      <c r="W9" s="11">
        <v>0.14695721328044001</v>
      </c>
      <c r="X9" s="11">
        <v>7.9846324823574802E-2</v>
      </c>
      <c r="Y9" s="11"/>
      <c r="Z9" s="11">
        <v>7.8669353474567896E-2</v>
      </c>
      <c r="AA9" s="11">
        <v>7.4573177487083003E-2</v>
      </c>
      <c r="AB9" s="11">
        <v>8.0933074457047005E-2</v>
      </c>
      <c r="AC9" s="11">
        <v>9.2400698642341197E-2</v>
      </c>
      <c r="AD9" s="11"/>
      <c r="AE9" s="11">
        <v>9.8104053074644607E-2</v>
      </c>
      <c r="AF9" s="11">
        <v>8.6875585569915703E-2</v>
      </c>
      <c r="AG9" s="11">
        <v>6.8154551515497805E-2</v>
      </c>
      <c r="AH9" s="11">
        <v>6.0084740911954697E-2</v>
      </c>
      <c r="AI9" s="11">
        <v>0.11179420270631001</v>
      </c>
      <c r="AJ9" s="11"/>
      <c r="AK9" s="11">
        <v>0.100349714187632</v>
      </c>
      <c r="AL9" s="11">
        <v>6.8466256907836601E-2</v>
      </c>
      <c r="AM9" s="11">
        <v>9.0684019402987606E-2</v>
      </c>
      <c r="AN9" s="11">
        <v>9.9379986470599396E-2</v>
      </c>
      <c r="AO9" s="11">
        <v>5.9171518767153999E-2</v>
      </c>
      <c r="AP9" s="11">
        <v>5.19212281575131E-2</v>
      </c>
      <c r="AQ9" s="11"/>
      <c r="AR9" s="11">
        <v>0.13352622151259</v>
      </c>
      <c r="AS9" s="11">
        <v>4.6538471212066598E-2</v>
      </c>
      <c r="AT9" s="11">
        <v>6.9407095863642701E-2</v>
      </c>
      <c r="AU9" s="11"/>
      <c r="AV9" s="11">
        <v>0.11461283585278501</v>
      </c>
      <c r="AW9" s="11">
        <v>4.3799008753570803E-2</v>
      </c>
      <c r="AX9" s="11">
        <v>4.8638543134530102E-2</v>
      </c>
      <c r="AY9" s="11">
        <v>0.26765943716663898</v>
      </c>
      <c r="AZ9" s="11">
        <v>7.5193726807595104E-2</v>
      </c>
      <c r="BA9" s="11"/>
      <c r="BB9" s="11">
        <v>9.7181576992240601E-2</v>
      </c>
      <c r="BC9" s="11">
        <v>4.5272884639253601E-2</v>
      </c>
      <c r="BD9" s="11">
        <v>5.5515584435333901E-2</v>
      </c>
      <c r="BE9" s="11"/>
      <c r="BF9" s="11">
        <v>5.5123643125220098E-2</v>
      </c>
      <c r="BG9" s="11">
        <v>7.6888849684108806E-2</v>
      </c>
      <c r="BH9" s="11">
        <v>8.3821416616164504E-2</v>
      </c>
      <c r="BI9" s="11">
        <v>9.3999812299501398E-2</v>
      </c>
      <c r="BJ9" s="11">
        <v>0.103029118457692</v>
      </c>
      <c r="BK9" s="11">
        <v>9.2647700362124594E-2</v>
      </c>
    </row>
    <row r="10" spans="1:160" x14ac:dyDescent="0.35">
      <c r="B10" s="14" t="s">
        <v>341</v>
      </c>
      <c r="C10" s="11">
        <v>0.13757313902413301</v>
      </c>
      <c r="D10" s="11">
        <v>0.163404760972091</v>
      </c>
      <c r="E10" s="11">
        <v>0.11357430328663901</v>
      </c>
      <c r="F10" s="11"/>
      <c r="G10" s="11">
        <v>0.110934334680429</v>
      </c>
      <c r="H10" s="11">
        <v>0.113699371400414</v>
      </c>
      <c r="I10" s="11">
        <v>0.11869347997398801</v>
      </c>
      <c r="J10" s="11">
        <v>0.127086703251516</v>
      </c>
      <c r="K10" s="11">
        <v>0.144801154819438</v>
      </c>
      <c r="L10" s="11">
        <v>0.19423599555863399</v>
      </c>
      <c r="M10" s="11"/>
      <c r="N10" s="11">
        <v>0.14768699943511901</v>
      </c>
      <c r="O10" s="11">
        <v>0.12201525199522301</v>
      </c>
      <c r="P10" s="11">
        <v>0.157022446008691</v>
      </c>
      <c r="Q10" s="11">
        <v>0.14950035498598899</v>
      </c>
      <c r="R10" s="11">
        <v>0.127811476095857</v>
      </c>
      <c r="S10" s="11">
        <v>0.10148039366222</v>
      </c>
      <c r="T10" s="11">
        <v>0.139723409097575</v>
      </c>
      <c r="U10" s="11">
        <v>0.112278966066335</v>
      </c>
      <c r="V10" s="11">
        <v>0.17585946707330199</v>
      </c>
      <c r="W10" s="11">
        <v>0.12765767339588599</v>
      </c>
      <c r="X10" s="11">
        <v>0.12637193360492799</v>
      </c>
      <c r="Y10" s="11"/>
      <c r="Z10" s="11">
        <v>0.149679307045995</v>
      </c>
      <c r="AA10" s="11">
        <v>0.13780281224243199</v>
      </c>
      <c r="AB10" s="11">
        <v>0.14955629203090301</v>
      </c>
      <c r="AC10" s="11">
        <v>0.11361221112832599</v>
      </c>
      <c r="AD10" s="11"/>
      <c r="AE10" s="11">
        <v>0.14410025856675801</v>
      </c>
      <c r="AF10" s="11">
        <v>0.13305765149771701</v>
      </c>
      <c r="AG10" s="11">
        <v>0.137505181382335</v>
      </c>
      <c r="AH10" s="11">
        <v>0.14828188287261401</v>
      </c>
      <c r="AI10" s="11">
        <v>9.5697185386731803E-2</v>
      </c>
      <c r="AJ10" s="11"/>
      <c r="AK10" s="11">
        <v>0.162044248483105</v>
      </c>
      <c r="AL10" s="11">
        <v>0.13846136791105701</v>
      </c>
      <c r="AM10" s="11">
        <v>9.5481727186764301E-2</v>
      </c>
      <c r="AN10" s="11">
        <v>0.13867195149332501</v>
      </c>
      <c r="AO10" s="11">
        <v>0.123008338744797</v>
      </c>
      <c r="AP10" s="11">
        <v>8.7609350125657806E-2</v>
      </c>
      <c r="AQ10" s="11"/>
      <c r="AR10" s="11">
        <v>0.16406254984148899</v>
      </c>
      <c r="AS10" s="11">
        <v>0.122927855893753</v>
      </c>
      <c r="AT10" s="11">
        <v>0.13231768143915301</v>
      </c>
      <c r="AU10" s="11"/>
      <c r="AV10" s="11">
        <v>0.18212064387992299</v>
      </c>
      <c r="AW10" s="11">
        <v>9.2143486219803894E-2</v>
      </c>
      <c r="AX10" s="11">
        <v>0.122539311344211</v>
      </c>
      <c r="AY10" s="11">
        <v>0.20969568168754399</v>
      </c>
      <c r="AZ10" s="11">
        <v>0.143819102293479</v>
      </c>
      <c r="BA10" s="11"/>
      <c r="BB10" s="11">
        <v>0.18801689853366799</v>
      </c>
      <c r="BC10" s="11">
        <v>8.6193003986861499E-2</v>
      </c>
      <c r="BD10" s="11">
        <v>0.15495102288853199</v>
      </c>
      <c r="BE10" s="11"/>
      <c r="BF10" s="11">
        <v>0.121802002425084</v>
      </c>
      <c r="BG10" s="11">
        <v>0.14573424324030099</v>
      </c>
      <c r="BH10" s="11">
        <v>0.124580799601482</v>
      </c>
      <c r="BI10" s="11">
        <v>0.13956698393360201</v>
      </c>
      <c r="BJ10" s="11">
        <v>0.13679633012887801</v>
      </c>
      <c r="BK10" s="11">
        <v>0.184739051912401</v>
      </c>
    </row>
    <row r="11" spans="1:160" x14ac:dyDescent="0.35">
      <c r="B11" s="14" t="s">
        <v>342</v>
      </c>
      <c r="C11" s="11">
        <v>0.422133054852455</v>
      </c>
      <c r="D11" s="11">
        <v>0.39891149884924199</v>
      </c>
      <c r="E11" s="11">
        <v>0.44590356597387099</v>
      </c>
      <c r="F11" s="11"/>
      <c r="G11" s="11">
        <v>0.38278967749890003</v>
      </c>
      <c r="H11" s="11">
        <v>0.376201736255459</v>
      </c>
      <c r="I11" s="11">
        <v>0.458740760333257</v>
      </c>
      <c r="J11" s="11">
        <v>0.44128256275712902</v>
      </c>
      <c r="K11" s="11">
        <v>0.41921362867773998</v>
      </c>
      <c r="L11" s="11">
        <v>0.44305937124063499</v>
      </c>
      <c r="M11" s="11"/>
      <c r="N11" s="11">
        <v>0.39272323267290898</v>
      </c>
      <c r="O11" s="11">
        <v>0.46240564696034298</v>
      </c>
      <c r="P11" s="11">
        <v>0.40325400975055697</v>
      </c>
      <c r="Q11" s="11">
        <v>0.44381391137863002</v>
      </c>
      <c r="R11" s="11">
        <v>0.45967348559969301</v>
      </c>
      <c r="S11" s="11">
        <v>0.41137882938984</v>
      </c>
      <c r="T11" s="11">
        <v>0.43632680337165902</v>
      </c>
      <c r="U11" s="11">
        <v>0.38308940892753901</v>
      </c>
      <c r="V11" s="11">
        <v>0.37883161949356697</v>
      </c>
      <c r="W11" s="11">
        <v>0.423904688631701</v>
      </c>
      <c r="X11" s="11">
        <v>0.45836135236904502</v>
      </c>
      <c r="Y11" s="11"/>
      <c r="Z11" s="11">
        <v>0.44226880278321701</v>
      </c>
      <c r="AA11" s="11">
        <v>0.44510210827833802</v>
      </c>
      <c r="AB11" s="11">
        <v>0.402752997807588</v>
      </c>
      <c r="AC11" s="11">
        <v>0.39532425194982501</v>
      </c>
      <c r="AD11" s="11"/>
      <c r="AE11" s="11">
        <v>0.434087126143819</v>
      </c>
      <c r="AF11" s="11">
        <v>0.40892543142138599</v>
      </c>
      <c r="AG11" s="11">
        <v>0.43061857707342499</v>
      </c>
      <c r="AH11" s="11">
        <v>0.41319774388221803</v>
      </c>
      <c r="AI11" s="11">
        <v>0.36729265868111499</v>
      </c>
      <c r="AJ11" s="11"/>
      <c r="AK11" s="11">
        <v>0.42773849910114697</v>
      </c>
      <c r="AL11" s="11">
        <v>0.43465361968653499</v>
      </c>
      <c r="AM11" s="11">
        <v>0.38879811681744603</v>
      </c>
      <c r="AN11" s="11">
        <v>0.40435189275651501</v>
      </c>
      <c r="AO11" s="11">
        <v>0.424817129722451</v>
      </c>
      <c r="AP11" s="11">
        <v>0.40518342084622599</v>
      </c>
      <c r="AQ11" s="11"/>
      <c r="AR11" s="11">
        <v>0.41196503075955498</v>
      </c>
      <c r="AS11" s="11">
        <v>0.43363585967749702</v>
      </c>
      <c r="AT11" s="11">
        <v>0.43623907434815101</v>
      </c>
      <c r="AU11" s="11"/>
      <c r="AV11" s="11">
        <v>0.44596959465577402</v>
      </c>
      <c r="AW11" s="11">
        <v>0.40030012808064402</v>
      </c>
      <c r="AX11" s="11">
        <v>0.46743900668395499</v>
      </c>
      <c r="AY11" s="11">
        <v>0.24799784517515699</v>
      </c>
      <c r="AZ11" s="11">
        <v>0.39721895646358102</v>
      </c>
      <c r="BA11" s="11"/>
      <c r="BB11" s="11">
        <v>0.452659689202495</v>
      </c>
      <c r="BC11" s="11">
        <v>0.402173114422127</v>
      </c>
      <c r="BD11" s="11">
        <v>0.45001143455510001</v>
      </c>
      <c r="BE11" s="11"/>
      <c r="BF11" s="11">
        <v>0.40784765249254701</v>
      </c>
      <c r="BG11" s="11">
        <v>0.43466280786658401</v>
      </c>
      <c r="BH11" s="11">
        <v>0.413978533314173</v>
      </c>
      <c r="BI11" s="11">
        <v>0.436553418237971</v>
      </c>
      <c r="BJ11" s="11">
        <v>0.42175807689030897</v>
      </c>
      <c r="BK11" s="11">
        <v>0.39304581322102999</v>
      </c>
    </row>
    <row r="12" spans="1:160" x14ac:dyDescent="0.35">
      <c r="B12" s="14" t="s">
        <v>343</v>
      </c>
      <c r="C12" s="11">
        <v>0.26926885024953001</v>
      </c>
      <c r="D12" s="11">
        <v>0.24377979977546799</v>
      </c>
      <c r="E12" s="11">
        <v>0.29284539876953303</v>
      </c>
      <c r="F12" s="11"/>
      <c r="G12" s="11">
        <v>0.34709432175423699</v>
      </c>
      <c r="H12" s="11">
        <v>0.35872877385858398</v>
      </c>
      <c r="I12" s="11">
        <v>0.28128001174102801</v>
      </c>
      <c r="J12" s="11">
        <v>0.24808699346318899</v>
      </c>
      <c r="K12" s="11">
        <v>0.233074826120728</v>
      </c>
      <c r="L12" s="11">
        <v>0.17503722192610699</v>
      </c>
      <c r="M12" s="11"/>
      <c r="N12" s="11">
        <v>0.30640834063821498</v>
      </c>
      <c r="O12" s="11">
        <v>0.273391128102356</v>
      </c>
      <c r="P12" s="11">
        <v>0.29661832711325598</v>
      </c>
      <c r="Q12" s="11">
        <v>0.212375894516415</v>
      </c>
      <c r="R12" s="11">
        <v>0.22594248493157501</v>
      </c>
      <c r="S12" s="11">
        <v>0.326146266838578</v>
      </c>
      <c r="T12" s="11">
        <v>0.25110958209220102</v>
      </c>
      <c r="U12" s="11">
        <v>0.31097063466237401</v>
      </c>
      <c r="V12" s="11">
        <v>0.28679850077388402</v>
      </c>
      <c r="W12" s="11">
        <v>0.207351779898415</v>
      </c>
      <c r="X12" s="11">
        <v>0.240074945018801</v>
      </c>
      <c r="Y12" s="11"/>
      <c r="Z12" s="11">
        <v>0.27197150746520699</v>
      </c>
      <c r="AA12" s="11">
        <v>0.25157916090474203</v>
      </c>
      <c r="AB12" s="11">
        <v>0.28678132058428102</v>
      </c>
      <c r="AC12" s="11">
        <v>0.26730862382925002</v>
      </c>
      <c r="AD12" s="11"/>
      <c r="AE12" s="11">
        <v>0.22571077660626401</v>
      </c>
      <c r="AF12" s="11">
        <v>0.271184807157757</v>
      </c>
      <c r="AG12" s="11">
        <v>0.29290749296746399</v>
      </c>
      <c r="AH12" s="11">
        <v>0.335142008231398</v>
      </c>
      <c r="AI12" s="11">
        <v>0.297444648657257</v>
      </c>
      <c r="AJ12" s="11"/>
      <c r="AK12" s="11">
        <v>0.23088438116941401</v>
      </c>
      <c r="AL12" s="11">
        <v>0.28201512752730901</v>
      </c>
      <c r="AM12" s="11">
        <v>0.30151726345004298</v>
      </c>
      <c r="AN12" s="11">
        <v>0.28207341288408599</v>
      </c>
      <c r="AO12" s="11">
        <v>0.29203441250069501</v>
      </c>
      <c r="AP12" s="11">
        <v>0.31311907720953203</v>
      </c>
      <c r="AQ12" s="11"/>
      <c r="AR12" s="11">
        <v>0.20936302677104601</v>
      </c>
      <c r="AS12" s="11">
        <v>0.32492283211056999</v>
      </c>
      <c r="AT12" s="11">
        <v>0.20306557197223299</v>
      </c>
      <c r="AU12" s="11"/>
      <c r="AV12" s="11">
        <v>0.19301893364057701</v>
      </c>
      <c r="AW12" s="11">
        <v>0.38107392644510901</v>
      </c>
      <c r="AX12" s="11">
        <v>0.29675501776837299</v>
      </c>
      <c r="AY12" s="11">
        <v>0.216418003698512</v>
      </c>
      <c r="AZ12" s="11">
        <v>0.194948200172402</v>
      </c>
      <c r="BA12" s="11"/>
      <c r="BB12" s="11">
        <v>0.207976826132244</v>
      </c>
      <c r="BC12" s="11">
        <v>0.38847867584246898</v>
      </c>
      <c r="BD12" s="11">
        <v>0.285702630532091</v>
      </c>
      <c r="BE12" s="11"/>
      <c r="BF12" s="11">
        <v>0.32130892755708002</v>
      </c>
      <c r="BG12" s="11">
        <v>0.240359575023046</v>
      </c>
      <c r="BH12" s="11">
        <v>0.28158455387235598</v>
      </c>
      <c r="BI12" s="11">
        <v>0.25320565137373202</v>
      </c>
      <c r="BJ12" s="11">
        <v>0.26215533860956403</v>
      </c>
      <c r="BK12" s="11">
        <v>0.25648756825512298</v>
      </c>
    </row>
    <row r="13" spans="1:160" x14ac:dyDescent="0.35">
      <c r="B13" s="14" t="s">
        <v>104</v>
      </c>
      <c r="C13" s="31">
        <v>8.9278525973006506E-2</v>
      </c>
      <c r="D13" s="31">
        <v>7.7560610077165901E-2</v>
      </c>
      <c r="E13" s="31">
        <v>0.100563532901908</v>
      </c>
      <c r="F13" s="31"/>
      <c r="G13" s="31">
        <v>0.10734967065213299</v>
      </c>
      <c r="H13" s="31">
        <v>8.3169405734570503E-2</v>
      </c>
      <c r="I13" s="31">
        <v>8.2112493625409205E-2</v>
      </c>
      <c r="J13" s="31">
        <v>9.7723273587704398E-2</v>
      </c>
      <c r="K13" s="31">
        <v>9.1077427094354804E-2</v>
      </c>
      <c r="L13" s="31">
        <v>7.9755820845760605E-2</v>
      </c>
      <c r="M13" s="31"/>
      <c r="N13" s="31">
        <v>9.3759179315013194E-2</v>
      </c>
      <c r="O13" s="31">
        <v>6.53170115925399E-2</v>
      </c>
      <c r="P13" s="31">
        <v>7.9418623721905807E-2</v>
      </c>
      <c r="Q13" s="31">
        <v>8.7584575279685495E-2</v>
      </c>
      <c r="R13" s="31">
        <v>0.113074737536841</v>
      </c>
      <c r="S13" s="31">
        <v>9.3991974698045197E-2</v>
      </c>
      <c r="T13" s="31">
        <v>0.103509694318085</v>
      </c>
      <c r="U13" s="31">
        <v>0.105731153223727</v>
      </c>
      <c r="V13" s="31">
        <v>7.8333405185395805E-2</v>
      </c>
      <c r="W13" s="31">
        <v>9.4128644793557897E-2</v>
      </c>
      <c r="X13" s="31">
        <v>9.5345444183650402E-2</v>
      </c>
      <c r="Y13" s="31"/>
      <c r="Z13" s="31">
        <v>5.7411029231012399E-2</v>
      </c>
      <c r="AA13" s="31">
        <v>9.0942741087404896E-2</v>
      </c>
      <c r="AB13" s="31">
        <v>7.9976315120180996E-2</v>
      </c>
      <c r="AC13" s="31">
        <v>0.13135421445025799</v>
      </c>
      <c r="AD13" s="31"/>
      <c r="AE13" s="31">
        <v>9.7997785608515006E-2</v>
      </c>
      <c r="AF13" s="31">
        <v>9.9956524353223802E-2</v>
      </c>
      <c r="AG13" s="31">
        <v>7.0814197061278103E-2</v>
      </c>
      <c r="AH13" s="31">
        <v>4.32936241018156E-2</v>
      </c>
      <c r="AI13" s="31">
        <v>0.12777130456858601</v>
      </c>
      <c r="AJ13" s="31"/>
      <c r="AK13" s="31">
        <v>7.8983157058701597E-2</v>
      </c>
      <c r="AL13" s="31">
        <v>7.6403627967261897E-2</v>
      </c>
      <c r="AM13" s="31">
        <v>0.123518873142759</v>
      </c>
      <c r="AN13" s="31">
        <v>7.5522756395474303E-2</v>
      </c>
      <c r="AO13" s="31">
        <v>0.10096860026490399</v>
      </c>
      <c r="AP13" s="31">
        <v>0.142166923661071</v>
      </c>
      <c r="AQ13" s="31"/>
      <c r="AR13" s="31">
        <v>8.1083171115319402E-2</v>
      </c>
      <c r="AS13" s="31">
        <v>7.1974981106113195E-2</v>
      </c>
      <c r="AT13" s="31">
        <v>0.15897057637682099</v>
      </c>
      <c r="AU13" s="31"/>
      <c r="AV13" s="31">
        <v>6.4277991970941306E-2</v>
      </c>
      <c r="AW13" s="31">
        <v>8.2683450500872405E-2</v>
      </c>
      <c r="AX13" s="31">
        <v>6.4628121068930802E-2</v>
      </c>
      <c r="AY13" s="31">
        <v>5.8229032272147298E-2</v>
      </c>
      <c r="AZ13" s="31">
        <v>0.18882001426294201</v>
      </c>
      <c r="BA13" s="31"/>
      <c r="BB13" s="31">
        <v>5.4165009139353203E-2</v>
      </c>
      <c r="BC13" s="31">
        <v>7.7882321109288305E-2</v>
      </c>
      <c r="BD13" s="31">
        <v>5.3819327588943797E-2</v>
      </c>
      <c r="BE13" s="31"/>
      <c r="BF13" s="31">
        <v>9.3917774400069695E-2</v>
      </c>
      <c r="BG13" s="31">
        <v>0.10235452418596</v>
      </c>
      <c r="BH13" s="31">
        <v>9.6034696595824295E-2</v>
      </c>
      <c r="BI13" s="31">
        <v>7.6674134155193294E-2</v>
      </c>
      <c r="BJ13" s="31">
        <v>7.6261135913556197E-2</v>
      </c>
      <c r="BK13" s="31">
        <v>7.3079866249321002E-2</v>
      </c>
    </row>
    <row r="14" spans="1:160" s="36" customFormat="1" x14ac:dyDescent="0.35">
      <c r="B14" s="37" t="s">
        <v>436</v>
      </c>
      <c r="C14" s="38">
        <v>0.69140190510198507</v>
      </c>
      <c r="D14" s="38">
        <v>0.64269129862470997</v>
      </c>
      <c r="E14" s="38">
        <v>0.73874896474340401</v>
      </c>
      <c r="F14" s="38"/>
      <c r="G14" s="38">
        <v>0.72988399925313696</v>
      </c>
      <c r="H14" s="38">
        <v>0.73493051011404298</v>
      </c>
      <c r="I14" s="38">
        <v>0.74002077207428507</v>
      </c>
      <c r="J14" s="38">
        <v>0.68936955622031804</v>
      </c>
      <c r="K14" s="38">
        <v>0.65228845479846798</v>
      </c>
      <c r="L14" s="38">
        <v>0.61809659316674193</v>
      </c>
      <c r="M14" s="38"/>
      <c r="N14" s="38">
        <v>0.69913157331112397</v>
      </c>
      <c r="O14" s="38">
        <v>0.73579677506269903</v>
      </c>
      <c r="P14" s="38">
        <v>0.69987233686381289</v>
      </c>
      <c r="Q14" s="38">
        <v>0.65618980589504505</v>
      </c>
      <c r="R14" s="38">
        <v>0.68561597053126799</v>
      </c>
      <c r="S14" s="38">
        <v>0.737525096228418</v>
      </c>
      <c r="T14" s="38">
        <v>0.6874363854638601</v>
      </c>
      <c r="U14" s="38">
        <v>0.69406004358991302</v>
      </c>
      <c r="V14" s="38">
        <v>0.66563012026745105</v>
      </c>
      <c r="W14" s="38">
        <v>0.63125646853011597</v>
      </c>
      <c r="X14" s="38">
        <v>0.69843629738784596</v>
      </c>
      <c r="Y14" s="38"/>
      <c r="Z14" s="38">
        <v>0.71424031024842405</v>
      </c>
      <c r="AA14" s="38">
        <v>0.69668126918308004</v>
      </c>
      <c r="AB14" s="38">
        <v>0.68953431839186896</v>
      </c>
      <c r="AC14" s="38">
        <v>0.66263287577907504</v>
      </c>
      <c r="AD14" s="38"/>
      <c r="AE14" s="38">
        <v>0.65979790275008299</v>
      </c>
      <c r="AF14" s="38">
        <v>0.68011023857914299</v>
      </c>
      <c r="AG14" s="38">
        <v>0.72352607004088898</v>
      </c>
      <c r="AH14" s="38">
        <v>0.74833975211361603</v>
      </c>
      <c r="AI14" s="38">
        <v>0.664737307338372</v>
      </c>
      <c r="AJ14" s="38"/>
      <c r="AK14" s="38">
        <v>0.65862288027056093</v>
      </c>
      <c r="AL14" s="38">
        <v>0.71666874721384399</v>
      </c>
      <c r="AM14" s="38">
        <v>0.69031538026748906</v>
      </c>
      <c r="AN14" s="38">
        <v>0.686425305640601</v>
      </c>
      <c r="AO14" s="38">
        <v>0.71685154222314607</v>
      </c>
      <c r="AP14" s="38">
        <v>0.71830249805575797</v>
      </c>
      <c r="AQ14" s="38"/>
      <c r="AR14" s="38">
        <v>0.62132805753060105</v>
      </c>
      <c r="AS14" s="38">
        <v>0.75855869178806701</v>
      </c>
      <c r="AT14" s="38">
        <v>0.63930464632038397</v>
      </c>
      <c r="AU14" s="38"/>
      <c r="AV14" s="38">
        <v>0.638988528296351</v>
      </c>
      <c r="AW14" s="38">
        <v>0.78137405452575304</v>
      </c>
      <c r="AX14" s="38">
        <v>0.76419402445232798</v>
      </c>
      <c r="AY14" s="38">
        <v>0.46441584887366899</v>
      </c>
      <c r="AZ14" s="38">
        <v>0.59216715663598296</v>
      </c>
      <c r="BA14" s="38"/>
      <c r="BB14" s="38">
        <v>0.66063651533473899</v>
      </c>
      <c r="BC14" s="38">
        <v>0.79065179026459598</v>
      </c>
      <c r="BD14" s="38">
        <v>0.73571406508719095</v>
      </c>
      <c r="BE14" s="38"/>
      <c r="BF14" s="38">
        <v>0.72915658004962702</v>
      </c>
      <c r="BG14" s="38">
        <v>0.67502238288963001</v>
      </c>
      <c r="BH14" s="38">
        <v>0.69556308718652904</v>
      </c>
      <c r="BI14" s="38">
        <v>0.68975906961170308</v>
      </c>
      <c r="BJ14" s="38">
        <v>0.68391341549987295</v>
      </c>
      <c r="BK14" s="38">
        <v>0.64953338147615303</v>
      </c>
    </row>
    <row r="15" spans="1:160" s="26" customFormat="1" x14ac:dyDescent="0.35">
      <c r="B15" s="39" t="s">
        <v>437</v>
      </c>
      <c r="C15" s="38">
        <v>0.21931956892500901</v>
      </c>
      <c r="D15" s="38">
        <v>0.279748091298124</v>
      </c>
      <c r="E15" s="38">
        <v>0.1606875023546887</v>
      </c>
      <c r="F15" s="38"/>
      <c r="G15" s="38">
        <v>0.16276633009473052</v>
      </c>
      <c r="H15" s="38">
        <v>0.18190008415138681</v>
      </c>
      <c r="I15" s="38">
        <v>0.1778667343003057</v>
      </c>
      <c r="J15" s="38">
        <v>0.2129071701919778</v>
      </c>
      <c r="K15" s="38">
        <v>0.25663411810717701</v>
      </c>
      <c r="L15" s="38">
        <v>0.30214758598749702</v>
      </c>
      <c r="M15" s="38"/>
      <c r="N15" s="38">
        <v>0.20710924737386299</v>
      </c>
      <c r="O15" s="38">
        <v>0.198886213344761</v>
      </c>
      <c r="P15" s="38">
        <v>0.2207090394142808</v>
      </c>
      <c r="Q15" s="38">
        <v>0.25622561882526895</v>
      </c>
      <c r="R15" s="38">
        <v>0.20130929193189179</v>
      </c>
      <c r="S15" s="38">
        <v>0.16848292907353701</v>
      </c>
      <c r="T15" s="38">
        <v>0.20905392021805499</v>
      </c>
      <c r="U15" s="38">
        <v>0.2002088031863605</v>
      </c>
      <c r="V15" s="38">
        <v>0.256036474547154</v>
      </c>
      <c r="W15" s="38">
        <v>0.274614886676326</v>
      </c>
      <c r="X15" s="38">
        <v>0.20621825842850278</v>
      </c>
      <c r="Y15" s="38"/>
      <c r="Z15" s="38">
        <v>0.22834866052056291</v>
      </c>
      <c r="AA15" s="38">
        <v>0.21237598972951499</v>
      </c>
      <c r="AB15" s="38">
        <v>0.23048936648795001</v>
      </c>
      <c r="AC15" s="38">
        <v>0.20601290977066719</v>
      </c>
      <c r="AD15" s="38"/>
      <c r="AE15" s="38">
        <v>0.2422043116414026</v>
      </c>
      <c r="AF15" s="38">
        <v>0.21993323706763271</v>
      </c>
      <c r="AG15" s="38">
        <v>0.20565973289783279</v>
      </c>
      <c r="AH15" s="38">
        <v>0.20836662378456872</v>
      </c>
      <c r="AI15" s="38">
        <v>0.2074913880930418</v>
      </c>
      <c r="AJ15" s="38"/>
      <c r="AK15" s="38">
        <v>0.262393962670737</v>
      </c>
      <c r="AL15" s="38">
        <v>0.2069276248188936</v>
      </c>
      <c r="AM15" s="38">
        <v>0.18616574658975191</v>
      </c>
      <c r="AN15" s="38">
        <v>0.2380519379639244</v>
      </c>
      <c r="AO15" s="38">
        <v>0.18217985751195098</v>
      </c>
      <c r="AP15" s="38">
        <v>0.13953057828317089</v>
      </c>
      <c r="AQ15" s="38"/>
      <c r="AR15" s="38">
        <v>0.29758877135407902</v>
      </c>
      <c r="AS15" s="38">
        <v>0.1694663271058196</v>
      </c>
      <c r="AT15" s="38">
        <v>0.2017247773027957</v>
      </c>
      <c r="AU15" s="38"/>
      <c r="AV15" s="38">
        <v>0.29673347973270803</v>
      </c>
      <c r="AW15" s="38">
        <v>0.13594249497337468</v>
      </c>
      <c r="AX15" s="38">
        <v>0.17117785447874112</v>
      </c>
      <c r="AY15" s="38">
        <v>0.47735511885418297</v>
      </c>
      <c r="AZ15" s="38">
        <v>0.21901282910107411</v>
      </c>
      <c r="BA15" s="38"/>
      <c r="BB15" s="38">
        <v>0.2851984755259086</v>
      </c>
      <c r="BC15" s="38">
        <v>0.13146588862611511</v>
      </c>
      <c r="BD15" s="38">
        <v>0.21046660732386591</v>
      </c>
      <c r="BE15" s="38"/>
      <c r="BF15" s="38">
        <v>0.1769256455503041</v>
      </c>
      <c r="BG15" s="38">
        <v>0.22262309292440979</v>
      </c>
      <c r="BH15" s="38">
        <v>0.20840221621764649</v>
      </c>
      <c r="BI15" s="38">
        <v>0.23356679623310339</v>
      </c>
      <c r="BJ15" s="38">
        <v>0.23982544858657001</v>
      </c>
      <c r="BK15" s="38">
        <v>0.27738675227452558</v>
      </c>
    </row>
    <row r="16" spans="1:160" s="42" customFormat="1" x14ac:dyDescent="0.35">
      <c r="A16" s="36"/>
      <c r="B16" s="40" t="s">
        <v>438</v>
      </c>
      <c r="C16" s="41">
        <v>0.47208233617697604</v>
      </c>
      <c r="D16" s="41">
        <v>0.36294320732658597</v>
      </c>
      <c r="E16" s="41">
        <v>0.57806146238871525</v>
      </c>
      <c r="F16" s="41"/>
      <c r="G16" s="41">
        <v>0.56711766915840645</v>
      </c>
      <c r="H16" s="41">
        <v>0.55303042596265617</v>
      </c>
      <c r="I16" s="41">
        <v>0.56215403777397932</v>
      </c>
      <c r="J16" s="41">
        <v>0.47646238602834023</v>
      </c>
      <c r="K16" s="41">
        <v>0.39565433669129096</v>
      </c>
      <c r="L16" s="41">
        <v>0.3159490071792449</v>
      </c>
      <c r="M16" s="41"/>
      <c r="N16" s="41">
        <v>0.49202232593726097</v>
      </c>
      <c r="O16" s="41">
        <v>0.53691056171793805</v>
      </c>
      <c r="P16" s="41">
        <v>0.47916329744953212</v>
      </c>
      <c r="Q16" s="41">
        <v>0.3999641870697761</v>
      </c>
      <c r="R16" s="41">
        <v>0.48430667859937621</v>
      </c>
      <c r="S16" s="41">
        <v>0.56904216715488098</v>
      </c>
      <c r="T16" s="41">
        <v>0.47838246524580508</v>
      </c>
      <c r="U16" s="41">
        <v>0.49385124040355255</v>
      </c>
      <c r="V16" s="41">
        <v>0.40959364572029705</v>
      </c>
      <c r="W16" s="41">
        <v>0.35664158185378997</v>
      </c>
      <c r="X16" s="41">
        <v>0.49221803895934318</v>
      </c>
      <c r="Y16" s="41"/>
      <c r="Z16" s="41">
        <v>0.48589164972786114</v>
      </c>
      <c r="AA16" s="41">
        <v>0.48430527945356505</v>
      </c>
      <c r="AB16" s="41">
        <v>0.45904495190391892</v>
      </c>
      <c r="AC16" s="41">
        <v>0.45661996600840782</v>
      </c>
      <c r="AD16" s="41"/>
      <c r="AE16" s="41">
        <v>0.41759359110868038</v>
      </c>
      <c r="AF16" s="41">
        <v>0.46017700151151031</v>
      </c>
      <c r="AG16" s="41">
        <v>0.51786633714305619</v>
      </c>
      <c r="AH16" s="41">
        <v>0.53997312832904731</v>
      </c>
      <c r="AI16" s="41">
        <v>0.4572459192453302</v>
      </c>
      <c r="AJ16" s="41"/>
      <c r="AK16" s="41">
        <v>0.39622891759982393</v>
      </c>
      <c r="AL16" s="41">
        <v>0.5097411223949504</v>
      </c>
      <c r="AM16" s="41">
        <v>0.50414963367773713</v>
      </c>
      <c r="AN16" s="41">
        <v>0.44837336767667657</v>
      </c>
      <c r="AO16" s="41">
        <v>0.53467168471119508</v>
      </c>
      <c r="AP16" s="41">
        <v>0.57877191977258713</v>
      </c>
      <c r="AQ16" s="41"/>
      <c r="AR16" s="41">
        <v>0.32373928617652203</v>
      </c>
      <c r="AS16" s="41">
        <v>0.58909236468224746</v>
      </c>
      <c r="AT16" s="41">
        <v>0.43757986901758827</v>
      </c>
      <c r="AU16" s="41"/>
      <c r="AV16" s="41">
        <v>0.34225504856364297</v>
      </c>
      <c r="AW16" s="41">
        <v>0.6454315595523783</v>
      </c>
      <c r="AX16" s="41">
        <v>0.59301616997358686</v>
      </c>
      <c r="AY16" s="41">
        <v>-1.2939269980513979E-2</v>
      </c>
      <c r="AZ16" s="41">
        <v>0.37315432753490885</v>
      </c>
      <c r="BA16" s="41"/>
      <c r="BB16" s="41">
        <v>0.37543803980883039</v>
      </c>
      <c r="BC16" s="41">
        <v>0.6591859016384809</v>
      </c>
      <c r="BD16" s="41">
        <v>0.52524745776332504</v>
      </c>
      <c r="BE16" s="41"/>
      <c r="BF16" s="41">
        <v>0.55223093449932292</v>
      </c>
      <c r="BG16" s="41">
        <v>0.45239928996522022</v>
      </c>
      <c r="BH16" s="41">
        <v>0.48716087096888255</v>
      </c>
      <c r="BI16" s="41">
        <v>0.45619227337859969</v>
      </c>
      <c r="BJ16" s="41">
        <v>0.44408796691330293</v>
      </c>
      <c r="BK16" s="41">
        <v>0.37214662920162744</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2:FD21"/>
  <sheetViews>
    <sheetView showGridLines="0" workbookViewId="0">
      <pane xSplit="2" topLeftCell="C1" activePane="topRight" state="frozen"/>
      <selection activeCell="A16" sqref="A16"/>
      <selection pane="topRight" activeCell="C8" sqref="C8"/>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355</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8.83432995859562E-2</v>
      </c>
      <c r="D9" s="11">
        <v>0.111096826301644</v>
      </c>
      <c r="E9" s="11">
        <v>6.3068099518649404E-2</v>
      </c>
      <c r="F9" s="11"/>
      <c r="G9" s="11">
        <v>8.5385791666436797E-2</v>
      </c>
      <c r="H9" s="11">
        <v>0.103396429556829</v>
      </c>
      <c r="I9" s="11">
        <v>7.7859731183495096E-2</v>
      </c>
      <c r="J9" s="11">
        <v>8.9667024670564005E-2</v>
      </c>
      <c r="K9" s="11">
        <v>9.3268942479849903E-2</v>
      </c>
      <c r="L9" s="11">
        <v>8.21523820691335E-2</v>
      </c>
      <c r="M9" s="11"/>
      <c r="N9" s="11">
        <v>0.101515517240245</v>
      </c>
      <c r="O9" s="11">
        <v>7.2232676034657398E-2</v>
      </c>
      <c r="P9" s="11">
        <v>9.2876419312880598E-2</v>
      </c>
      <c r="Q9" s="11">
        <v>0.105013211276616</v>
      </c>
      <c r="R9" s="11">
        <v>7.6619395522589603E-2</v>
      </c>
      <c r="S9" s="11">
        <v>6.1739254270873303E-2</v>
      </c>
      <c r="T9" s="11">
        <v>9.4183192122449202E-2</v>
      </c>
      <c r="U9" s="11">
        <v>9.5598333797740701E-2</v>
      </c>
      <c r="V9" s="11">
        <v>8.8680664714340801E-2</v>
      </c>
      <c r="W9" s="11">
        <v>9.8423179262491403E-2</v>
      </c>
      <c r="X9" s="11">
        <v>8.6336182121839203E-2</v>
      </c>
      <c r="Y9" s="11"/>
      <c r="Z9" s="11">
        <v>7.1222948848950196E-2</v>
      </c>
      <c r="AA9" s="11">
        <v>8.5123869051012699E-2</v>
      </c>
      <c r="AB9" s="11">
        <v>9.2985176628713598E-2</v>
      </c>
      <c r="AC9" s="11">
        <v>0.101357446517685</v>
      </c>
      <c r="AD9" s="11"/>
      <c r="AE9" s="11">
        <v>9.2791397622332794E-2</v>
      </c>
      <c r="AF9" s="11">
        <v>9.1069203281797198E-2</v>
      </c>
      <c r="AG9" s="11">
        <v>8.7171206047343602E-2</v>
      </c>
      <c r="AH9" s="11">
        <v>8.3005419112034101E-2</v>
      </c>
      <c r="AI9" s="11">
        <v>8.5880202449481399E-2</v>
      </c>
      <c r="AJ9" s="11"/>
      <c r="AK9" s="11">
        <v>7.9297441465856905E-2</v>
      </c>
      <c r="AL9" s="11">
        <v>8.8152100046603801E-2</v>
      </c>
      <c r="AM9" s="11">
        <v>0.114879448959438</v>
      </c>
      <c r="AN9" s="11">
        <v>0.10384482336510199</v>
      </c>
      <c r="AO9" s="11">
        <v>9.4508420663286699E-2</v>
      </c>
      <c r="AP9" s="11">
        <v>5.9732281310042601E-2</v>
      </c>
      <c r="AQ9" s="11"/>
      <c r="AR9" s="11">
        <v>0.10849041866707899</v>
      </c>
      <c r="AS9" s="11">
        <v>6.9858835904584193E-2</v>
      </c>
      <c r="AT9" s="11">
        <v>0.101369055559431</v>
      </c>
      <c r="AU9" s="11"/>
      <c r="AV9" s="11">
        <v>7.6595934566753093E-2</v>
      </c>
      <c r="AW9" s="11">
        <v>8.2924357208692095E-2</v>
      </c>
      <c r="AX9" s="11">
        <v>4.6518043050296498E-2</v>
      </c>
      <c r="AY9" s="11">
        <v>0.26080122087669799</v>
      </c>
      <c r="AZ9" s="11">
        <v>0.111386061500812</v>
      </c>
      <c r="BA9" s="11"/>
      <c r="BB9" s="11">
        <v>6.3050153965331895E-2</v>
      </c>
      <c r="BC9" s="11">
        <v>7.9465362796597105E-2</v>
      </c>
      <c r="BD9" s="11">
        <v>4.9331436283209497E-2</v>
      </c>
      <c r="BE9" s="11"/>
      <c r="BF9" s="11">
        <v>9.6618262529997001E-2</v>
      </c>
      <c r="BG9" s="11">
        <v>7.8368919839458998E-2</v>
      </c>
      <c r="BH9" s="11">
        <v>6.8344716910932093E-2</v>
      </c>
      <c r="BI9" s="11">
        <v>7.8916407498557203E-2</v>
      </c>
      <c r="BJ9" s="11">
        <v>0.112419574622017</v>
      </c>
      <c r="BK9" s="11">
        <v>0.117369201413041</v>
      </c>
    </row>
    <row r="10" spans="1:160" x14ac:dyDescent="0.35">
      <c r="B10" s="14" t="s">
        <v>341</v>
      </c>
      <c r="C10" s="11">
        <v>0.197398444726017</v>
      </c>
      <c r="D10" s="11">
        <v>0.20111574763284201</v>
      </c>
      <c r="E10" s="11">
        <v>0.19498199027639701</v>
      </c>
      <c r="F10" s="11"/>
      <c r="G10" s="11">
        <v>0.21189665671996399</v>
      </c>
      <c r="H10" s="11">
        <v>0.17820914981717501</v>
      </c>
      <c r="I10" s="11">
        <v>0.18524770175735</v>
      </c>
      <c r="J10" s="11">
        <v>0.20909323146355899</v>
      </c>
      <c r="K10" s="11">
        <v>0.227153366750841</v>
      </c>
      <c r="L10" s="11">
        <v>0.18357306120658801</v>
      </c>
      <c r="M10" s="11"/>
      <c r="N10" s="11">
        <v>0.21013852422033499</v>
      </c>
      <c r="O10" s="11">
        <v>0.235023782529826</v>
      </c>
      <c r="P10" s="11">
        <v>0.23545145079989499</v>
      </c>
      <c r="Q10" s="11">
        <v>0.195765572038197</v>
      </c>
      <c r="R10" s="11">
        <v>0.16578219185808701</v>
      </c>
      <c r="S10" s="11">
        <v>0.16256847575837599</v>
      </c>
      <c r="T10" s="11">
        <v>0.18552444176503699</v>
      </c>
      <c r="U10" s="11">
        <v>0.195045955117676</v>
      </c>
      <c r="V10" s="11">
        <v>0.17364361075566601</v>
      </c>
      <c r="W10" s="11">
        <v>0.19693744773819</v>
      </c>
      <c r="X10" s="11">
        <v>0.18697165171152999</v>
      </c>
      <c r="Y10" s="11"/>
      <c r="Z10" s="11">
        <v>0.20630616426265</v>
      </c>
      <c r="AA10" s="11">
        <v>0.219439804357145</v>
      </c>
      <c r="AB10" s="11">
        <v>0.19929906766705699</v>
      </c>
      <c r="AC10" s="11">
        <v>0.16178310628276399</v>
      </c>
      <c r="AD10" s="11"/>
      <c r="AE10" s="11">
        <v>0.182709861040837</v>
      </c>
      <c r="AF10" s="11">
        <v>0.20290631724227101</v>
      </c>
      <c r="AG10" s="11">
        <v>0.20308428107550699</v>
      </c>
      <c r="AH10" s="11">
        <v>0.219509463411691</v>
      </c>
      <c r="AI10" s="11">
        <v>0.21019908577452601</v>
      </c>
      <c r="AJ10" s="11"/>
      <c r="AK10" s="11">
        <v>0.186161186764456</v>
      </c>
      <c r="AL10" s="11">
        <v>0.20905596100777399</v>
      </c>
      <c r="AM10" s="11">
        <v>0.18111025665750199</v>
      </c>
      <c r="AN10" s="11">
        <v>0.191728383416675</v>
      </c>
      <c r="AO10" s="11">
        <v>0.22570638015157499</v>
      </c>
      <c r="AP10" s="11">
        <v>0.17900632163938901</v>
      </c>
      <c r="AQ10" s="11"/>
      <c r="AR10" s="11">
        <v>0.20747009548680001</v>
      </c>
      <c r="AS10" s="11">
        <v>0.18168879091259399</v>
      </c>
      <c r="AT10" s="11">
        <v>0.21152610205752501</v>
      </c>
      <c r="AU10" s="11"/>
      <c r="AV10" s="11">
        <v>0.19616921952656299</v>
      </c>
      <c r="AW10" s="11">
        <v>0.18336658081485699</v>
      </c>
      <c r="AX10" s="11">
        <v>0.22514939499475001</v>
      </c>
      <c r="AY10" s="11">
        <v>0.19405838862956101</v>
      </c>
      <c r="AZ10" s="11">
        <v>0.18695713790879101</v>
      </c>
      <c r="BA10" s="11"/>
      <c r="BB10" s="11">
        <v>0.19933525213806599</v>
      </c>
      <c r="BC10" s="11">
        <v>0.170222714535852</v>
      </c>
      <c r="BD10" s="11">
        <v>0.220690640170741</v>
      </c>
      <c r="BE10" s="11"/>
      <c r="BF10" s="11">
        <v>0.189024320800289</v>
      </c>
      <c r="BG10" s="11">
        <v>0.20118655836985699</v>
      </c>
      <c r="BH10" s="11">
        <v>0.20886961585383901</v>
      </c>
      <c r="BI10" s="11">
        <v>0.20933802028353399</v>
      </c>
      <c r="BJ10" s="11">
        <v>0.17601133882721601</v>
      </c>
      <c r="BK10" s="11">
        <v>0.19392764601434201</v>
      </c>
    </row>
    <row r="11" spans="1:160" x14ac:dyDescent="0.35">
      <c r="B11" s="14" t="s">
        <v>342</v>
      </c>
      <c r="C11" s="11">
        <v>0.47645002851597201</v>
      </c>
      <c r="D11" s="11">
        <v>0.45087689672606102</v>
      </c>
      <c r="E11" s="11">
        <v>0.50374443718198703</v>
      </c>
      <c r="F11" s="11"/>
      <c r="G11" s="11">
        <v>0.40989054118734403</v>
      </c>
      <c r="H11" s="11">
        <v>0.444858919645087</v>
      </c>
      <c r="I11" s="11">
        <v>0.48172705965847501</v>
      </c>
      <c r="J11" s="11">
        <v>0.48063967446445399</v>
      </c>
      <c r="K11" s="11">
        <v>0.48125843493868098</v>
      </c>
      <c r="L11" s="11">
        <v>0.536566992778167</v>
      </c>
      <c r="M11" s="11"/>
      <c r="N11" s="11">
        <v>0.41723343577157002</v>
      </c>
      <c r="O11" s="11">
        <v>0.471756778566778</v>
      </c>
      <c r="P11" s="11">
        <v>0.462926976990573</v>
      </c>
      <c r="Q11" s="11">
        <v>0.487344025800097</v>
      </c>
      <c r="R11" s="11">
        <v>0.51088382258723497</v>
      </c>
      <c r="S11" s="11">
        <v>0.51849342843215096</v>
      </c>
      <c r="T11" s="11">
        <v>0.52377020336595104</v>
      </c>
      <c r="U11" s="11">
        <v>0.42935332453674901</v>
      </c>
      <c r="V11" s="11">
        <v>0.48600285565372098</v>
      </c>
      <c r="W11" s="11">
        <v>0.48225631846101402</v>
      </c>
      <c r="X11" s="11">
        <v>0.46320865191362398</v>
      </c>
      <c r="Y11" s="11"/>
      <c r="Z11" s="11">
        <v>0.51496891753144503</v>
      </c>
      <c r="AA11" s="11">
        <v>0.483243295589317</v>
      </c>
      <c r="AB11" s="11">
        <v>0.46362279280140201</v>
      </c>
      <c r="AC11" s="11">
        <v>0.44135341207892897</v>
      </c>
      <c r="AD11" s="11"/>
      <c r="AE11" s="11">
        <v>0.46899135956771398</v>
      </c>
      <c r="AF11" s="11">
        <v>0.47205460452236703</v>
      </c>
      <c r="AG11" s="11">
        <v>0.49914235089195502</v>
      </c>
      <c r="AH11" s="11">
        <v>0.44062463603875801</v>
      </c>
      <c r="AI11" s="11">
        <v>0.407746319294364</v>
      </c>
      <c r="AJ11" s="11"/>
      <c r="AK11" s="11">
        <v>0.51364443853373398</v>
      </c>
      <c r="AL11" s="11">
        <v>0.48733971587022701</v>
      </c>
      <c r="AM11" s="11">
        <v>0.42070325366147898</v>
      </c>
      <c r="AN11" s="11">
        <v>0.42730341117774701</v>
      </c>
      <c r="AO11" s="11">
        <v>0.44343519776135298</v>
      </c>
      <c r="AP11" s="11">
        <v>0.43119061720165303</v>
      </c>
      <c r="AQ11" s="11"/>
      <c r="AR11" s="11">
        <v>0.46763789950650397</v>
      </c>
      <c r="AS11" s="11">
        <v>0.51677811464596901</v>
      </c>
      <c r="AT11" s="11">
        <v>0.40093430209078601</v>
      </c>
      <c r="AU11" s="11"/>
      <c r="AV11" s="11">
        <v>0.50955225415523697</v>
      </c>
      <c r="AW11" s="11">
        <v>0.48395660377654298</v>
      </c>
      <c r="AX11" s="11">
        <v>0.53722962502178795</v>
      </c>
      <c r="AY11" s="11">
        <v>0.34886086470514999</v>
      </c>
      <c r="AZ11" s="11">
        <v>0.40874353754780401</v>
      </c>
      <c r="BA11" s="11"/>
      <c r="BB11" s="11">
        <v>0.51257153226315799</v>
      </c>
      <c r="BC11" s="11">
        <v>0.50023649526614999</v>
      </c>
      <c r="BD11" s="11">
        <v>0.53016391170480204</v>
      </c>
      <c r="BE11" s="11"/>
      <c r="BF11" s="11">
        <v>0.43572730662499798</v>
      </c>
      <c r="BG11" s="11">
        <v>0.48273623833690199</v>
      </c>
      <c r="BH11" s="11">
        <v>0.447689188703143</v>
      </c>
      <c r="BI11" s="11">
        <v>0.51450704113187395</v>
      </c>
      <c r="BJ11" s="11">
        <v>0.51935352881003005</v>
      </c>
      <c r="BK11" s="11">
        <v>0.43837404539929797</v>
      </c>
    </row>
    <row r="12" spans="1:160" x14ac:dyDescent="0.35">
      <c r="B12" s="14" t="s">
        <v>343</v>
      </c>
      <c r="C12" s="11">
        <v>0.14702123270482201</v>
      </c>
      <c r="D12" s="11">
        <v>0.159253655890742</v>
      </c>
      <c r="E12" s="11">
        <v>0.13510248581932599</v>
      </c>
      <c r="F12" s="11"/>
      <c r="G12" s="11">
        <v>0.17831585529380001</v>
      </c>
      <c r="H12" s="11">
        <v>0.18717916120345299</v>
      </c>
      <c r="I12" s="11">
        <v>0.14102549155345301</v>
      </c>
      <c r="J12" s="11">
        <v>0.12258339216094</v>
      </c>
      <c r="K12" s="11">
        <v>0.11823424599105101</v>
      </c>
      <c r="L12" s="11">
        <v>0.13706764159674401</v>
      </c>
      <c r="M12" s="11"/>
      <c r="N12" s="11">
        <v>0.173866572807027</v>
      </c>
      <c r="O12" s="11">
        <v>0.14131236203863401</v>
      </c>
      <c r="P12" s="11">
        <v>0.12606755370718301</v>
      </c>
      <c r="Q12" s="11">
        <v>0.13814320658519399</v>
      </c>
      <c r="R12" s="11">
        <v>0.13790555371056701</v>
      </c>
      <c r="S12" s="11">
        <v>0.17316159873117101</v>
      </c>
      <c r="T12" s="11">
        <v>0.104196545623526</v>
      </c>
      <c r="U12" s="11">
        <v>0.16682148237430899</v>
      </c>
      <c r="V12" s="11">
        <v>0.17062972646774599</v>
      </c>
      <c r="W12" s="11">
        <v>0.121096831793278</v>
      </c>
      <c r="X12" s="11">
        <v>0.14922859809542699</v>
      </c>
      <c r="Y12" s="11"/>
      <c r="Z12" s="11">
        <v>0.14376538717924001</v>
      </c>
      <c r="AA12" s="11">
        <v>0.118298012873544</v>
      </c>
      <c r="AB12" s="11">
        <v>0.15702648443629699</v>
      </c>
      <c r="AC12" s="11">
        <v>0.17509254368215799</v>
      </c>
      <c r="AD12" s="11"/>
      <c r="AE12" s="11">
        <v>0.15245702766430799</v>
      </c>
      <c r="AF12" s="11">
        <v>0.139666954965283</v>
      </c>
      <c r="AG12" s="11">
        <v>0.13770960436559901</v>
      </c>
      <c r="AH12" s="11">
        <v>0.17962386435173899</v>
      </c>
      <c r="AI12" s="11">
        <v>0.21430521010378001</v>
      </c>
      <c r="AJ12" s="11"/>
      <c r="AK12" s="11">
        <v>0.15761545312661099</v>
      </c>
      <c r="AL12" s="11">
        <v>0.13435628321999801</v>
      </c>
      <c r="AM12" s="11">
        <v>0.17239721276811501</v>
      </c>
      <c r="AN12" s="11">
        <v>0.170634230096605</v>
      </c>
      <c r="AO12" s="11">
        <v>0.119633783551387</v>
      </c>
      <c r="AP12" s="11">
        <v>0.161628266218525</v>
      </c>
      <c r="AQ12" s="11"/>
      <c r="AR12" s="11">
        <v>0.14491340782043099</v>
      </c>
      <c r="AS12" s="11">
        <v>0.15314585148566501</v>
      </c>
      <c r="AT12" s="11">
        <v>0.13204673157414201</v>
      </c>
      <c r="AU12" s="11"/>
      <c r="AV12" s="11">
        <v>0.15423844324955499</v>
      </c>
      <c r="AW12" s="11">
        <v>0.16154265530581099</v>
      </c>
      <c r="AX12" s="11">
        <v>0.124633382324277</v>
      </c>
      <c r="AY12" s="11">
        <v>0.14204512937848099</v>
      </c>
      <c r="AZ12" s="11">
        <v>0.115747410528013</v>
      </c>
      <c r="BA12" s="11"/>
      <c r="BB12" s="11">
        <v>0.17175079688091499</v>
      </c>
      <c r="BC12" s="11">
        <v>0.168061595023446</v>
      </c>
      <c r="BD12" s="11">
        <v>0.12043591558119</v>
      </c>
      <c r="BE12" s="11"/>
      <c r="BF12" s="11">
        <v>0.17958919902055501</v>
      </c>
      <c r="BG12" s="11">
        <v>0.13657459797486099</v>
      </c>
      <c r="BH12" s="11">
        <v>0.17424483757644299</v>
      </c>
      <c r="BI12" s="11">
        <v>0.124569753508511</v>
      </c>
      <c r="BJ12" s="11">
        <v>0.118626922569824</v>
      </c>
      <c r="BK12" s="11">
        <v>0.15451025655755801</v>
      </c>
    </row>
    <row r="13" spans="1:160" x14ac:dyDescent="0.35">
      <c r="B13" s="14" t="s">
        <v>104</v>
      </c>
      <c r="C13" s="31">
        <v>9.0786994467232998E-2</v>
      </c>
      <c r="D13" s="31">
        <v>7.76568734487115E-2</v>
      </c>
      <c r="E13" s="31">
        <v>0.10310298720364</v>
      </c>
      <c r="F13" s="31"/>
      <c r="G13" s="31">
        <v>0.11451115513245599</v>
      </c>
      <c r="H13" s="31">
        <v>8.6356339777456298E-2</v>
      </c>
      <c r="I13" s="31">
        <v>0.114140015847226</v>
      </c>
      <c r="J13" s="31">
        <v>9.8016677240483893E-2</v>
      </c>
      <c r="K13" s="31">
        <v>8.0085009839577295E-2</v>
      </c>
      <c r="L13" s="31">
        <v>6.0639922349366902E-2</v>
      </c>
      <c r="M13" s="31"/>
      <c r="N13" s="31">
        <v>9.7245949960823405E-2</v>
      </c>
      <c r="O13" s="31">
        <v>7.9674400830104297E-2</v>
      </c>
      <c r="P13" s="31">
        <v>8.2677599189467696E-2</v>
      </c>
      <c r="Q13" s="31">
        <v>7.3733984299895194E-2</v>
      </c>
      <c r="R13" s="31">
        <v>0.108809036321522</v>
      </c>
      <c r="S13" s="31">
        <v>8.4037242807428997E-2</v>
      </c>
      <c r="T13" s="31">
        <v>9.2325617123036802E-2</v>
      </c>
      <c r="U13" s="31">
        <v>0.113180904173525</v>
      </c>
      <c r="V13" s="31">
        <v>8.1043142408526406E-2</v>
      </c>
      <c r="W13" s="31">
        <v>0.10128622274502599</v>
      </c>
      <c r="X13" s="31">
        <v>0.11425491615758</v>
      </c>
      <c r="Y13" s="31"/>
      <c r="Z13" s="31">
        <v>6.3736582177714204E-2</v>
      </c>
      <c r="AA13" s="31">
        <v>9.38950181289811E-2</v>
      </c>
      <c r="AB13" s="31">
        <v>8.7066478466530206E-2</v>
      </c>
      <c r="AC13" s="31">
        <v>0.120413491438464</v>
      </c>
      <c r="AD13" s="31"/>
      <c r="AE13" s="31">
        <v>0.10305035410480801</v>
      </c>
      <c r="AF13" s="31">
        <v>9.43029199882819E-2</v>
      </c>
      <c r="AG13" s="31">
        <v>7.2892557619595205E-2</v>
      </c>
      <c r="AH13" s="31">
        <v>7.7236617085777795E-2</v>
      </c>
      <c r="AI13" s="31">
        <v>8.1869182377848307E-2</v>
      </c>
      <c r="AJ13" s="31"/>
      <c r="AK13" s="31">
        <v>6.3281480109342203E-2</v>
      </c>
      <c r="AL13" s="31">
        <v>8.10959398553978E-2</v>
      </c>
      <c r="AM13" s="31">
        <v>0.110909827953465</v>
      </c>
      <c r="AN13" s="31">
        <v>0.106489151943871</v>
      </c>
      <c r="AO13" s="31">
        <v>0.116716217872398</v>
      </c>
      <c r="AP13" s="31">
        <v>0.16844251363039101</v>
      </c>
      <c r="AQ13" s="31"/>
      <c r="AR13" s="31">
        <v>7.1488178519186693E-2</v>
      </c>
      <c r="AS13" s="31">
        <v>7.8528407051188007E-2</v>
      </c>
      <c r="AT13" s="31">
        <v>0.15412380871811601</v>
      </c>
      <c r="AU13" s="31"/>
      <c r="AV13" s="31">
        <v>6.3444148501892603E-2</v>
      </c>
      <c r="AW13" s="31">
        <v>8.82098028940968E-2</v>
      </c>
      <c r="AX13" s="31">
        <v>6.6469554608889203E-2</v>
      </c>
      <c r="AY13" s="31">
        <v>5.4234396410110297E-2</v>
      </c>
      <c r="AZ13" s="31">
        <v>0.17716585251458</v>
      </c>
      <c r="BA13" s="31"/>
      <c r="BB13" s="31">
        <v>5.3292264752528497E-2</v>
      </c>
      <c r="BC13" s="31">
        <v>8.2013832377955301E-2</v>
      </c>
      <c r="BD13" s="31">
        <v>7.9378096260057304E-2</v>
      </c>
      <c r="BE13" s="31"/>
      <c r="BF13" s="31">
        <v>9.9040911024160905E-2</v>
      </c>
      <c r="BG13" s="31">
        <v>0.101133685478922</v>
      </c>
      <c r="BH13" s="31">
        <v>0.100851640955644</v>
      </c>
      <c r="BI13" s="31">
        <v>7.2668777577523394E-2</v>
      </c>
      <c r="BJ13" s="31">
        <v>7.3588635170912201E-2</v>
      </c>
      <c r="BK13" s="31">
        <v>9.5818850615761897E-2</v>
      </c>
    </row>
    <row r="14" spans="1:160" s="36" customFormat="1" x14ac:dyDescent="0.35">
      <c r="B14" s="37" t="s">
        <v>436</v>
      </c>
      <c r="C14" s="38">
        <v>0.62347126122079399</v>
      </c>
      <c r="D14" s="38">
        <v>0.61013055261680305</v>
      </c>
      <c r="E14" s="38">
        <v>0.63884692300131296</v>
      </c>
      <c r="F14" s="38"/>
      <c r="G14" s="38">
        <v>0.58820639648114403</v>
      </c>
      <c r="H14" s="38">
        <v>0.63203808084853996</v>
      </c>
      <c r="I14" s="38">
        <v>0.62275255121192807</v>
      </c>
      <c r="J14" s="38">
        <v>0.60322306662539393</v>
      </c>
      <c r="K14" s="38">
        <v>0.59949268092973196</v>
      </c>
      <c r="L14" s="38">
        <v>0.673634634374911</v>
      </c>
      <c r="M14" s="38"/>
      <c r="N14" s="38">
        <v>0.59110000857859701</v>
      </c>
      <c r="O14" s="38">
        <v>0.61306914060541207</v>
      </c>
      <c r="P14" s="38">
        <v>0.58899453069775598</v>
      </c>
      <c r="Q14" s="38">
        <v>0.62548723238529103</v>
      </c>
      <c r="R14" s="38">
        <v>0.64878937629780198</v>
      </c>
      <c r="S14" s="38">
        <v>0.69165502716332194</v>
      </c>
      <c r="T14" s="38">
        <v>0.62796674898947702</v>
      </c>
      <c r="U14" s="38">
        <v>0.59617480691105795</v>
      </c>
      <c r="V14" s="38">
        <v>0.65663258212146691</v>
      </c>
      <c r="W14" s="38">
        <v>0.60335315025429204</v>
      </c>
      <c r="X14" s="38">
        <v>0.61243725000905092</v>
      </c>
      <c r="Y14" s="38"/>
      <c r="Z14" s="38">
        <v>0.65873430471068506</v>
      </c>
      <c r="AA14" s="38">
        <v>0.60154130846286102</v>
      </c>
      <c r="AB14" s="38">
        <v>0.62064927723769903</v>
      </c>
      <c r="AC14" s="38">
        <v>0.61644595576108696</v>
      </c>
      <c r="AD14" s="38"/>
      <c r="AE14" s="38">
        <v>0.621448387232022</v>
      </c>
      <c r="AF14" s="38">
        <v>0.61172155948765006</v>
      </c>
      <c r="AG14" s="38">
        <v>0.636851955257554</v>
      </c>
      <c r="AH14" s="38">
        <v>0.62024850039049695</v>
      </c>
      <c r="AI14" s="38">
        <v>0.62205152939814401</v>
      </c>
      <c r="AJ14" s="38"/>
      <c r="AK14" s="38">
        <v>0.67125989166034494</v>
      </c>
      <c r="AL14" s="38">
        <v>0.62169599909022499</v>
      </c>
      <c r="AM14" s="38">
        <v>0.59310046642959402</v>
      </c>
      <c r="AN14" s="38">
        <v>0.59793764127435201</v>
      </c>
      <c r="AO14" s="38">
        <v>0.56306898131273997</v>
      </c>
      <c r="AP14" s="38">
        <v>0.59281888342017797</v>
      </c>
      <c r="AQ14" s="38"/>
      <c r="AR14" s="38">
        <v>0.61255130732693497</v>
      </c>
      <c r="AS14" s="38">
        <v>0.66992396613163407</v>
      </c>
      <c r="AT14" s="38">
        <v>0.53298103366492799</v>
      </c>
      <c r="AU14" s="38"/>
      <c r="AV14" s="38">
        <v>0.66379069740479202</v>
      </c>
      <c r="AW14" s="38">
        <v>0.64549925908235395</v>
      </c>
      <c r="AX14" s="38">
        <v>0.66186300734606496</v>
      </c>
      <c r="AY14" s="38">
        <v>0.490905994083631</v>
      </c>
      <c r="AZ14" s="38">
        <v>0.52449094807581698</v>
      </c>
      <c r="BA14" s="38"/>
      <c r="BB14" s="38">
        <v>0.68432232914407298</v>
      </c>
      <c r="BC14" s="38">
        <v>0.66829809028959597</v>
      </c>
      <c r="BD14" s="38">
        <v>0.65059982728599208</v>
      </c>
      <c r="BE14" s="38"/>
      <c r="BF14" s="38">
        <v>0.61531650564555296</v>
      </c>
      <c r="BG14" s="38">
        <v>0.61931083631176298</v>
      </c>
      <c r="BH14" s="38">
        <v>0.62193402627958605</v>
      </c>
      <c r="BI14" s="38">
        <v>0.63907679464038492</v>
      </c>
      <c r="BJ14" s="38">
        <v>0.63798045137985404</v>
      </c>
      <c r="BK14" s="38">
        <v>0.59288430195685593</v>
      </c>
    </row>
    <row r="15" spans="1:160" s="26" customFormat="1" x14ac:dyDescent="0.35">
      <c r="B15" s="39" t="s">
        <v>437</v>
      </c>
      <c r="C15" s="38">
        <v>0.28574174431197319</v>
      </c>
      <c r="D15" s="38">
        <v>0.31221257393448598</v>
      </c>
      <c r="E15" s="38">
        <v>0.2580500897950464</v>
      </c>
      <c r="F15" s="38"/>
      <c r="G15" s="38">
        <v>0.29728244838640078</v>
      </c>
      <c r="H15" s="38">
        <v>0.28160557937400399</v>
      </c>
      <c r="I15" s="38">
        <v>0.2631074329408451</v>
      </c>
      <c r="J15" s="38">
        <v>0.29876025613412299</v>
      </c>
      <c r="K15" s="38">
        <v>0.32042230923069093</v>
      </c>
      <c r="L15" s="38">
        <v>0.26572544327572151</v>
      </c>
      <c r="M15" s="38"/>
      <c r="N15" s="38">
        <v>0.31165404146058001</v>
      </c>
      <c r="O15" s="38">
        <v>0.30725645856448341</v>
      </c>
      <c r="P15" s="38">
        <v>0.32832787011277559</v>
      </c>
      <c r="Q15" s="38">
        <v>0.300778783314813</v>
      </c>
      <c r="R15" s="38">
        <v>0.24240158738067663</v>
      </c>
      <c r="S15" s="38">
        <v>0.22430773002924931</v>
      </c>
      <c r="T15" s="38">
        <v>0.27970763388748621</v>
      </c>
      <c r="U15" s="38">
        <v>0.29064428891541672</v>
      </c>
      <c r="V15" s="38">
        <v>0.26232427547000681</v>
      </c>
      <c r="W15" s="38">
        <v>0.29536062700068139</v>
      </c>
      <c r="X15" s="38">
        <v>0.27330783383336921</v>
      </c>
      <c r="Y15" s="38"/>
      <c r="Z15" s="38">
        <v>0.27752911311160022</v>
      </c>
      <c r="AA15" s="38">
        <v>0.30456367340815771</v>
      </c>
      <c r="AB15" s="38">
        <v>0.2922842442957706</v>
      </c>
      <c r="AC15" s="38">
        <v>0.26314055280044901</v>
      </c>
      <c r="AD15" s="38"/>
      <c r="AE15" s="38">
        <v>0.27550125866316977</v>
      </c>
      <c r="AF15" s="38">
        <v>0.29397552052406822</v>
      </c>
      <c r="AG15" s="38">
        <v>0.2902554871228506</v>
      </c>
      <c r="AH15" s="38">
        <v>0.3025148825237251</v>
      </c>
      <c r="AI15" s="38">
        <v>0.29607928822400742</v>
      </c>
      <c r="AJ15" s="38"/>
      <c r="AK15" s="38">
        <v>0.26545862823031291</v>
      </c>
      <c r="AL15" s="38">
        <v>0.2972080610543778</v>
      </c>
      <c r="AM15" s="38">
        <v>0.29598970561693999</v>
      </c>
      <c r="AN15" s="38">
        <v>0.29557320678177701</v>
      </c>
      <c r="AO15" s="38">
        <v>0.3202148008148617</v>
      </c>
      <c r="AP15" s="38">
        <v>0.23873860294943161</v>
      </c>
      <c r="AQ15" s="38"/>
      <c r="AR15" s="38">
        <v>0.31596051415387899</v>
      </c>
      <c r="AS15" s="38">
        <v>0.25154762681717818</v>
      </c>
      <c r="AT15" s="38">
        <v>0.31289515761695602</v>
      </c>
      <c r="AU15" s="38"/>
      <c r="AV15" s="38">
        <v>0.27276515409331609</v>
      </c>
      <c r="AW15" s="38">
        <v>0.26629093802354908</v>
      </c>
      <c r="AX15" s="38">
        <v>0.27166743804504651</v>
      </c>
      <c r="AY15" s="38">
        <v>0.45485960950625903</v>
      </c>
      <c r="AZ15" s="38">
        <v>0.29834319940960302</v>
      </c>
      <c r="BA15" s="38"/>
      <c r="BB15" s="38">
        <v>0.26238540610339789</v>
      </c>
      <c r="BC15" s="38">
        <v>0.2496880773324491</v>
      </c>
      <c r="BD15" s="38">
        <v>0.27002207645395049</v>
      </c>
      <c r="BE15" s="38"/>
      <c r="BF15" s="38">
        <v>0.28564258333028603</v>
      </c>
      <c r="BG15" s="38">
        <v>0.27955547820931598</v>
      </c>
      <c r="BH15" s="38">
        <v>0.27721433276477109</v>
      </c>
      <c r="BI15" s="38">
        <v>0.2882544277820912</v>
      </c>
      <c r="BJ15" s="38">
        <v>0.288430913449233</v>
      </c>
      <c r="BK15" s="38">
        <v>0.31129684742738301</v>
      </c>
    </row>
    <row r="16" spans="1:160" s="42" customFormat="1" x14ac:dyDescent="0.35">
      <c r="A16" s="36"/>
      <c r="B16" s="40" t="s">
        <v>438</v>
      </c>
      <c r="C16" s="41">
        <v>0.3377295169088208</v>
      </c>
      <c r="D16" s="41">
        <v>0.29791797868231706</v>
      </c>
      <c r="E16" s="41">
        <v>0.38079683320626656</v>
      </c>
      <c r="F16" s="41"/>
      <c r="G16" s="41">
        <v>0.29092394809474326</v>
      </c>
      <c r="H16" s="41">
        <v>0.35043250147453597</v>
      </c>
      <c r="I16" s="41">
        <v>0.35964511827108298</v>
      </c>
      <c r="J16" s="41">
        <v>0.30446281049127094</v>
      </c>
      <c r="K16" s="41">
        <v>0.27907037169904103</v>
      </c>
      <c r="L16" s="41">
        <v>0.40790919109918949</v>
      </c>
      <c r="M16" s="41"/>
      <c r="N16" s="41">
        <v>0.279445967118017</v>
      </c>
      <c r="O16" s="41">
        <v>0.30581268204092865</v>
      </c>
      <c r="P16" s="41">
        <v>0.26066666058498039</v>
      </c>
      <c r="Q16" s="41">
        <v>0.32470844907047802</v>
      </c>
      <c r="R16" s="41">
        <v>0.40638778891712535</v>
      </c>
      <c r="S16" s="41">
        <v>0.46734729713407264</v>
      </c>
      <c r="T16" s="41">
        <v>0.34825911510199081</v>
      </c>
      <c r="U16" s="41">
        <v>0.30553051799564124</v>
      </c>
      <c r="V16" s="41">
        <v>0.39430830665146011</v>
      </c>
      <c r="W16" s="41">
        <v>0.30799252325361065</v>
      </c>
      <c r="X16" s="41">
        <v>0.33912941617568171</v>
      </c>
      <c r="Y16" s="41"/>
      <c r="Z16" s="41">
        <v>0.38120519159908484</v>
      </c>
      <c r="AA16" s="41">
        <v>0.29697763505470332</v>
      </c>
      <c r="AB16" s="41">
        <v>0.32836503294192843</v>
      </c>
      <c r="AC16" s="41">
        <v>0.35330540296063795</v>
      </c>
      <c r="AD16" s="41"/>
      <c r="AE16" s="41">
        <v>0.34594712856885224</v>
      </c>
      <c r="AF16" s="41">
        <v>0.31774603896358183</v>
      </c>
      <c r="AG16" s="41">
        <v>0.34659646813470341</v>
      </c>
      <c r="AH16" s="41">
        <v>0.31773361786677184</v>
      </c>
      <c r="AI16" s="41">
        <v>0.32597224117413659</v>
      </c>
      <c r="AJ16" s="41"/>
      <c r="AK16" s="41">
        <v>0.40580126343003203</v>
      </c>
      <c r="AL16" s="41">
        <v>0.32448793803584719</v>
      </c>
      <c r="AM16" s="41">
        <v>0.29711076081265403</v>
      </c>
      <c r="AN16" s="41">
        <v>0.302364434492575</v>
      </c>
      <c r="AO16" s="41">
        <v>0.24285418049787827</v>
      </c>
      <c r="AP16" s="41">
        <v>0.35408028047074636</v>
      </c>
      <c r="AQ16" s="41"/>
      <c r="AR16" s="41">
        <v>0.29659079317305598</v>
      </c>
      <c r="AS16" s="41">
        <v>0.41837633931445589</v>
      </c>
      <c r="AT16" s="41">
        <v>0.22008587604797197</v>
      </c>
      <c r="AU16" s="41"/>
      <c r="AV16" s="41">
        <v>0.39102554331147593</v>
      </c>
      <c r="AW16" s="41">
        <v>0.37920832105880486</v>
      </c>
      <c r="AX16" s="41">
        <v>0.39019556930101845</v>
      </c>
      <c r="AY16" s="41">
        <v>3.604638457737197E-2</v>
      </c>
      <c r="AZ16" s="41">
        <v>0.22614774866621395</v>
      </c>
      <c r="BA16" s="41"/>
      <c r="BB16" s="41">
        <v>0.42193692304067509</v>
      </c>
      <c r="BC16" s="41">
        <v>0.41861001295714684</v>
      </c>
      <c r="BD16" s="41">
        <v>0.38057775083204159</v>
      </c>
      <c r="BE16" s="41"/>
      <c r="BF16" s="41">
        <v>0.32967392231526693</v>
      </c>
      <c r="BG16" s="41">
        <v>0.339755358102447</v>
      </c>
      <c r="BH16" s="41">
        <v>0.34471969351481496</v>
      </c>
      <c r="BI16" s="41">
        <v>0.35082236685829371</v>
      </c>
      <c r="BJ16" s="41">
        <v>0.34954953793062105</v>
      </c>
      <c r="BK16" s="41">
        <v>0.28158745452947292</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K19"/>
  <sheetViews>
    <sheetView showGridLines="0" workbookViewId="0">
      <pane xSplit="2" topLeftCell="C1" activePane="topRight" state="frozen"/>
      <selection pane="topRight" activeCell="B15" sqref="B15"/>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6" t="s">
        <v>461</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1239</v>
      </c>
      <c r="D7" s="6">
        <v>578</v>
      </c>
      <c r="E7" s="6">
        <v>651</v>
      </c>
      <c r="F7" s="6"/>
      <c r="G7" s="6">
        <v>214</v>
      </c>
      <c r="H7" s="6">
        <v>206</v>
      </c>
      <c r="I7" s="6">
        <v>209</v>
      </c>
      <c r="J7" s="6">
        <v>210</v>
      </c>
      <c r="K7" s="6">
        <v>206</v>
      </c>
      <c r="L7" s="6">
        <v>194</v>
      </c>
      <c r="M7" s="6"/>
      <c r="N7" s="6">
        <v>130</v>
      </c>
      <c r="O7" s="6">
        <v>214</v>
      </c>
      <c r="P7" s="6">
        <v>124</v>
      </c>
      <c r="Q7" s="6">
        <v>112</v>
      </c>
      <c r="R7" s="6">
        <v>99</v>
      </c>
      <c r="S7" s="6">
        <v>120</v>
      </c>
      <c r="T7" s="6">
        <v>82</v>
      </c>
      <c r="U7" s="6">
        <v>55</v>
      </c>
      <c r="V7" s="6">
        <v>145</v>
      </c>
      <c r="W7" s="6">
        <v>92</v>
      </c>
      <c r="X7" s="6">
        <v>66</v>
      </c>
      <c r="Y7" s="6"/>
      <c r="Z7" s="6">
        <v>509</v>
      </c>
      <c r="AA7" s="6">
        <v>332</v>
      </c>
      <c r="AB7" s="6">
        <v>251</v>
      </c>
      <c r="AC7" s="6">
        <v>143</v>
      </c>
      <c r="AD7" s="6"/>
      <c r="AE7" s="6">
        <v>222</v>
      </c>
      <c r="AF7" s="6">
        <v>397</v>
      </c>
      <c r="AG7" s="6">
        <v>372</v>
      </c>
      <c r="AH7" s="6">
        <v>177</v>
      </c>
      <c r="AI7" s="6">
        <v>48</v>
      </c>
      <c r="AJ7" s="6"/>
      <c r="AK7" s="6">
        <v>481</v>
      </c>
      <c r="AL7" s="6">
        <v>475</v>
      </c>
      <c r="AM7" s="6">
        <v>49</v>
      </c>
      <c r="AN7" s="6">
        <v>42</v>
      </c>
      <c r="AO7" s="6">
        <v>104</v>
      </c>
      <c r="AP7" s="6">
        <v>63</v>
      </c>
      <c r="AQ7" s="6"/>
      <c r="AR7" s="6">
        <v>451</v>
      </c>
      <c r="AS7" s="6">
        <v>569</v>
      </c>
      <c r="AT7" s="6">
        <v>116</v>
      </c>
      <c r="AU7" s="6"/>
      <c r="AV7" s="6">
        <v>523</v>
      </c>
      <c r="AW7" s="6">
        <v>321</v>
      </c>
      <c r="AX7" s="6">
        <v>113</v>
      </c>
      <c r="AY7" s="6">
        <v>15</v>
      </c>
      <c r="AZ7" s="6">
        <v>103</v>
      </c>
      <c r="BA7" s="6"/>
      <c r="BB7" s="6">
        <v>429</v>
      </c>
      <c r="BC7" s="6">
        <v>307</v>
      </c>
      <c r="BD7" s="6">
        <v>82</v>
      </c>
      <c r="BE7" s="6"/>
      <c r="BF7" s="6">
        <v>170</v>
      </c>
      <c r="BG7" s="6">
        <v>309</v>
      </c>
      <c r="BH7" s="6">
        <v>155</v>
      </c>
      <c r="BI7" s="6">
        <v>254</v>
      </c>
      <c r="BJ7" s="6">
        <v>244</v>
      </c>
      <c r="BK7" s="6">
        <v>107</v>
      </c>
    </row>
    <row r="8" spans="2:63" ht="30" customHeight="1" x14ac:dyDescent="0.35">
      <c r="B8" s="7" t="s">
        <v>9</v>
      </c>
      <c r="C8" s="7">
        <v>1257</v>
      </c>
      <c r="D8" s="7">
        <v>623</v>
      </c>
      <c r="E8" s="7">
        <v>624</v>
      </c>
      <c r="F8" s="7"/>
      <c r="G8" s="7">
        <v>261</v>
      </c>
      <c r="H8" s="7">
        <v>211</v>
      </c>
      <c r="I8" s="7">
        <v>191</v>
      </c>
      <c r="J8" s="7">
        <v>192</v>
      </c>
      <c r="K8" s="7">
        <v>184</v>
      </c>
      <c r="L8" s="7">
        <v>218</v>
      </c>
      <c r="M8" s="7"/>
      <c r="N8" s="7">
        <v>143</v>
      </c>
      <c r="O8" s="7">
        <v>209</v>
      </c>
      <c r="P8" s="7">
        <v>123</v>
      </c>
      <c r="Q8" s="7">
        <v>111</v>
      </c>
      <c r="R8" s="7">
        <v>100</v>
      </c>
      <c r="S8" s="7">
        <v>119</v>
      </c>
      <c r="T8" s="7">
        <v>78</v>
      </c>
      <c r="U8" s="7">
        <v>52</v>
      </c>
      <c r="V8" s="7">
        <v>149</v>
      </c>
      <c r="W8" s="7">
        <v>103</v>
      </c>
      <c r="X8" s="7">
        <v>68</v>
      </c>
      <c r="Y8" s="7"/>
      <c r="Z8" s="7">
        <v>420</v>
      </c>
      <c r="AA8" s="7">
        <v>292</v>
      </c>
      <c r="AB8" s="7">
        <v>366</v>
      </c>
      <c r="AC8" s="7">
        <v>174</v>
      </c>
      <c r="AD8" s="7"/>
      <c r="AE8" s="7">
        <v>247</v>
      </c>
      <c r="AF8" s="7">
        <v>421</v>
      </c>
      <c r="AG8" s="7">
        <v>349</v>
      </c>
      <c r="AH8" s="7">
        <v>166</v>
      </c>
      <c r="AI8" s="7">
        <v>45</v>
      </c>
      <c r="AJ8" s="7"/>
      <c r="AK8" s="7">
        <v>488</v>
      </c>
      <c r="AL8" s="7">
        <v>454</v>
      </c>
      <c r="AM8" s="7">
        <v>57</v>
      </c>
      <c r="AN8" s="7">
        <v>46</v>
      </c>
      <c r="AO8" s="7">
        <v>116</v>
      </c>
      <c r="AP8" s="7">
        <v>65</v>
      </c>
      <c r="AQ8" s="7"/>
      <c r="AR8" s="7">
        <v>463</v>
      </c>
      <c r="AS8" s="7">
        <v>553</v>
      </c>
      <c r="AT8" s="7">
        <v>125</v>
      </c>
      <c r="AU8" s="7"/>
      <c r="AV8" s="7">
        <v>529</v>
      </c>
      <c r="AW8" s="7">
        <v>331</v>
      </c>
      <c r="AX8" s="7">
        <v>106</v>
      </c>
      <c r="AY8" s="7">
        <v>16</v>
      </c>
      <c r="AZ8" s="7">
        <v>108</v>
      </c>
      <c r="BA8" s="7"/>
      <c r="BB8" s="7">
        <v>436</v>
      </c>
      <c r="BC8" s="7">
        <v>314</v>
      </c>
      <c r="BD8" s="7">
        <v>81</v>
      </c>
      <c r="BE8" s="7"/>
      <c r="BF8" s="7">
        <v>181</v>
      </c>
      <c r="BG8" s="7">
        <v>301</v>
      </c>
      <c r="BH8" s="7">
        <v>168</v>
      </c>
      <c r="BI8" s="7">
        <v>253</v>
      </c>
      <c r="BJ8" s="7">
        <v>242</v>
      </c>
      <c r="BK8" s="7">
        <v>112</v>
      </c>
    </row>
    <row r="9" spans="2:63" x14ac:dyDescent="0.35">
      <c r="B9" s="14" t="s">
        <v>79</v>
      </c>
      <c r="C9" s="11">
        <v>0.249631979841139</v>
      </c>
      <c r="D9" s="11">
        <v>0.22411019848473299</v>
      </c>
      <c r="E9" s="11">
        <v>0.27707600040872399</v>
      </c>
      <c r="F9" s="11"/>
      <c r="G9" s="11">
        <v>0.19366514742791599</v>
      </c>
      <c r="H9" s="11">
        <v>0.30624341916541198</v>
      </c>
      <c r="I9" s="11">
        <v>0.31138880436574901</v>
      </c>
      <c r="J9" s="11">
        <v>0.264641800075542</v>
      </c>
      <c r="K9" s="11">
        <v>0.22300763040451499</v>
      </c>
      <c r="L9" s="11">
        <v>0.216822807453107</v>
      </c>
      <c r="M9" s="11"/>
      <c r="N9" s="11">
        <v>0.150236306211911</v>
      </c>
      <c r="O9" s="11">
        <v>0.24502557380520701</v>
      </c>
      <c r="P9" s="11">
        <v>0.28872424937061397</v>
      </c>
      <c r="Q9" s="11">
        <v>0.261480951570077</v>
      </c>
      <c r="R9" s="11">
        <v>0.34547418270920699</v>
      </c>
      <c r="S9" s="11">
        <v>0.23799035080705999</v>
      </c>
      <c r="T9" s="11">
        <v>0.29642188864274599</v>
      </c>
      <c r="U9" s="11">
        <v>0.28675293985899802</v>
      </c>
      <c r="V9" s="11">
        <v>0.22147623400233801</v>
      </c>
      <c r="W9" s="11">
        <v>0.20631409802183101</v>
      </c>
      <c r="X9" s="11">
        <v>0.30614877461140999</v>
      </c>
      <c r="Y9" s="11"/>
      <c r="Z9" s="11">
        <v>0.23177865964737501</v>
      </c>
      <c r="AA9" s="11">
        <v>0.20405379010035499</v>
      </c>
      <c r="AB9" s="11">
        <v>0.338881076979208</v>
      </c>
      <c r="AC9" s="11">
        <v>0.18739403558246501</v>
      </c>
      <c r="AD9" s="11"/>
      <c r="AE9" s="11">
        <v>0.29204515357025301</v>
      </c>
      <c r="AF9" s="11">
        <v>0.22637045397018299</v>
      </c>
      <c r="AG9" s="11">
        <v>0.24457606479699801</v>
      </c>
      <c r="AH9" s="11">
        <v>0.25468093286855598</v>
      </c>
      <c r="AI9" s="11">
        <v>0.28545739121007002</v>
      </c>
      <c r="AJ9" s="11"/>
      <c r="AK9" s="11">
        <v>0.218286040468538</v>
      </c>
      <c r="AL9" s="11">
        <v>0.30809870467454598</v>
      </c>
      <c r="AM9" s="11">
        <v>0.148796011782619</v>
      </c>
      <c r="AN9" s="11">
        <v>0.18596820173741199</v>
      </c>
      <c r="AO9" s="11">
        <v>0.266296887988963</v>
      </c>
      <c r="AP9" s="11">
        <v>0.16417597034602099</v>
      </c>
      <c r="AQ9" s="11"/>
      <c r="AR9" s="11">
        <v>0.254379724210331</v>
      </c>
      <c r="AS9" s="11">
        <v>0.241460362096556</v>
      </c>
      <c r="AT9" s="11">
        <v>0.26713692514694698</v>
      </c>
      <c r="AU9" s="11"/>
      <c r="AV9" s="11">
        <v>0.27210423196773598</v>
      </c>
      <c r="AW9" s="11">
        <v>0.24338515172595299</v>
      </c>
      <c r="AX9" s="11">
        <v>0.16965287589345601</v>
      </c>
      <c r="AY9" s="11">
        <v>0.35696993912443098</v>
      </c>
      <c r="AZ9" s="11">
        <v>0.27583233307492</v>
      </c>
      <c r="BA9" s="11"/>
      <c r="BB9" s="11">
        <v>0.27756070155139301</v>
      </c>
      <c r="BC9" s="11">
        <v>0.23644690093433501</v>
      </c>
      <c r="BD9" s="11">
        <v>0.20875123284734401</v>
      </c>
      <c r="BE9" s="11"/>
      <c r="BF9" s="11">
        <v>0.207724521814975</v>
      </c>
      <c r="BG9" s="11">
        <v>0.19926165445496799</v>
      </c>
      <c r="BH9" s="11">
        <v>0.20067404677372599</v>
      </c>
      <c r="BI9" s="11">
        <v>0.26248180918184999</v>
      </c>
      <c r="BJ9" s="11">
        <v>0.34460509235214298</v>
      </c>
      <c r="BK9" s="11">
        <v>0.29196886168952502</v>
      </c>
    </row>
    <row r="10" spans="2:63" x14ac:dyDescent="0.35">
      <c r="B10" s="14" t="s">
        <v>80</v>
      </c>
      <c r="C10" s="11">
        <v>0.65872606613958595</v>
      </c>
      <c r="D10" s="11">
        <v>0.66788831539896198</v>
      </c>
      <c r="E10" s="11">
        <v>0.64863376596770905</v>
      </c>
      <c r="F10" s="11"/>
      <c r="G10" s="11">
        <v>0.59872171843052802</v>
      </c>
      <c r="H10" s="11">
        <v>0.55567500399799896</v>
      </c>
      <c r="I10" s="11">
        <v>0.620339262014172</v>
      </c>
      <c r="J10" s="11">
        <v>0.68724522723958104</v>
      </c>
      <c r="K10" s="11">
        <v>0.74203783741179397</v>
      </c>
      <c r="L10" s="11">
        <v>0.76888632503910903</v>
      </c>
      <c r="M10" s="11"/>
      <c r="N10" s="11">
        <v>0.61577648599170998</v>
      </c>
      <c r="O10" s="11">
        <v>0.69670433112125996</v>
      </c>
      <c r="P10" s="11">
        <v>0.64737496821395901</v>
      </c>
      <c r="Q10" s="11">
        <v>0.67227235134588603</v>
      </c>
      <c r="R10" s="11">
        <v>0.57666289958710204</v>
      </c>
      <c r="S10" s="11">
        <v>0.68284172171388402</v>
      </c>
      <c r="T10" s="11">
        <v>0.57995105575164996</v>
      </c>
      <c r="U10" s="11">
        <v>0.62396351859388099</v>
      </c>
      <c r="V10" s="11">
        <v>0.70162555323321196</v>
      </c>
      <c r="W10" s="11">
        <v>0.737051219696639</v>
      </c>
      <c r="X10" s="11">
        <v>0.61505007824553604</v>
      </c>
      <c r="Y10" s="11"/>
      <c r="Z10" s="11">
        <v>0.69450506034483395</v>
      </c>
      <c r="AA10" s="11">
        <v>0.72853450209571302</v>
      </c>
      <c r="AB10" s="11">
        <v>0.556883295683683</v>
      </c>
      <c r="AC10" s="11">
        <v>0.66152648621656296</v>
      </c>
      <c r="AD10" s="11"/>
      <c r="AE10" s="11">
        <v>0.64327640757030902</v>
      </c>
      <c r="AF10" s="11">
        <v>0.68645307981835502</v>
      </c>
      <c r="AG10" s="11">
        <v>0.677634258247646</v>
      </c>
      <c r="AH10" s="11">
        <v>0.61164450955315297</v>
      </c>
      <c r="AI10" s="11">
        <v>0.48592781375529798</v>
      </c>
      <c r="AJ10" s="11"/>
      <c r="AK10" s="11">
        <v>0.71085397668666706</v>
      </c>
      <c r="AL10" s="11">
        <v>0.64158277679463405</v>
      </c>
      <c r="AM10" s="11">
        <v>0.61022363704674298</v>
      </c>
      <c r="AN10" s="11">
        <v>0.64019600915846298</v>
      </c>
      <c r="AO10" s="11">
        <v>0.61400311168244504</v>
      </c>
      <c r="AP10" s="11">
        <v>0.62574971750643804</v>
      </c>
      <c r="AQ10" s="11"/>
      <c r="AR10" s="11">
        <v>0.70267709877417495</v>
      </c>
      <c r="AS10" s="11">
        <v>0.66638499944041096</v>
      </c>
      <c r="AT10" s="11">
        <v>0.56247994791871503</v>
      </c>
      <c r="AU10" s="11"/>
      <c r="AV10" s="11">
        <v>0.66355668418216296</v>
      </c>
      <c r="AW10" s="11">
        <v>0.65732453055321405</v>
      </c>
      <c r="AX10" s="11">
        <v>0.68422466367771095</v>
      </c>
      <c r="AY10" s="11">
        <v>0.43101641622589898</v>
      </c>
      <c r="AZ10" s="11">
        <v>0.65816602080319697</v>
      </c>
      <c r="BA10" s="11"/>
      <c r="BB10" s="11">
        <v>0.65409912787855296</v>
      </c>
      <c r="BC10" s="11">
        <v>0.67514727653548101</v>
      </c>
      <c r="BD10" s="11">
        <v>0.68684499359109696</v>
      </c>
      <c r="BE10" s="11"/>
      <c r="BF10" s="11">
        <v>0.61637143526724203</v>
      </c>
      <c r="BG10" s="11">
        <v>0.72876624664324197</v>
      </c>
      <c r="BH10" s="11">
        <v>0.64207478292782005</v>
      </c>
      <c r="BI10" s="11">
        <v>0.67731306358906096</v>
      </c>
      <c r="BJ10" s="11">
        <v>0.59100019922615199</v>
      </c>
      <c r="BK10" s="11">
        <v>0.66816551396484603</v>
      </c>
    </row>
    <row r="11" spans="2:63" x14ac:dyDescent="0.35">
      <c r="B11" s="14" t="s">
        <v>81</v>
      </c>
      <c r="C11" s="11">
        <v>2.8264637258917501E-2</v>
      </c>
      <c r="D11" s="11">
        <v>3.86009502745462E-2</v>
      </c>
      <c r="E11" s="11">
        <v>1.7215362313292001E-2</v>
      </c>
      <c r="F11" s="11"/>
      <c r="G11" s="11">
        <v>5.22487168943844E-2</v>
      </c>
      <c r="H11" s="11">
        <v>3.7758057533204603E-2</v>
      </c>
      <c r="I11" s="11">
        <v>2.34466058384451E-2</v>
      </c>
      <c r="J11" s="11">
        <v>2.2434550624588299E-2</v>
      </c>
      <c r="K11" s="11">
        <v>2.2132270293750402E-2</v>
      </c>
      <c r="L11" s="11">
        <v>4.8523975277205804E-3</v>
      </c>
      <c r="M11" s="11"/>
      <c r="N11" s="11">
        <v>6.3919522610673601E-2</v>
      </c>
      <c r="O11" s="11">
        <v>2.6001432177825998E-2</v>
      </c>
      <c r="P11" s="11">
        <v>2.45742198605776E-2</v>
      </c>
      <c r="Q11" s="11">
        <v>2.62807314224754E-2</v>
      </c>
      <c r="R11" s="11">
        <v>3.2018741305393998E-2</v>
      </c>
      <c r="S11" s="11">
        <v>5.9706162313174103E-3</v>
      </c>
      <c r="T11" s="11">
        <v>2.7461623316626101E-2</v>
      </c>
      <c r="U11" s="11">
        <v>6.5400827016972807E-2</v>
      </c>
      <c r="V11" s="11">
        <v>2.34094397034873E-2</v>
      </c>
      <c r="W11" s="11">
        <v>0</v>
      </c>
      <c r="X11" s="11">
        <v>2.9327143183100399E-2</v>
      </c>
      <c r="Y11" s="11"/>
      <c r="Z11" s="11">
        <v>2.7195419158019301E-2</v>
      </c>
      <c r="AA11" s="11">
        <v>1.53837249858697E-2</v>
      </c>
      <c r="AB11" s="11">
        <v>3.7202414048888403E-2</v>
      </c>
      <c r="AC11" s="11">
        <v>3.4275716189087202E-2</v>
      </c>
      <c r="AD11" s="11"/>
      <c r="AE11" s="11">
        <v>2.07362563552413E-2</v>
      </c>
      <c r="AF11" s="11">
        <v>2.3893658459750201E-2</v>
      </c>
      <c r="AG11" s="11">
        <v>2.95430141135954E-2</v>
      </c>
      <c r="AH11" s="11">
        <v>3.6324903145973503E-2</v>
      </c>
      <c r="AI11" s="11">
        <v>8.9231083775502595E-2</v>
      </c>
      <c r="AJ11" s="11"/>
      <c r="AK11" s="11">
        <v>1.67214458594384E-2</v>
      </c>
      <c r="AL11" s="11">
        <v>1.0096268556562701E-2</v>
      </c>
      <c r="AM11" s="11">
        <v>0.14252675207027801</v>
      </c>
      <c r="AN11" s="11">
        <v>0.14928210433208799</v>
      </c>
      <c r="AO11" s="11">
        <v>4.8932610174019897E-2</v>
      </c>
      <c r="AP11" s="11">
        <v>1.80407453848534E-2</v>
      </c>
      <c r="AQ11" s="11"/>
      <c r="AR11" s="11">
        <v>1.6542535677008401E-2</v>
      </c>
      <c r="AS11" s="11">
        <v>2.3201109788899599E-2</v>
      </c>
      <c r="AT11" s="11">
        <v>8.8734511041991496E-2</v>
      </c>
      <c r="AU11" s="11"/>
      <c r="AV11" s="11">
        <v>1.91999545469385E-2</v>
      </c>
      <c r="AW11" s="11">
        <v>3.50931804041823E-2</v>
      </c>
      <c r="AX11" s="11">
        <v>8.4701711381257899E-2</v>
      </c>
      <c r="AY11" s="11">
        <v>5.5607638313211499E-2</v>
      </c>
      <c r="AZ11" s="11">
        <v>1.8053951499064701E-2</v>
      </c>
      <c r="BA11" s="11"/>
      <c r="BB11" s="11">
        <v>2.1552457391235499E-2</v>
      </c>
      <c r="BC11" s="11">
        <v>2.8780996408475701E-2</v>
      </c>
      <c r="BD11" s="11">
        <v>2.9142138922601899E-2</v>
      </c>
      <c r="BE11" s="11"/>
      <c r="BF11" s="11">
        <v>4.5463419531558601E-2</v>
      </c>
      <c r="BG11" s="11">
        <v>2.65218105127694E-2</v>
      </c>
      <c r="BH11" s="11">
        <v>5.0605875708399098E-2</v>
      </c>
      <c r="BI11" s="11">
        <v>1.4136953144742099E-2</v>
      </c>
      <c r="BJ11" s="11">
        <v>2.1251952532531398E-2</v>
      </c>
      <c r="BK11" s="11">
        <v>1.8755999648877E-2</v>
      </c>
    </row>
    <row r="12" spans="2:63" x14ac:dyDescent="0.35">
      <c r="B12" s="14" t="s">
        <v>82</v>
      </c>
      <c r="C12" s="11">
        <v>2.4388257303192499E-2</v>
      </c>
      <c r="D12" s="11">
        <v>3.0430668090877799E-2</v>
      </c>
      <c r="E12" s="11">
        <v>1.8734366903495399E-2</v>
      </c>
      <c r="F12" s="11"/>
      <c r="G12" s="11">
        <v>4.7462030821978501E-2</v>
      </c>
      <c r="H12" s="11">
        <v>3.9478098222342502E-2</v>
      </c>
      <c r="I12" s="11">
        <v>2.90299394476757E-2</v>
      </c>
      <c r="J12" s="11">
        <v>1.24321868660855E-2</v>
      </c>
      <c r="K12" s="11">
        <v>4.3205237364343403E-3</v>
      </c>
      <c r="L12" s="11">
        <v>5.4752542034837903E-3</v>
      </c>
      <c r="M12" s="11"/>
      <c r="N12" s="11">
        <v>7.53003781460687E-2</v>
      </c>
      <c r="O12" s="11">
        <v>7.2203889403786303E-3</v>
      </c>
      <c r="P12" s="11">
        <v>1.08670929882054E-2</v>
      </c>
      <c r="Q12" s="11">
        <v>1.5281680657744399E-2</v>
      </c>
      <c r="R12" s="11">
        <v>3.42043952968046E-2</v>
      </c>
      <c r="S12" s="11">
        <v>3.2943370054607901E-2</v>
      </c>
      <c r="T12" s="11">
        <v>3.6644777705156902E-2</v>
      </c>
      <c r="U12" s="11">
        <v>0</v>
      </c>
      <c r="V12" s="11">
        <v>1.03251359225069E-2</v>
      </c>
      <c r="W12" s="11">
        <v>3.4706400062708399E-2</v>
      </c>
      <c r="X12" s="11">
        <v>0</v>
      </c>
      <c r="Y12" s="11"/>
      <c r="Z12" s="11">
        <v>1.9142668785837501E-2</v>
      </c>
      <c r="AA12" s="11">
        <v>1.9839821861577501E-2</v>
      </c>
      <c r="AB12" s="11">
        <v>1.6868713349960599E-2</v>
      </c>
      <c r="AC12" s="11">
        <v>6.0998069298279098E-2</v>
      </c>
      <c r="AD12" s="11"/>
      <c r="AE12" s="11">
        <v>7.6763654959112202E-3</v>
      </c>
      <c r="AF12" s="11">
        <v>1.6348998381705001E-2</v>
      </c>
      <c r="AG12" s="11">
        <v>2.1295490533496601E-2</v>
      </c>
      <c r="AH12" s="11">
        <v>6.2932923762183193E-2</v>
      </c>
      <c r="AI12" s="11">
        <v>4.4731068369377402E-2</v>
      </c>
      <c r="AJ12" s="11"/>
      <c r="AK12" s="11">
        <v>2.78146423124838E-2</v>
      </c>
      <c r="AL12" s="11">
        <v>1.5291505357083301E-2</v>
      </c>
      <c r="AM12" s="11">
        <v>0</v>
      </c>
      <c r="AN12" s="11">
        <v>2.4553684772037399E-2</v>
      </c>
      <c r="AO12" s="11">
        <v>2.71926618990651E-2</v>
      </c>
      <c r="AP12" s="11">
        <v>3.6566287023338098E-2</v>
      </c>
      <c r="AQ12" s="11"/>
      <c r="AR12" s="11">
        <v>1.18087759619623E-2</v>
      </c>
      <c r="AS12" s="11">
        <v>2.8867223696079299E-2</v>
      </c>
      <c r="AT12" s="11">
        <v>2.597761690254E-2</v>
      </c>
      <c r="AU12" s="11"/>
      <c r="AV12" s="11">
        <v>1.6112347635170301E-2</v>
      </c>
      <c r="AW12" s="11">
        <v>3.4864396268319199E-2</v>
      </c>
      <c r="AX12" s="11">
        <v>3.4136326244087502E-2</v>
      </c>
      <c r="AY12" s="11">
        <v>0.10354284448819399</v>
      </c>
      <c r="AZ12" s="11">
        <v>0</v>
      </c>
      <c r="BA12" s="11"/>
      <c r="BB12" s="11">
        <v>2.3879307992912699E-2</v>
      </c>
      <c r="BC12" s="11">
        <v>2.49542118396914E-2</v>
      </c>
      <c r="BD12" s="11">
        <v>1.0485644172506201E-2</v>
      </c>
      <c r="BE12" s="11"/>
      <c r="BF12" s="11">
        <v>6.3209807807006496E-2</v>
      </c>
      <c r="BG12" s="11">
        <v>8.5421812008449199E-3</v>
      </c>
      <c r="BH12" s="11">
        <v>3.12313559941448E-2</v>
      </c>
      <c r="BI12" s="11">
        <v>2.2322325028861102E-2</v>
      </c>
      <c r="BJ12" s="11">
        <v>1.7269557190967798E-2</v>
      </c>
      <c r="BK12" s="11">
        <v>1.39936215227589E-2</v>
      </c>
    </row>
    <row r="13" spans="2:63" x14ac:dyDescent="0.35">
      <c r="B13" s="14" t="s">
        <v>83</v>
      </c>
      <c r="C13" s="11">
        <v>2.2222624669846001E-2</v>
      </c>
      <c r="D13" s="11">
        <v>3.2335796177062101E-2</v>
      </c>
      <c r="E13" s="11">
        <v>1.24680761887292E-2</v>
      </c>
      <c r="F13" s="11"/>
      <c r="G13" s="11">
        <v>5.3013854383273398E-2</v>
      </c>
      <c r="H13" s="11">
        <v>4.1095161295012901E-2</v>
      </c>
      <c r="I13" s="11">
        <v>1.1379916081777901E-2</v>
      </c>
      <c r="J13" s="11">
        <v>4.2429966145225298E-3</v>
      </c>
      <c r="K13" s="11">
        <v>8.5017381535063396E-3</v>
      </c>
      <c r="L13" s="11">
        <v>3.9632157765793303E-3</v>
      </c>
      <c r="M13" s="11"/>
      <c r="N13" s="11">
        <v>7.7631639906485694E-2</v>
      </c>
      <c r="O13" s="11">
        <v>1.35953936916701E-2</v>
      </c>
      <c r="P13" s="11">
        <v>2.8459469566644399E-2</v>
      </c>
      <c r="Q13" s="11">
        <v>0</v>
      </c>
      <c r="R13" s="11">
        <v>1.1639781101492599E-2</v>
      </c>
      <c r="S13" s="11">
        <v>2.3402887634727299E-2</v>
      </c>
      <c r="T13" s="11">
        <v>1.03925917513098E-2</v>
      </c>
      <c r="U13" s="11">
        <v>2.38827145301484E-2</v>
      </c>
      <c r="V13" s="11">
        <v>1.16486692912944E-2</v>
      </c>
      <c r="W13" s="11">
        <v>1.2868532211997401E-2</v>
      </c>
      <c r="X13" s="11">
        <v>2.0146860776852502E-2</v>
      </c>
      <c r="Y13" s="11"/>
      <c r="Z13" s="11">
        <v>2.0005861467761898E-2</v>
      </c>
      <c r="AA13" s="11">
        <v>1.3712727626233399E-2</v>
      </c>
      <c r="AB13" s="11">
        <v>2.7513762971612399E-2</v>
      </c>
      <c r="AC13" s="11">
        <v>3.1207042729130201E-2</v>
      </c>
      <c r="AD13" s="11"/>
      <c r="AE13" s="11">
        <v>1.64876362181497E-2</v>
      </c>
      <c r="AF13" s="11">
        <v>2.7907979199375699E-2</v>
      </c>
      <c r="AG13" s="11">
        <v>9.6017792502098003E-3</v>
      </c>
      <c r="AH13" s="11">
        <v>2.7193521711842601E-2</v>
      </c>
      <c r="AI13" s="11">
        <v>9.4652642889751698E-2</v>
      </c>
      <c r="AJ13" s="11"/>
      <c r="AK13" s="11">
        <v>2.15730595938049E-2</v>
      </c>
      <c r="AL13" s="11">
        <v>2.0411448201739402E-2</v>
      </c>
      <c r="AM13" s="11">
        <v>4.2193103365480197E-2</v>
      </c>
      <c r="AN13" s="11">
        <v>0</v>
      </c>
      <c r="AO13" s="11">
        <v>3.0383821014580099E-2</v>
      </c>
      <c r="AP13" s="11">
        <v>2.0287747651880399E-2</v>
      </c>
      <c r="AQ13" s="11"/>
      <c r="AR13" s="11">
        <v>9.3624432763974603E-3</v>
      </c>
      <c r="AS13" s="11">
        <v>3.2962377036371698E-2</v>
      </c>
      <c r="AT13" s="11">
        <v>0</v>
      </c>
      <c r="AU13" s="11"/>
      <c r="AV13" s="11">
        <v>2.6050323484766599E-2</v>
      </c>
      <c r="AW13" s="11">
        <v>1.86066787343925E-2</v>
      </c>
      <c r="AX13" s="11">
        <v>1.5955437634196799E-2</v>
      </c>
      <c r="AY13" s="11">
        <v>0</v>
      </c>
      <c r="AZ13" s="11">
        <v>1.16095653837626E-2</v>
      </c>
      <c r="BA13" s="11"/>
      <c r="BB13" s="11">
        <v>2.1079020695133399E-2</v>
      </c>
      <c r="BC13" s="11">
        <v>2.1692018076710701E-2</v>
      </c>
      <c r="BD13" s="11">
        <v>6.4775990466451397E-2</v>
      </c>
      <c r="BE13" s="11"/>
      <c r="BF13" s="11">
        <v>5.8101016430506101E-2</v>
      </c>
      <c r="BG13" s="11">
        <v>2.1837503754741E-2</v>
      </c>
      <c r="BH13" s="11">
        <v>3.85172077852532E-2</v>
      </c>
      <c r="BI13" s="11">
        <v>1.0925163302271701E-2</v>
      </c>
      <c r="BJ13" s="11">
        <v>6.6436162043160404E-3</v>
      </c>
      <c r="BK13" s="11">
        <v>0</v>
      </c>
    </row>
    <row r="14" spans="2:63" x14ac:dyDescent="0.35">
      <c r="B14" s="14" t="s">
        <v>84</v>
      </c>
      <c r="C14" s="12">
        <v>1.6766434787318901E-2</v>
      </c>
      <c r="D14" s="12">
        <v>6.6340715738185197E-3</v>
      </c>
      <c r="E14" s="12">
        <v>2.5872428218050698E-2</v>
      </c>
      <c r="F14" s="12"/>
      <c r="G14" s="12">
        <v>5.4888532041920499E-2</v>
      </c>
      <c r="H14" s="12">
        <v>1.9750259786028498E-2</v>
      </c>
      <c r="I14" s="12">
        <v>4.4154722521804902E-3</v>
      </c>
      <c r="J14" s="12">
        <v>9.0032385796803595E-3</v>
      </c>
      <c r="K14" s="12">
        <v>0</v>
      </c>
      <c r="L14" s="12">
        <v>0</v>
      </c>
      <c r="M14" s="12"/>
      <c r="N14" s="12">
        <v>1.7135667133150699E-2</v>
      </c>
      <c r="O14" s="12">
        <v>1.1452880263658E-2</v>
      </c>
      <c r="P14" s="12">
        <v>0</v>
      </c>
      <c r="Q14" s="12">
        <v>2.46842850038178E-2</v>
      </c>
      <c r="R14" s="12">
        <v>0</v>
      </c>
      <c r="S14" s="12">
        <v>1.68510535584032E-2</v>
      </c>
      <c r="T14" s="12">
        <v>4.9128062832511199E-2</v>
      </c>
      <c r="U14" s="12">
        <v>0</v>
      </c>
      <c r="V14" s="12">
        <v>3.1514967847160603E-2</v>
      </c>
      <c r="W14" s="12">
        <v>9.0597500068238697E-3</v>
      </c>
      <c r="X14" s="12">
        <v>2.9327143183100399E-2</v>
      </c>
      <c r="Y14" s="12"/>
      <c r="Z14" s="12">
        <v>7.3723305961728297E-3</v>
      </c>
      <c r="AA14" s="12">
        <v>1.8475433330251301E-2</v>
      </c>
      <c r="AB14" s="12">
        <v>2.26507369666476E-2</v>
      </c>
      <c r="AC14" s="12">
        <v>2.4598649984476001E-2</v>
      </c>
      <c r="AD14" s="12"/>
      <c r="AE14" s="12">
        <v>1.97781807901364E-2</v>
      </c>
      <c r="AF14" s="12">
        <v>1.9025830170631499E-2</v>
      </c>
      <c r="AG14" s="12">
        <v>1.7349393058053799E-2</v>
      </c>
      <c r="AH14" s="12">
        <v>7.2232089582906804E-3</v>
      </c>
      <c r="AI14" s="12">
        <v>0</v>
      </c>
      <c r="AJ14" s="12"/>
      <c r="AK14" s="12">
        <v>4.75083507906803E-3</v>
      </c>
      <c r="AL14" s="12">
        <v>4.5192964154337802E-3</v>
      </c>
      <c r="AM14" s="12">
        <v>5.6260495734880303E-2</v>
      </c>
      <c r="AN14" s="12">
        <v>0</v>
      </c>
      <c r="AO14" s="12">
        <v>1.3190907240926799E-2</v>
      </c>
      <c r="AP14" s="12">
        <v>0.135179532087469</v>
      </c>
      <c r="AQ14" s="12"/>
      <c r="AR14" s="12">
        <v>5.2294221001257203E-3</v>
      </c>
      <c r="AS14" s="12">
        <v>7.1239279416825197E-3</v>
      </c>
      <c r="AT14" s="12">
        <v>5.5670998989806098E-2</v>
      </c>
      <c r="AU14" s="12"/>
      <c r="AV14" s="12">
        <v>2.9764581832261599E-3</v>
      </c>
      <c r="AW14" s="12">
        <v>1.07260623139393E-2</v>
      </c>
      <c r="AX14" s="12">
        <v>1.1328985169291201E-2</v>
      </c>
      <c r="AY14" s="12">
        <v>5.2863161848264097E-2</v>
      </c>
      <c r="AZ14" s="12">
        <v>3.6338129239055897E-2</v>
      </c>
      <c r="BA14" s="12"/>
      <c r="BB14" s="12">
        <v>1.82938449077265E-3</v>
      </c>
      <c r="BC14" s="12">
        <v>1.29785962053069E-2</v>
      </c>
      <c r="BD14" s="12">
        <v>0</v>
      </c>
      <c r="BE14" s="12"/>
      <c r="BF14" s="12">
        <v>9.1297991487109802E-3</v>
      </c>
      <c r="BG14" s="12">
        <v>1.5070603433434001E-2</v>
      </c>
      <c r="BH14" s="12">
        <v>3.6896730810655899E-2</v>
      </c>
      <c r="BI14" s="12">
        <v>1.28206857532143E-2</v>
      </c>
      <c r="BJ14" s="12">
        <v>1.9229582493890399E-2</v>
      </c>
      <c r="BK14" s="12">
        <v>7.1160031739930596E-3</v>
      </c>
    </row>
    <row r="15" spans="2:63" x14ac:dyDescent="0.35">
      <c r="B15" s="46" t="s">
        <v>456</v>
      </c>
    </row>
    <row r="16" spans="2:63" x14ac:dyDescent="0.35">
      <c r="B16" t="s">
        <v>68</v>
      </c>
    </row>
    <row r="17" spans="2:2" x14ac:dyDescent="0.35">
      <c r="B17" t="s">
        <v>69</v>
      </c>
    </row>
    <row r="19" spans="2:2" x14ac:dyDescent="0.35">
      <c r="B19"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2:FD21"/>
  <sheetViews>
    <sheetView showGridLines="0" workbookViewId="0">
      <pane xSplit="2" topLeftCell="C1" activePane="topRight" state="frozen"/>
      <selection activeCell="A16" sqref="A16"/>
      <selection pane="topRight" activeCell="D6" sqref="D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356</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0.10247758808164099</v>
      </c>
      <c r="D9" s="11">
        <v>0.117069307529936</v>
      </c>
      <c r="E9" s="11">
        <v>8.7050651571780796E-2</v>
      </c>
      <c r="F9" s="11"/>
      <c r="G9" s="11">
        <v>0.12510516452610501</v>
      </c>
      <c r="H9" s="11">
        <v>0.13375925366692801</v>
      </c>
      <c r="I9" s="11">
        <v>6.5186239767313303E-2</v>
      </c>
      <c r="J9" s="11">
        <v>0.110020096245178</v>
      </c>
      <c r="K9" s="11">
        <v>9.9731799277526706E-2</v>
      </c>
      <c r="L9" s="11">
        <v>8.7545833926259795E-2</v>
      </c>
      <c r="M9" s="11"/>
      <c r="N9" s="11">
        <v>0.103415959196621</v>
      </c>
      <c r="O9" s="11">
        <v>9.0278953343269894E-2</v>
      </c>
      <c r="P9" s="11">
        <v>0.116391116316055</v>
      </c>
      <c r="Q9" s="11">
        <v>0.116683899329439</v>
      </c>
      <c r="R9" s="11">
        <v>5.7757762263170399E-2</v>
      </c>
      <c r="S9" s="11">
        <v>0.105152865485414</v>
      </c>
      <c r="T9" s="11">
        <v>0.109686513417198</v>
      </c>
      <c r="U9" s="11">
        <v>0.13341532312540699</v>
      </c>
      <c r="V9" s="11">
        <v>9.5429564651692403E-2</v>
      </c>
      <c r="W9" s="11">
        <v>0.10775503835047399</v>
      </c>
      <c r="X9" s="11">
        <v>0.11118689461858899</v>
      </c>
      <c r="Y9" s="11"/>
      <c r="Z9" s="11">
        <v>8.2040260906153198E-2</v>
      </c>
      <c r="AA9" s="11">
        <v>9.1400869370777599E-2</v>
      </c>
      <c r="AB9" s="11">
        <v>0.115891936776864</v>
      </c>
      <c r="AC9" s="11">
        <v>0.122621265670935</v>
      </c>
      <c r="AD9" s="11"/>
      <c r="AE9" s="11">
        <v>0.109422673219236</v>
      </c>
      <c r="AF9" s="11">
        <v>0.11633916940944899</v>
      </c>
      <c r="AG9" s="11">
        <v>8.1704386016250199E-2</v>
      </c>
      <c r="AH9" s="11">
        <v>0.105242295270206</v>
      </c>
      <c r="AI9" s="11">
        <v>8.3615118319750895E-2</v>
      </c>
      <c r="AJ9" s="11"/>
      <c r="AK9" s="11">
        <v>9.5401826221581096E-2</v>
      </c>
      <c r="AL9" s="11">
        <v>8.3907798220152902E-2</v>
      </c>
      <c r="AM9" s="11">
        <v>0.14273804065550599</v>
      </c>
      <c r="AN9" s="11">
        <v>0.111560651351748</v>
      </c>
      <c r="AO9" s="11">
        <v>0.114712347197333</v>
      </c>
      <c r="AP9" s="11">
        <v>0.12137630840798699</v>
      </c>
      <c r="AQ9" s="11"/>
      <c r="AR9" s="11">
        <v>0.112072020384671</v>
      </c>
      <c r="AS9" s="11">
        <v>9.1075059051196394E-2</v>
      </c>
      <c r="AT9" s="11">
        <v>0.11752713881968101</v>
      </c>
      <c r="AU9" s="11"/>
      <c r="AV9" s="11">
        <v>9.8197603672170494E-2</v>
      </c>
      <c r="AW9" s="11">
        <v>9.3361010652299001E-2</v>
      </c>
      <c r="AX9" s="11">
        <v>8.5426587894619599E-2</v>
      </c>
      <c r="AY9" s="11">
        <v>9.9055182002703204E-2</v>
      </c>
      <c r="AZ9" s="11">
        <v>0.120004189893175</v>
      </c>
      <c r="BA9" s="11"/>
      <c r="BB9" s="11">
        <v>9.4312531317332998E-2</v>
      </c>
      <c r="BC9" s="11">
        <v>9.7922011481391902E-2</v>
      </c>
      <c r="BD9" s="11">
        <v>0.10179068615487299</v>
      </c>
      <c r="BE9" s="11"/>
      <c r="BF9" s="11">
        <v>0.113212987142337</v>
      </c>
      <c r="BG9" s="11">
        <v>9.1600334856157706E-2</v>
      </c>
      <c r="BH9" s="11">
        <v>7.5710568073736995E-2</v>
      </c>
      <c r="BI9" s="11">
        <v>0.10808062533846299</v>
      </c>
      <c r="BJ9" s="11">
        <v>0.109708677681054</v>
      </c>
      <c r="BK9" s="11">
        <v>0.12619920454083999</v>
      </c>
    </row>
    <row r="10" spans="1:160" x14ac:dyDescent="0.35">
      <c r="B10" s="14" t="s">
        <v>341</v>
      </c>
      <c r="C10" s="11">
        <v>0.21590853048438999</v>
      </c>
      <c r="D10" s="11">
        <v>0.22822899778547301</v>
      </c>
      <c r="E10" s="11">
        <v>0.20572680897141901</v>
      </c>
      <c r="F10" s="11"/>
      <c r="G10" s="11">
        <v>0.27866928368172</v>
      </c>
      <c r="H10" s="11">
        <v>0.20670519321900099</v>
      </c>
      <c r="I10" s="11">
        <v>0.20581372251824501</v>
      </c>
      <c r="J10" s="11">
        <v>0.201044851077509</v>
      </c>
      <c r="K10" s="11">
        <v>0.239908256844172</v>
      </c>
      <c r="L10" s="11">
        <v>0.18496636983060799</v>
      </c>
      <c r="M10" s="11"/>
      <c r="N10" s="11">
        <v>0.22810613957277101</v>
      </c>
      <c r="O10" s="11">
        <v>0.21350245714029201</v>
      </c>
      <c r="P10" s="11">
        <v>0.2414626595911</v>
      </c>
      <c r="Q10" s="11">
        <v>0.221294159563697</v>
      </c>
      <c r="R10" s="11">
        <v>0.21917104535052601</v>
      </c>
      <c r="S10" s="11">
        <v>0.197392559126362</v>
      </c>
      <c r="T10" s="11">
        <v>0.17477527087233299</v>
      </c>
      <c r="U10" s="11">
        <v>0.236994882261815</v>
      </c>
      <c r="V10" s="11">
        <v>0.24242353694999999</v>
      </c>
      <c r="W10" s="11">
        <v>0.198688177471919</v>
      </c>
      <c r="X10" s="11">
        <v>0.18782763746272099</v>
      </c>
      <c r="Y10" s="11"/>
      <c r="Z10" s="11">
        <v>0.22586813269921599</v>
      </c>
      <c r="AA10" s="11">
        <v>0.22503240968886201</v>
      </c>
      <c r="AB10" s="11">
        <v>0.21094155488771699</v>
      </c>
      <c r="AC10" s="11">
        <v>0.19713755762223401</v>
      </c>
      <c r="AD10" s="11"/>
      <c r="AE10" s="11">
        <v>0.188680617651723</v>
      </c>
      <c r="AF10" s="11">
        <v>0.223100151986</v>
      </c>
      <c r="AG10" s="11">
        <v>0.23754636480994201</v>
      </c>
      <c r="AH10" s="11">
        <v>0.20269085631870601</v>
      </c>
      <c r="AI10" s="11">
        <v>0.306371072280681</v>
      </c>
      <c r="AJ10" s="11"/>
      <c r="AK10" s="11">
        <v>0.20840425744862501</v>
      </c>
      <c r="AL10" s="11">
        <v>0.24565891805502199</v>
      </c>
      <c r="AM10" s="11">
        <v>0.19034336980581701</v>
      </c>
      <c r="AN10" s="11">
        <v>0.18780757327168399</v>
      </c>
      <c r="AO10" s="11">
        <v>0.217477763632238</v>
      </c>
      <c r="AP10" s="11">
        <v>0.20467811957044599</v>
      </c>
      <c r="AQ10" s="11"/>
      <c r="AR10" s="11">
        <v>0.20433472549458401</v>
      </c>
      <c r="AS10" s="11">
        <v>0.21543944071863499</v>
      </c>
      <c r="AT10" s="11">
        <v>0.22756457909904301</v>
      </c>
      <c r="AU10" s="11"/>
      <c r="AV10" s="11">
        <v>0.20298470239182001</v>
      </c>
      <c r="AW10" s="11">
        <v>0.22834438736163701</v>
      </c>
      <c r="AX10" s="11">
        <v>0.240188076017888</v>
      </c>
      <c r="AY10" s="11">
        <v>0.24702640628515901</v>
      </c>
      <c r="AZ10" s="11">
        <v>0.211954151103421</v>
      </c>
      <c r="BA10" s="11"/>
      <c r="BB10" s="11">
        <v>0.21278748834797001</v>
      </c>
      <c r="BC10" s="11">
        <v>0.226265079989492</v>
      </c>
      <c r="BD10" s="11">
        <v>0.26899529357435997</v>
      </c>
      <c r="BE10" s="11"/>
      <c r="BF10" s="11">
        <v>0.22786852504071201</v>
      </c>
      <c r="BG10" s="11">
        <v>0.20494381133173301</v>
      </c>
      <c r="BH10" s="11">
        <v>0.22807982838702401</v>
      </c>
      <c r="BI10" s="11">
        <v>0.216351446062963</v>
      </c>
      <c r="BJ10" s="11">
        <v>0.217018032630546</v>
      </c>
      <c r="BK10" s="11">
        <v>0.19576866019165001</v>
      </c>
    </row>
    <row r="11" spans="1:160" x14ac:dyDescent="0.35">
      <c r="B11" s="14" t="s">
        <v>342</v>
      </c>
      <c r="C11" s="11">
        <v>0.37849358244076797</v>
      </c>
      <c r="D11" s="11">
        <v>0.375684354082442</v>
      </c>
      <c r="E11" s="11">
        <v>0.38103038299427</v>
      </c>
      <c r="F11" s="11"/>
      <c r="G11" s="11">
        <v>0.32363115191757202</v>
      </c>
      <c r="H11" s="11">
        <v>0.35158034361382701</v>
      </c>
      <c r="I11" s="11">
        <v>0.39806345798322601</v>
      </c>
      <c r="J11" s="11">
        <v>0.37888253623366502</v>
      </c>
      <c r="K11" s="11">
        <v>0.39387530659343201</v>
      </c>
      <c r="L11" s="11">
        <v>0.41117315065106202</v>
      </c>
      <c r="M11" s="11"/>
      <c r="N11" s="11">
        <v>0.35497880565899198</v>
      </c>
      <c r="O11" s="11">
        <v>0.40198214385445802</v>
      </c>
      <c r="P11" s="11">
        <v>0.36989955978877997</v>
      </c>
      <c r="Q11" s="11">
        <v>0.35418219871043</v>
      </c>
      <c r="R11" s="11">
        <v>0.36001057278218501</v>
      </c>
      <c r="S11" s="11">
        <v>0.407893488494666</v>
      </c>
      <c r="T11" s="11">
        <v>0.40423256497604199</v>
      </c>
      <c r="U11" s="11">
        <v>0.372035533258741</v>
      </c>
      <c r="V11" s="11">
        <v>0.37712766939137699</v>
      </c>
      <c r="W11" s="11">
        <v>0.38546654832295602</v>
      </c>
      <c r="X11" s="11">
        <v>0.368261695763549</v>
      </c>
      <c r="Y11" s="11"/>
      <c r="Z11" s="11">
        <v>0.418293260769179</v>
      </c>
      <c r="AA11" s="11">
        <v>0.39207217024355001</v>
      </c>
      <c r="AB11" s="11">
        <v>0.36638321490130199</v>
      </c>
      <c r="AC11" s="11">
        <v>0.33380101368083498</v>
      </c>
      <c r="AD11" s="11"/>
      <c r="AE11" s="11">
        <v>0.36496103923429302</v>
      </c>
      <c r="AF11" s="11">
        <v>0.36426621267960702</v>
      </c>
      <c r="AG11" s="11">
        <v>0.40582191407606999</v>
      </c>
      <c r="AH11" s="11">
        <v>0.398950235603102</v>
      </c>
      <c r="AI11" s="11">
        <v>0.30432521504374799</v>
      </c>
      <c r="AJ11" s="11"/>
      <c r="AK11" s="11">
        <v>0.39746228948575901</v>
      </c>
      <c r="AL11" s="11">
        <v>0.396425829804602</v>
      </c>
      <c r="AM11" s="11">
        <v>0.32949043553876201</v>
      </c>
      <c r="AN11" s="11">
        <v>0.358080857810678</v>
      </c>
      <c r="AO11" s="11">
        <v>0.356900982571981</v>
      </c>
      <c r="AP11" s="11">
        <v>0.38066605159505801</v>
      </c>
      <c r="AQ11" s="11"/>
      <c r="AR11" s="11">
        <v>0.38139287816117301</v>
      </c>
      <c r="AS11" s="11">
        <v>0.39235571440127498</v>
      </c>
      <c r="AT11" s="11">
        <v>0.35895263042890801</v>
      </c>
      <c r="AU11" s="11"/>
      <c r="AV11" s="11">
        <v>0.40732005313518499</v>
      </c>
      <c r="AW11" s="11">
        <v>0.37853963916126898</v>
      </c>
      <c r="AX11" s="11">
        <v>0.380101011658462</v>
      </c>
      <c r="AY11" s="11">
        <v>0.36704527032470002</v>
      </c>
      <c r="AZ11" s="11">
        <v>0.34430850687820602</v>
      </c>
      <c r="BA11" s="11"/>
      <c r="BB11" s="11">
        <v>0.39651357627761002</v>
      </c>
      <c r="BC11" s="11">
        <v>0.38076584602534402</v>
      </c>
      <c r="BD11" s="11">
        <v>0.34349191087944198</v>
      </c>
      <c r="BE11" s="11"/>
      <c r="BF11" s="11">
        <v>0.35136075788277499</v>
      </c>
      <c r="BG11" s="11">
        <v>0.38631410092197699</v>
      </c>
      <c r="BH11" s="11">
        <v>0.35967486191978298</v>
      </c>
      <c r="BI11" s="11">
        <v>0.395547537792661</v>
      </c>
      <c r="BJ11" s="11">
        <v>0.39692916986416998</v>
      </c>
      <c r="BK11" s="11">
        <v>0.389715886254484</v>
      </c>
    </row>
    <row r="12" spans="1:160" x14ac:dyDescent="0.35">
      <c r="B12" s="14" t="s">
        <v>343</v>
      </c>
      <c r="C12" s="11">
        <v>0.113329725794617</v>
      </c>
      <c r="D12" s="11">
        <v>0.12412691078900601</v>
      </c>
      <c r="E12" s="11">
        <v>0.10274563630028299</v>
      </c>
      <c r="F12" s="11"/>
      <c r="G12" s="11">
        <v>0.106974773040538</v>
      </c>
      <c r="H12" s="11">
        <v>0.13602388979570601</v>
      </c>
      <c r="I12" s="11">
        <v>0.12665444461366801</v>
      </c>
      <c r="J12" s="11">
        <v>0.106708736196791</v>
      </c>
      <c r="K12" s="11">
        <v>8.7910698265718706E-2</v>
      </c>
      <c r="L12" s="11">
        <v>0.11074635054722699</v>
      </c>
      <c r="M12" s="11"/>
      <c r="N12" s="11">
        <v>0.13143232867326099</v>
      </c>
      <c r="O12" s="11">
        <v>0.114324073316351</v>
      </c>
      <c r="P12" s="11">
        <v>8.6998085657677596E-2</v>
      </c>
      <c r="Q12" s="11">
        <v>0.105370933702716</v>
      </c>
      <c r="R12" s="11">
        <v>0.124195452430684</v>
      </c>
      <c r="S12" s="11">
        <v>0.120622594025194</v>
      </c>
      <c r="T12" s="11">
        <v>0.123813231788096</v>
      </c>
      <c r="U12" s="11">
        <v>0.102596082566545</v>
      </c>
      <c r="V12" s="11">
        <v>0.11762643086440901</v>
      </c>
      <c r="W12" s="11">
        <v>9.14365861712612E-2</v>
      </c>
      <c r="X12" s="11">
        <v>0.109946909909046</v>
      </c>
      <c r="Y12" s="11"/>
      <c r="Z12" s="11">
        <v>0.11695758729229599</v>
      </c>
      <c r="AA12" s="11">
        <v>0.104003032401716</v>
      </c>
      <c r="AB12" s="11">
        <v>0.133298590613839</v>
      </c>
      <c r="AC12" s="11">
        <v>0.102405661106987</v>
      </c>
      <c r="AD12" s="11"/>
      <c r="AE12" s="11">
        <v>0.110828713053248</v>
      </c>
      <c r="AF12" s="11">
        <v>0.109617993967219</v>
      </c>
      <c r="AG12" s="11">
        <v>9.8409732146172907E-2</v>
      </c>
      <c r="AH12" s="11">
        <v>0.15950844797308</v>
      </c>
      <c r="AI12" s="11">
        <v>0.16528892383793101</v>
      </c>
      <c r="AJ12" s="11"/>
      <c r="AK12" s="11">
        <v>0.13667925926857</v>
      </c>
      <c r="AL12" s="11">
        <v>0.127303089294559</v>
      </c>
      <c r="AM12" s="11">
        <v>9.1096382170176807E-2</v>
      </c>
      <c r="AN12" s="11">
        <v>8.0035624022484403E-2</v>
      </c>
      <c r="AO12" s="11">
        <v>8.1235536871965899E-2</v>
      </c>
      <c r="AP12" s="11">
        <v>8.6732601935972695E-2</v>
      </c>
      <c r="AQ12" s="11"/>
      <c r="AR12" s="11">
        <v>0.127047418353161</v>
      </c>
      <c r="AS12" s="11">
        <v>0.11921310429666</v>
      </c>
      <c r="AT12" s="11">
        <v>7.0096127717518802E-2</v>
      </c>
      <c r="AU12" s="11"/>
      <c r="AV12" s="11">
        <v>0.128020998606486</v>
      </c>
      <c r="AW12" s="11">
        <v>0.124802369584775</v>
      </c>
      <c r="AX12" s="11">
        <v>0.122375262761862</v>
      </c>
      <c r="AY12" s="11">
        <v>0.12398868564032001</v>
      </c>
      <c r="AZ12" s="11">
        <v>5.2806715559024803E-2</v>
      </c>
      <c r="BA12" s="11"/>
      <c r="BB12" s="11">
        <v>0.14183702704605899</v>
      </c>
      <c r="BC12" s="11">
        <v>0.123323455683903</v>
      </c>
      <c r="BD12" s="11">
        <v>0.117192235090317</v>
      </c>
      <c r="BE12" s="11"/>
      <c r="BF12" s="11">
        <v>0.14132446363031201</v>
      </c>
      <c r="BG12" s="11">
        <v>0.111318580123414</v>
      </c>
      <c r="BH12" s="11">
        <v>0.127624677023843</v>
      </c>
      <c r="BI12" s="11">
        <v>0.103780746623646</v>
      </c>
      <c r="BJ12" s="11">
        <v>8.0684106897004504E-2</v>
      </c>
      <c r="BK12" s="11">
        <v>9.0243882786316607E-2</v>
      </c>
    </row>
    <row r="13" spans="1:160" x14ac:dyDescent="0.35">
      <c r="B13" s="14" t="s">
        <v>104</v>
      </c>
      <c r="C13" s="31">
        <v>0.189790573198585</v>
      </c>
      <c r="D13" s="31">
        <v>0.15489042981314299</v>
      </c>
      <c r="E13" s="31">
        <v>0.223446520162248</v>
      </c>
      <c r="F13" s="31"/>
      <c r="G13" s="31">
        <v>0.165619626834064</v>
      </c>
      <c r="H13" s="31">
        <v>0.17193131970453801</v>
      </c>
      <c r="I13" s="31">
        <v>0.204282135117548</v>
      </c>
      <c r="J13" s="31">
        <v>0.20334378024685701</v>
      </c>
      <c r="K13" s="31">
        <v>0.178573939019151</v>
      </c>
      <c r="L13" s="31">
        <v>0.205568295044844</v>
      </c>
      <c r="M13" s="31"/>
      <c r="N13" s="31">
        <v>0.18206676689835399</v>
      </c>
      <c r="O13" s="31">
        <v>0.17991237234562901</v>
      </c>
      <c r="P13" s="31">
        <v>0.185248578646387</v>
      </c>
      <c r="Q13" s="31">
        <v>0.202468808693717</v>
      </c>
      <c r="R13" s="31">
        <v>0.23886516717343501</v>
      </c>
      <c r="S13" s="31">
        <v>0.16893849286836399</v>
      </c>
      <c r="T13" s="31">
        <v>0.18749241894633001</v>
      </c>
      <c r="U13" s="31">
        <v>0.15495817878749199</v>
      </c>
      <c r="V13" s="31">
        <v>0.167392798142523</v>
      </c>
      <c r="W13" s="31">
        <v>0.21665364968338999</v>
      </c>
      <c r="X13" s="31">
        <v>0.222776862246094</v>
      </c>
      <c r="Y13" s="31"/>
      <c r="Z13" s="31">
        <v>0.156840758333156</v>
      </c>
      <c r="AA13" s="31">
        <v>0.187491518295095</v>
      </c>
      <c r="AB13" s="31">
        <v>0.173484702820278</v>
      </c>
      <c r="AC13" s="31">
        <v>0.24403450191900999</v>
      </c>
      <c r="AD13" s="31"/>
      <c r="AE13" s="31">
        <v>0.22610695684149901</v>
      </c>
      <c r="AF13" s="31">
        <v>0.18667647195772399</v>
      </c>
      <c r="AG13" s="31">
        <v>0.17651760295156399</v>
      </c>
      <c r="AH13" s="31">
        <v>0.13360816483490601</v>
      </c>
      <c r="AI13" s="31">
        <v>0.14039967051788799</v>
      </c>
      <c r="AJ13" s="31"/>
      <c r="AK13" s="31">
        <v>0.16205236757546501</v>
      </c>
      <c r="AL13" s="31">
        <v>0.146704364625664</v>
      </c>
      <c r="AM13" s="31">
        <v>0.24633177182973801</v>
      </c>
      <c r="AN13" s="31">
        <v>0.26251529354340503</v>
      </c>
      <c r="AO13" s="31">
        <v>0.229673369726482</v>
      </c>
      <c r="AP13" s="31">
        <v>0.206546918490537</v>
      </c>
      <c r="AQ13" s="31"/>
      <c r="AR13" s="31">
        <v>0.175152957606411</v>
      </c>
      <c r="AS13" s="31">
        <v>0.181916681532234</v>
      </c>
      <c r="AT13" s="31">
        <v>0.22585952393485001</v>
      </c>
      <c r="AU13" s="31"/>
      <c r="AV13" s="31">
        <v>0.163476642194338</v>
      </c>
      <c r="AW13" s="31">
        <v>0.17495259324001999</v>
      </c>
      <c r="AX13" s="31">
        <v>0.17190906166716799</v>
      </c>
      <c r="AY13" s="31">
        <v>0.16288445574711699</v>
      </c>
      <c r="AZ13" s="31">
        <v>0.27092643656617299</v>
      </c>
      <c r="BA13" s="31"/>
      <c r="BB13" s="31">
        <v>0.154549377011028</v>
      </c>
      <c r="BC13" s="31">
        <v>0.17172360681986801</v>
      </c>
      <c r="BD13" s="31">
        <v>0.16852987430100699</v>
      </c>
      <c r="BE13" s="31"/>
      <c r="BF13" s="31">
        <v>0.16623326630386401</v>
      </c>
      <c r="BG13" s="31">
        <v>0.20582317276671899</v>
      </c>
      <c r="BH13" s="31">
        <v>0.20891006459561301</v>
      </c>
      <c r="BI13" s="31">
        <v>0.17623964418226701</v>
      </c>
      <c r="BJ13" s="31">
        <v>0.19566001292722501</v>
      </c>
      <c r="BK13" s="31">
        <v>0.19807236622670901</v>
      </c>
    </row>
    <row r="14" spans="1:160" s="36" customFormat="1" x14ac:dyDescent="0.35">
      <c r="B14" s="37" t="s">
        <v>436</v>
      </c>
      <c r="C14" s="38">
        <v>0.491823308235385</v>
      </c>
      <c r="D14" s="38">
        <v>0.499811264871448</v>
      </c>
      <c r="E14" s="38">
        <v>0.48377601929455299</v>
      </c>
      <c r="F14" s="38"/>
      <c r="G14" s="38">
        <v>0.43060592495811001</v>
      </c>
      <c r="H14" s="38">
        <v>0.48760423340953302</v>
      </c>
      <c r="I14" s="38">
        <v>0.52471790259689399</v>
      </c>
      <c r="J14" s="38">
        <v>0.48559127243045602</v>
      </c>
      <c r="K14" s="38">
        <v>0.48178600485915068</v>
      </c>
      <c r="L14" s="38">
        <v>0.521919501198289</v>
      </c>
      <c r="M14" s="38"/>
      <c r="N14" s="38">
        <v>0.48641113433225297</v>
      </c>
      <c r="O14" s="38">
        <v>0.51630621717080905</v>
      </c>
      <c r="P14" s="38">
        <v>0.45689764544645756</v>
      </c>
      <c r="Q14" s="38">
        <v>0.45955313241314599</v>
      </c>
      <c r="R14" s="38">
        <v>0.48420602521286904</v>
      </c>
      <c r="S14" s="38">
        <v>0.52851608251986004</v>
      </c>
      <c r="T14" s="38">
        <v>0.52804579676413799</v>
      </c>
      <c r="U14" s="38">
        <v>0.47463161582528601</v>
      </c>
      <c r="V14" s="38">
        <v>0.49475410025578598</v>
      </c>
      <c r="W14" s="38">
        <v>0.47690313449421723</v>
      </c>
      <c r="X14" s="38">
        <v>0.47820860567259499</v>
      </c>
      <c r="Y14" s="38"/>
      <c r="Z14" s="38">
        <v>0.53525084806147505</v>
      </c>
      <c r="AA14" s="38">
        <v>0.496075202645266</v>
      </c>
      <c r="AB14" s="38">
        <v>0.49968180551514096</v>
      </c>
      <c r="AC14" s="38">
        <v>0.43620667478782199</v>
      </c>
      <c r="AD14" s="38"/>
      <c r="AE14" s="38">
        <v>0.475789752287541</v>
      </c>
      <c r="AF14" s="38">
        <v>0.47388420664682601</v>
      </c>
      <c r="AG14" s="38">
        <v>0.50423164622224292</v>
      </c>
      <c r="AH14" s="38">
        <v>0.558458683576182</v>
      </c>
      <c r="AI14" s="38">
        <v>0.46961413888167902</v>
      </c>
      <c r="AJ14" s="38"/>
      <c r="AK14" s="38">
        <v>0.53414154875432907</v>
      </c>
      <c r="AL14" s="38">
        <v>0.52372891909916097</v>
      </c>
      <c r="AM14" s="38">
        <v>0.4205868177089388</v>
      </c>
      <c r="AN14" s="38">
        <v>0.43811648183316243</v>
      </c>
      <c r="AO14" s="38">
        <v>0.43813651944394688</v>
      </c>
      <c r="AP14" s="38">
        <v>0.46739865353103072</v>
      </c>
      <c r="AQ14" s="38"/>
      <c r="AR14" s="38">
        <v>0.50844029651433398</v>
      </c>
      <c r="AS14" s="38">
        <v>0.51156881869793502</v>
      </c>
      <c r="AT14" s="38">
        <v>0.42904875814642685</v>
      </c>
      <c r="AU14" s="38"/>
      <c r="AV14" s="38">
        <v>0.53534105174167101</v>
      </c>
      <c r="AW14" s="38">
        <v>0.50334200874604396</v>
      </c>
      <c r="AX14" s="38">
        <v>0.50247627442032394</v>
      </c>
      <c r="AY14" s="38">
        <v>0.49103395596502003</v>
      </c>
      <c r="AZ14" s="38">
        <v>0.39711522243723085</v>
      </c>
      <c r="BA14" s="38"/>
      <c r="BB14" s="38">
        <v>0.53835060332366902</v>
      </c>
      <c r="BC14" s="38">
        <v>0.50408930170924704</v>
      </c>
      <c r="BD14" s="38">
        <v>0.46068414596975898</v>
      </c>
      <c r="BE14" s="38"/>
      <c r="BF14" s="38">
        <v>0.49268522151308702</v>
      </c>
      <c r="BG14" s="38">
        <v>0.49763268104539099</v>
      </c>
      <c r="BH14" s="38">
        <v>0.48729953894362599</v>
      </c>
      <c r="BI14" s="38">
        <v>0.499328284416307</v>
      </c>
      <c r="BJ14" s="38">
        <v>0.47761327676117449</v>
      </c>
      <c r="BK14" s="38">
        <v>0.47995976904080062</v>
      </c>
    </row>
    <row r="15" spans="1:160" s="26" customFormat="1" x14ac:dyDescent="0.35">
      <c r="B15" s="39" t="s">
        <v>437</v>
      </c>
      <c r="C15" s="38">
        <v>0.318386118566031</v>
      </c>
      <c r="D15" s="38">
        <v>0.345298305315409</v>
      </c>
      <c r="E15" s="38">
        <v>0.29277746054319981</v>
      </c>
      <c r="F15" s="38"/>
      <c r="G15" s="38">
        <v>0.40377444820782504</v>
      </c>
      <c r="H15" s="38">
        <v>0.34046444688592903</v>
      </c>
      <c r="I15" s="38">
        <v>0.27099996228555834</v>
      </c>
      <c r="J15" s="38">
        <v>0.31106494732268697</v>
      </c>
      <c r="K15" s="38">
        <v>0.33964005612169867</v>
      </c>
      <c r="L15" s="38">
        <v>0.2725122037568678</v>
      </c>
      <c r="M15" s="38"/>
      <c r="N15" s="38">
        <v>0.33152209876939198</v>
      </c>
      <c r="O15" s="38">
        <v>0.30378141048356189</v>
      </c>
      <c r="P15" s="38">
        <v>0.357853775907155</v>
      </c>
      <c r="Q15" s="38">
        <v>0.33797805889313598</v>
      </c>
      <c r="R15" s="38">
        <v>0.27692880761369643</v>
      </c>
      <c r="S15" s="38">
        <v>0.30254542461177603</v>
      </c>
      <c r="T15" s="38">
        <v>0.28446178428953101</v>
      </c>
      <c r="U15" s="38">
        <v>0.37041020538722202</v>
      </c>
      <c r="V15" s="38">
        <v>0.33785310160169241</v>
      </c>
      <c r="W15" s="38">
        <v>0.30644321582239298</v>
      </c>
      <c r="X15" s="38">
        <v>0.29901453208131001</v>
      </c>
      <c r="Y15" s="38"/>
      <c r="Z15" s="38">
        <v>0.3079083936053692</v>
      </c>
      <c r="AA15" s="38">
        <v>0.31643327905963958</v>
      </c>
      <c r="AB15" s="38">
        <v>0.32683349166458098</v>
      </c>
      <c r="AC15" s="38">
        <v>0.31975882329316901</v>
      </c>
      <c r="AD15" s="38"/>
      <c r="AE15" s="38">
        <v>0.29810329087095899</v>
      </c>
      <c r="AF15" s="38">
        <v>0.33943932139544897</v>
      </c>
      <c r="AG15" s="38">
        <v>0.3192507508261922</v>
      </c>
      <c r="AH15" s="38">
        <v>0.30793315158891199</v>
      </c>
      <c r="AI15" s="38">
        <v>0.38998619060043188</v>
      </c>
      <c r="AJ15" s="38"/>
      <c r="AK15" s="38">
        <v>0.30380608367020612</v>
      </c>
      <c r="AL15" s="38">
        <v>0.32956671627517486</v>
      </c>
      <c r="AM15" s="38">
        <v>0.333081410461323</v>
      </c>
      <c r="AN15" s="38">
        <v>0.29936822462343199</v>
      </c>
      <c r="AO15" s="38">
        <v>0.33219011082957101</v>
      </c>
      <c r="AP15" s="38">
        <v>0.32605442797843298</v>
      </c>
      <c r="AQ15" s="38"/>
      <c r="AR15" s="38">
        <v>0.31640674587925499</v>
      </c>
      <c r="AS15" s="38">
        <v>0.30651449976983136</v>
      </c>
      <c r="AT15" s="38">
        <v>0.34509171791872401</v>
      </c>
      <c r="AU15" s="38"/>
      <c r="AV15" s="38">
        <v>0.30118230606399049</v>
      </c>
      <c r="AW15" s="38">
        <v>0.32170539801393599</v>
      </c>
      <c r="AX15" s="38">
        <v>0.3256146639125076</v>
      </c>
      <c r="AY15" s="38">
        <v>0.34608158828786223</v>
      </c>
      <c r="AZ15" s="38">
        <v>0.33195834099659599</v>
      </c>
      <c r="BA15" s="38"/>
      <c r="BB15" s="38">
        <v>0.30710001966530298</v>
      </c>
      <c r="BC15" s="38">
        <v>0.32418709147088387</v>
      </c>
      <c r="BD15" s="38">
        <v>0.370785979729233</v>
      </c>
      <c r="BE15" s="38"/>
      <c r="BF15" s="38">
        <v>0.341081512183049</v>
      </c>
      <c r="BG15" s="38">
        <v>0.29654414618789071</v>
      </c>
      <c r="BH15" s="38">
        <v>0.303790396460761</v>
      </c>
      <c r="BI15" s="38">
        <v>0.32443207140142599</v>
      </c>
      <c r="BJ15" s="38">
        <v>0.3267267103116</v>
      </c>
      <c r="BK15" s="38">
        <v>0.32196786473249001</v>
      </c>
    </row>
    <row r="16" spans="1:160" s="42" customFormat="1" x14ac:dyDescent="0.35">
      <c r="A16" s="36"/>
      <c r="B16" s="40" t="s">
        <v>438</v>
      </c>
      <c r="C16" s="41">
        <v>0.17343718966935401</v>
      </c>
      <c r="D16" s="41">
        <v>0.154512959556039</v>
      </c>
      <c r="E16" s="41">
        <v>0.19099855875135319</v>
      </c>
      <c r="F16" s="41"/>
      <c r="G16" s="41">
        <v>2.6831476750284966E-2</v>
      </c>
      <c r="H16" s="41">
        <v>0.14713978652360399</v>
      </c>
      <c r="I16" s="41">
        <v>0.25371794031133565</v>
      </c>
      <c r="J16" s="41">
        <v>0.17452632510776905</v>
      </c>
      <c r="K16" s="41">
        <v>0.14214594873745201</v>
      </c>
      <c r="L16" s="41">
        <v>0.24940729744142121</v>
      </c>
      <c r="M16" s="41"/>
      <c r="N16" s="41">
        <v>0.15488903556286099</v>
      </c>
      <c r="O16" s="41">
        <v>0.21252480668724716</v>
      </c>
      <c r="P16" s="41">
        <v>9.9043869539302554E-2</v>
      </c>
      <c r="Q16" s="41">
        <v>0.12157507352001001</v>
      </c>
      <c r="R16" s="41">
        <v>0.20727721759917261</v>
      </c>
      <c r="S16" s="41">
        <v>0.22597065790808402</v>
      </c>
      <c r="T16" s="41">
        <v>0.24358401247460698</v>
      </c>
      <c r="U16" s="41">
        <v>0.10422141043806399</v>
      </c>
      <c r="V16" s="41">
        <v>0.15690099865409357</v>
      </c>
      <c r="W16" s="41">
        <v>0.17045991867182425</v>
      </c>
      <c r="X16" s="41">
        <v>0.17919407359128497</v>
      </c>
      <c r="Y16" s="41"/>
      <c r="Z16" s="41">
        <v>0.22734245445610585</v>
      </c>
      <c r="AA16" s="41">
        <v>0.17964192358562642</v>
      </c>
      <c r="AB16" s="41">
        <v>0.17284831385055999</v>
      </c>
      <c r="AC16" s="41">
        <v>0.11644785149465298</v>
      </c>
      <c r="AD16" s="41"/>
      <c r="AE16" s="41">
        <v>0.17768646141658201</v>
      </c>
      <c r="AF16" s="41">
        <v>0.13444488525137704</v>
      </c>
      <c r="AG16" s="41">
        <v>0.18498089539605073</v>
      </c>
      <c r="AH16" s="41">
        <v>0.25052553198727001</v>
      </c>
      <c r="AI16" s="41">
        <v>7.9627948281247141E-2</v>
      </c>
      <c r="AJ16" s="41"/>
      <c r="AK16" s="41">
        <v>0.23033546508412295</v>
      </c>
      <c r="AL16" s="41">
        <v>0.19416220282398611</v>
      </c>
      <c r="AM16" s="41">
        <v>8.7505407247615796E-2</v>
      </c>
      <c r="AN16" s="41">
        <v>0.13874825720973044</v>
      </c>
      <c r="AO16" s="41">
        <v>0.10594640861437588</v>
      </c>
      <c r="AP16" s="41">
        <v>0.14134422555259774</v>
      </c>
      <c r="AQ16" s="41"/>
      <c r="AR16" s="41">
        <v>0.19203355063507899</v>
      </c>
      <c r="AS16" s="41">
        <v>0.20505431892810366</v>
      </c>
      <c r="AT16" s="41">
        <v>8.3957040227702839E-2</v>
      </c>
      <c r="AU16" s="41"/>
      <c r="AV16" s="41">
        <v>0.23415874567768052</v>
      </c>
      <c r="AW16" s="41">
        <v>0.18163661073210796</v>
      </c>
      <c r="AX16" s="41">
        <v>0.17686161050781635</v>
      </c>
      <c r="AY16" s="41">
        <v>0.1449523676771578</v>
      </c>
      <c r="AZ16" s="41">
        <v>6.5156881440634862E-2</v>
      </c>
      <c r="BA16" s="41"/>
      <c r="BB16" s="41">
        <v>0.23125058365836604</v>
      </c>
      <c r="BC16" s="41">
        <v>0.17990221023836317</v>
      </c>
      <c r="BD16" s="41">
        <v>8.989816624052599E-2</v>
      </c>
      <c r="BE16" s="41"/>
      <c r="BF16" s="41">
        <v>0.15160370933003803</v>
      </c>
      <c r="BG16" s="41">
        <v>0.20108853485750028</v>
      </c>
      <c r="BH16" s="41">
        <v>0.18350914248286498</v>
      </c>
      <c r="BI16" s="41">
        <v>0.17489621301488101</v>
      </c>
      <c r="BJ16" s="41">
        <v>0.15088656644957449</v>
      </c>
      <c r="BK16" s="41">
        <v>0.15799190430831062</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2:FD21"/>
  <sheetViews>
    <sheetView showGridLines="0" workbookViewId="0">
      <pane xSplit="2" topLeftCell="C1" activePane="topRight" state="frozen"/>
      <selection activeCell="A16" sqref="A16"/>
      <selection pane="topRight" activeCell="A14" sqref="A14:XFD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357</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0.33813515560751201</v>
      </c>
      <c r="D9" s="11">
        <v>0.38782111633759497</v>
      </c>
      <c r="E9" s="11">
        <v>0.291890036410622</v>
      </c>
      <c r="F9" s="11"/>
      <c r="G9" s="11">
        <v>0.15020493601667501</v>
      </c>
      <c r="H9" s="11">
        <v>0.19605850182026199</v>
      </c>
      <c r="I9" s="11">
        <v>0.241772140465076</v>
      </c>
      <c r="J9" s="11">
        <v>0.37731291889462998</v>
      </c>
      <c r="K9" s="11">
        <v>0.479350839529395</v>
      </c>
      <c r="L9" s="11">
        <v>0.53337538649337202</v>
      </c>
      <c r="M9" s="11"/>
      <c r="N9" s="11">
        <v>0.25478225758237399</v>
      </c>
      <c r="O9" s="11">
        <v>0.32592353356010101</v>
      </c>
      <c r="P9" s="11">
        <v>0.35829864518214</v>
      </c>
      <c r="Q9" s="11">
        <v>0.370927634348591</v>
      </c>
      <c r="R9" s="11">
        <v>0.33873307885575399</v>
      </c>
      <c r="S9" s="11">
        <v>0.31322420427285702</v>
      </c>
      <c r="T9" s="11">
        <v>0.36206335886570601</v>
      </c>
      <c r="U9" s="11">
        <v>0.30090470741388498</v>
      </c>
      <c r="V9" s="11">
        <v>0.34833342191292199</v>
      </c>
      <c r="W9" s="11">
        <v>0.40052378471676697</v>
      </c>
      <c r="X9" s="11">
        <v>0.41295322463040501</v>
      </c>
      <c r="Y9" s="11"/>
      <c r="Z9" s="11">
        <v>0.379088846016569</v>
      </c>
      <c r="AA9" s="11">
        <v>0.35452806348403998</v>
      </c>
      <c r="AB9" s="11">
        <v>0.29887068470700701</v>
      </c>
      <c r="AC9" s="11">
        <v>0.30960649594638801</v>
      </c>
      <c r="AD9" s="11"/>
      <c r="AE9" s="11">
        <v>0.36212562602472498</v>
      </c>
      <c r="AF9" s="11">
        <v>0.31906514017062398</v>
      </c>
      <c r="AG9" s="11">
        <v>0.35136176283216303</v>
      </c>
      <c r="AH9" s="11">
        <v>0.29258586947639698</v>
      </c>
      <c r="AI9" s="11">
        <v>0.35404532239231401</v>
      </c>
      <c r="AJ9" s="11"/>
      <c r="AK9" s="11">
        <v>0.45869643138223498</v>
      </c>
      <c r="AL9" s="11">
        <v>0.28280388958679598</v>
      </c>
      <c r="AM9" s="11">
        <v>0.26075955936803502</v>
      </c>
      <c r="AN9" s="11">
        <v>0.28126057290872902</v>
      </c>
      <c r="AO9" s="11">
        <v>0.27410713278195997</v>
      </c>
      <c r="AP9" s="11">
        <v>0.16775546694322699</v>
      </c>
      <c r="AQ9" s="11"/>
      <c r="AR9" s="11">
        <v>0.40157813029665101</v>
      </c>
      <c r="AS9" s="11">
        <v>0.33025371865070702</v>
      </c>
      <c r="AT9" s="11">
        <v>0.28197562901704099</v>
      </c>
      <c r="AU9" s="11"/>
      <c r="AV9" s="11">
        <v>0.40191321000395702</v>
      </c>
      <c r="AW9" s="11">
        <v>0.26401453618451598</v>
      </c>
      <c r="AX9" s="11">
        <v>0.37445080580349999</v>
      </c>
      <c r="AY9" s="11">
        <v>0.42766314814638501</v>
      </c>
      <c r="AZ9" s="11">
        <v>0.31250854042819998</v>
      </c>
      <c r="BA9" s="11"/>
      <c r="BB9" s="11">
        <v>0.39304877981320901</v>
      </c>
      <c r="BC9" s="11">
        <v>0.25900411876623097</v>
      </c>
      <c r="BD9" s="11">
        <v>0.34975416439895901</v>
      </c>
      <c r="BE9" s="11"/>
      <c r="BF9" s="11">
        <v>0.24384410807095</v>
      </c>
      <c r="BG9" s="11">
        <v>0.33822452076596798</v>
      </c>
      <c r="BH9" s="11">
        <v>0.31093611555369699</v>
      </c>
      <c r="BI9" s="11">
        <v>0.37130968632740102</v>
      </c>
      <c r="BJ9" s="11">
        <v>0.437164933582807</v>
      </c>
      <c r="BK9" s="11">
        <v>0.39549169317583399</v>
      </c>
    </row>
    <row r="10" spans="1:160" x14ac:dyDescent="0.35">
      <c r="B10" s="14" t="s">
        <v>341</v>
      </c>
      <c r="C10" s="11">
        <v>0.304778945010798</v>
      </c>
      <c r="D10" s="11">
        <v>0.28423736353922102</v>
      </c>
      <c r="E10" s="11">
        <v>0.32601276021624298</v>
      </c>
      <c r="F10" s="11"/>
      <c r="G10" s="11">
        <v>0.32005823958802199</v>
      </c>
      <c r="H10" s="11">
        <v>0.29177119554377501</v>
      </c>
      <c r="I10" s="11">
        <v>0.32055472660162898</v>
      </c>
      <c r="J10" s="11">
        <v>0.287840959346157</v>
      </c>
      <c r="K10" s="11">
        <v>0.31985878434674297</v>
      </c>
      <c r="L10" s="11">
        <v>0.29584423458956499</v>
      </c>
      <c r="M10" s="11"/>
      <c r="N10" s="11">
        <v>0.28959741680753298</v>
      </c>
      <c r="O10" s="11">
        <v>0.336868163686522</v>
      </c>
      <c r="P10" s="11">
        <v>0.34630605946480197</v>
      </c>
      <c r="Q10" s="11">
        <v>0.31093075941912801</v>
      </c>
      <c r="R10" s="11">
        <v>0.292817845151572</v>
      </c>
      <c r="S10" s="11">
        <v>0.31582116489080198</v>
      </c>
      <c r="T10" s="11">
        <v>0.28527254787640499</v>
      </c>
      <c r="U10" s="11">
        <v>0.31470458622861402</v>
      </c>
      <c r="V10" s="11">
        <v>0.27893795512634501</v>
      </c>
      <c r="W10" s="11">
        <v>0.29607111029959399</v>
      </c>
      <c r="X10" s="11">
        <v>0.27898424748581702</v>
      </c>
      <c r="Y10" s="11"/>
      <c r="Z10" s="11">
        <v>0.32133895785268002</v>
      </c>
      <c r="AA10" s="11">
        <v>0.328093734966175</v>
      </c>
      <c r="AB10" s="11">
        <v>0.30225317589138001</v>
      </c>
      <c r="AC10" s="11">
        <v>0.26544271482341197</v>
      </c>
      <c r="AD10" s="11"/>
      <c r="AE10" s="11">
        <v>0.30913273297885802</v>
      </c>
      <c r="AF10" s="11">
        <v>0.32633921486184098</v>
      </c>
      <c r="AG10" s="11">
        <v>0.30178291199349999</v>
      </c>
      <c r="AH10" s="11">
        <v>0.28105955981399999</v>
      </c>
      <c r="AI10" s="11">
        <v>0.210545054791754</v>
      </c>
      <c r="AJ10" s="11"/>
      <c r="AK10" s="11">
        <v>0.27820392829542301</v>
      </c>
      <c r="AL10" s="11">
        <v>0.35302351019240902</v>
      </c>
      <c r="AM10" s="11">
        <v>0.30680010779243799</v>
      </c>
      <c r="AN10" s="11">
        <v>0.29260870914183701</v>
      </c>
      <c r="AO10" s="11">
        <v>0.29609383736882899</v>
      </c>
      <c r="AP10" s="11">
        <v>0.33841756635269499</v>
      </c>
      <c r="AQ10" s="11"/>
      <c r="AR10" s="11">
        <v>0.30091483741117803</v>
      </c>
      <c r="AS10" s="11">
        <v>0.30533292273561602</v>
      </c>
      <c r="AT10" s="11">
        <v>0.30501291287299398</v>
      </c>
      <c r="AU10" s="11"/>
      <c r="AV10" s="11">
        <v>0.30991243429737603</v>
      </c>
      <c r="AW10" s="11">
        <v>0.298291594887855</v>
      </c>
      <c r="AX10" s="11">
        <v>0.32031580227454798</v>
      </c>
      <c r="AY10" s="11">
        <v>0.34549042735355501</v>
      </c>
      <c r="AZ10" s="11">
        <v>0.30956197240916999</v>
      </c>
      <c r="BA10" s="11"/>
      <c r="BB10" s="11">
        <v>0.30857462516409601</v>
      </c>
      <c r="BC10" s="11">
        <v>0.30752304658060697</v>
      </c>
      <c r="BD10" s="11">
        <v>0.34177166914998702</v>
      </c>
      <c r="BE10" s="11"/>
      <c r="BF10" s="11">
        <v>0.26849844167797698</v>
      </c>
      <c r="BG10" s="11">
        <v>0.32027068161521399</v>
      </c>
      <c r="BH10" s="11">
        <v>0.30434540656093001</v>
      </c>
      <c r="BI10" s="11">
        <v>0.315795734471919</v>
      </c>
      <c r="BJ10" s="11">
        <v>0.30789529021372603</v>
      </c>
      <c r="BK10" s="11">
        <v>0.326852398548025</v>
      </c>
    </row>
    <row r="11" spans="1:160" x14ac:dyDescent="0.35">
      <c r="B11" s="14" t="s">
        <v>342</v>
      </c>
      <c r="C11" s="11">
        <v>0.22004321597266699</v>
      </c>
      <c r="D11" s="11">
        <v>0.192187253521686</v>
      </c>
      <c r="E11" s="11">
        <v>0.24569287227759701</v>
      </c>
      <c r="F11" s="11"/>
      <c r="G11" s="11">
        <v>0.30898949717325103</v>
      </c>
      <c r="H11" s="11">
        <v>0.33407960119435998</v>
      </c>
      <c r="I11" s="11">
        <v>0.26414110528051998</v>
      </c>
      <c r="J11" s="11">
        <v>0.214227607507434</v>
      </c>
      <c r="K11" s="11">
        <v>0.13324597374195801</v>
      </c>
      <c r="L11" s="11">
        <v>9.3639944767135302E-2</v>
      </c>
      <c r="M11" s="11"/>
      <c r="N11" s="11">
        <v>0.28284612588345798</v>
      </c>
      <c r="O11" s="11">
        <v>0.20589570487619199</v>
      </c>
      <c r="P11" s="11">
        <v>0.16460645330509199</v>
      </c>
      <c r="Q11" s="11">
        <v>0.195793135861067</v>
      </c>
      <c r="R11" s="11">
        <v>0.23193454725274801</v>
      </c>
      <c r="S11" s="11">
        <v>0.23456692756891101</v>
      </c>
      <c r="T11" s="11">
        <v>0.23677147654851799</v>
      </c>
      <c r="U11" s="11">
        <v>0.17713297556378901</v>
      </c>
      <c r="V11" s="11">
        <v>0.24073622405702899</v>
      </c>
      <c r="W11" s="11">
        <v>0.19344483079717101</v>
      </c>
      <c r="X11" s="11">
        <v>0.18045564968548899</v>
      </c>
      <c r="Y11" s="11"/>
      <c r="Z11" s="11">
        <v>0.18660110581457701</v>
      </c>
      <c r="AA11" s="11">
        <v>0.20259750442675301</v>
      </c>
      <c r="AB11" s="11">
        <v>0.261365396749279</v>
      </c>
      <c r="AC11" s="11">
        <v>0.240309929318266</v>
      </c>
      <c r="AD11" s="11"/>
      <c r="AE11" s="11">
        <v>0.19698041642851699</v>
      </c>
      <c r="AF11" s="11">
        <v>0.23079487898786999</v>
      </c>
      <c r="AG11" s="11">
        <v>0.22136674884208099</v>
      </c>
      <c r="AH11" s="11">
        <v>0.246194229085439</v>
      </c>
      <c r="AI11" s="11">
        <v>0.203095279762638</v>
      </c>
      <c r="AJ11" s="11"/>
      <c r="AK11" s="11">
        <v>0.144280312567514</v>
      </c>
      <c r="AL11" s="11">
        <v>0.24546449739423101</v>
      </c>
      <c r="AM11" s="11">
        <v>0.242579514916862</v>
      </c>
      <c r="AN11" s="11">
        <v>0.269455423776229</v>
      </c>
      <c r="AO11" s="11">
        <v>0.29277710265884699</v>
      </c>
      <c r="AP11" s="11">
        <v>0.28051071029665098</v>
      </c>
      <c r="AQ11" s="11"/>
      <c r="AR11" s="11">
        <v>0.18893970954324699</v>
      </c>
      <c r="AS11" s="11">
        <v>0.226989114536294</v>
      </c>
      <c r="AT11" s="11">
        <v>0.23096994838305401</v>
      </c>
      <c r="AU11" s="11"/>
      <c r="AV11" s="11">
        <v>0.18054095250692201</v>
      </c>
      <c r="AW11" s="11">
        <v>0.27591154990313599</v>
      </c>
      <c r="AX11" s="11">
        <v>0.17410564880329499</v>
      </c>
      <c r="AY11" s="11">
        <v>0.12984857239685901</v>
      </c>
      <c r="AZ11" s="11">
        <v>0.20228042860086401</v>
      </c>
      <c r="BA11" s="11"/>
      <c r="BB11" s="11">
        <v>0.192360310247673</v>
      </c>
      <c r="BC11" s="11">
        <v>0.28353705510178001</v>
      </c>
      <c r="BD11" s="11">
        <v>0.18557016754293701</v>
      </c>
      <c r="BE11" s="11"/>
      <c r="BF11" s="11">
        <v>0.287644322292407</v>
      </c>
      <c r="BG11" s="11">
        <v>0.19751477994473299</v>
      </c>
      <c r="BH11" s="11">
        <v>0.24436112340560101</v>
      </c>
      <c r="BI11" s="11">
        <v>0.214663295586524</v>
      </c>
      <c r="BJ11" s="11">
        <v>0.16351136162105701</v>
      </c>
      <c r="BK11" s="11">
        <v>0.17306542805309699</v>
      </c>
    </row>
    <row r="12" spans="1:160" x14ac:dyDescent="0.35">
      <c r="B12" s="14" t="s">
        <v>343</v>
      </c>
      <c r="C12" s="11">
        <v>6.1660230653742001E-2</v>
      </c>
      <c r="D12" s="11">
        <v>7.6785771687060106E-2</v>
      </c>
      <c r="E12" s="11">
        <v>4.5702089101523E-2</v>
      </c>
      <c r="F12" s="11"/>
      <c r="G12" s="11">
        <v>0.12563872834586501</v>
      </c>
      <c r="H12" s="11">
        <v>0.10135495781859501</v>
      </c>
      <c r="I12" s="11">
        <v>8.6298792807807098E-2</v>
      </c>
      <c r="J12" s="11">
        <v>4.7806062807258201E-2</v>
      </c>
      <c r="K12" s="11">
        <v>1.07918561188868E-2</v>
      </c>
      <c r="L12" s="11">
        <v>1.12459951194333E-2</v>
      </c>
      <c r="M12" s="11"/>
      <c r="N12" s="11">
        <v>0.102641846031941</v>
      </c>
      <c r="O12" s="11">
        <v>5.0823411642039899E-2</v>
      </c>
      <c r="P12" s="11">
        <v>5.7050612057012999E-2</v>
      </c>
      <c r="Q12" s="11">
        <v>4.0862064403523399E-2</v>
      </c>
      <c r="R12" s="11">
        <v>5.2328000089634903E-2</v>
      </c>
      <c r="S12" s="11">
        <v>6.0972851730563597E-2</v>
      </c>
      <c r="T12" s="11">
        <v>4.5120301588709999E-2</v>
      </c>
      <c r="U12" s="11">
        <v>0.100016495575851</v>
      </c>
      <c r="V12" s="11">
        <v>7.0759139662887896E-2</v>
      </c>
      <c r="W12" s="11">
        <v>4.4661581444266803E-2</v>
      </c>
      <c r="X12" s="11">
        <v>4.0467232703381997E-2</v>
      </c>
      <c r="Y12" s="11"/>
      <c r="Z12" s="11">
        <v>6.1317284704766301E-2</v>
      </c>
      <c r="AA12" s="11">
        <v>4.0177604011949399E-2</v>
      </c>
      <c r="AB12" s="11">
        <v>8.2028527805302301E-2</v>
      </c>
      <c r="AC12" s="11">
        <v>6.5252467125152702E-2</v>
      </c>
      <c r="AD12" s="11"/>
      <c r="AE12" s="11">
        <v>4.0766815389453398E-2</v>
      </c>
      <c r="AF12" s="11">
        <v>4.96649408371308E-2</v>
      </c>
      <c r="AG12" s="11">
        <v>6.13255197733273E-2</v>
      </c>
      <c r="AH12" s="11">
        <v>0.124003772518615</v>
      </c>
      <c r="AI12" s="11">
        <v>0.15708558057001501</v>
      </c>
      <c r="AJ12" s="11"/>
      <c r="AK12" s="11">
        <v>5.4265685125026698E-2</v>
      </c>
      <c r="AL12" s="11">
        <v>5.4965421275712398E-2</v>
      </c>
      <c r="AM12" s="11">
        <v>8.6928613034860797E-2</v>
      </c>
      <c r="AN12" s="11">
        <v>7.7029084111710805E-2</v>
      </c>
      <c r="AO12" s="11">
        <v>6.8234645636136695E-2</v>
      </c>
      <c r="AP12" s="11">
        <v>5.49140697172451E-2</v>
      </c>
      <c r="AQ12" s="11"/>
      <c r="AR12" s="11">
        <v>5.0018943141115803E-2</v>
      </c>
      <c r="AS12" s="11">
        <v>6.9247763862966993E-2</v>
      </c>
      <c r="AT12" s="11">
        <v>5.6384491604654099E-2</v>
      </c>
      <c r="AU12" s="11"/>
      <c r="AV12" s="11">
        <v>5.1152471841787901E-2</v>
      </c>
      <c r="AW12" s="11">
        <v>8.5667971453033204E-2</v>
      </c>
      <c r="AX12" s="11">
        <v>7.2910655176466402E-2</v>
      </c>
      <c r="AY12" s="11">
        <v>8.4269445038409496E-2</v>
      </c>
      <c r="AZ12" s="11">
        <v>3.0268618843504399E-2</v>
      </c>
      <c r="BA12" s="11"/>
      <c r="BB12" s="11">
        <v>6.21115203017093E-2</v>
      </c>
      <c r="BC12" s="11">
        <v>7.9350015213490499E-2</v>
      </c>
      <c r="BD12" s="11">
        <v>7.4014440852348706E-2</v>
      </c>
      <c r="BE12" s="11"/>
      <c r="BF12" s="11">
        <v>0.126229308954</v>
      </c>
      <c r="BG12" s="11">
        <v>5.65081301617439E-2</v>
      </c>
      <c r="BH12" s="11">
        <v>6.21904848275837E-2</v>
      </c>
      <c r="BI12" s="11">
        <v>3.7245740518959701E-2</v>
      </c>
      <c r="BJ12" s="11">
        <v>1.4501815320602201E-2</v>
      </c>
      <c r="BK12" s="11">
        <v>3.5671276813252301E-2</v>
      </c>
    </row>
    <row r="13" spans="1:160" x14ac:dyDescent="0.35">
      <c r="B13" s="14" t="s">
        <v>104</v>
      </c>
      <c r="C13" s="31">
        <v>7.5382452755281396E-2</v>
      </c>
      <c r="D13" s="31">
        <v>5.89684949144378E-2</v>
      </c>
      <c r="E13" s="31">
        <v>9.0702241994015095E-2</v>
      </c>
      <c r="F13" s="31"/>
      <c r="G13" s="31">
        <v>9.5108598876187E-2</v>
      </c>
      <c r="H13" s="31">
        <v>7.6735743623008001E-2</v>
      </c>
      <c r="I13" s="31">
        <v>8.7233234844968199E-2</v>
      </c>
      <c r="J13" s="31">
        <v>7.2812451444521198E-2</v>
      </c>
      <c r="K13" s="31">
        <v>5.6752546263017102E-2</v>
      </c>
      <c r="L13" s="31">
        <v>6.5894439030494703E-2</v>
      </c>
      <c r="M13" s="31"/>
      <c r="N13" s="31">
        <v>7.0132353694693894E-2</v>
      </c>
      <c r="O13" s="31">
        <v>8.0489186235144797E-2</v>
      </c>
      <c r="P13" s="31">
        <v>7.3738229990952503E-2</v>
      </c>
      <c r="Q13" s="31">
        <v>8.1486405967690995E-2</v>
      </c>
      <c r="R13" s="31">
        <v>8.4186528650291498E-2</v>
      </c>
      <c r="S13" s="31">
        <v>7.5414851536866404E-2</v>
      </c>
      <c r="T13" s="31">
        <v>7.0772315120660997E-2</v>
      </c>
      <c r="U13" s="31">
        <v>0.10724123521786</v>
      </c>
      <c r="V13" s="31">
        <v>6.1233259240815997E-2</v>
      </c>
      <c r="W13" s="31">
        <v>6.5298692742200098E-2</v>
      </c>
      <c r="X13" s="31">
        <v>8.7139645494907297E-2</v>
      </c>
      <c r="Y13" s="31"/>
      <c r="Z13" s="31">
        <v>5.1653805611407498E-2</v>
      </c>
      <c r="AA13" s="31">
        <v>7.4603093111082902E-2</v>
      </c>
      <c r="AB13" s="31">
        <v>5.54822148470311E-2</v>
      </c>
      <c r="AC13" s="31">
        <v>0.119388392786782</v>
      </c>
      <c r="AD13" s="31"/>
      <c r="AE13" s="31">
        <v>9.09944091784467E-2</v>
      </c>
      <c r="AF13" s="31">
        <v>7.4135825142533807E-2</v>
      </c>
      <c r="AG13" s="31">
        <v>6.4163056558927595E-2</v>
      </c>
      <c r="AH13" s="31">
        <v>5.61565691055496E-2</v>
      </c>
      <c r="AI13" s="31">
        <v>7.52287624832782E-2</v>
      </c>
      <c r="AJ13" s="31"/>
      <c r="AK13" s="31">
        <v>6.4553642629801705E-2</v>
      </c>
      <c r="AL13" s="31">
        <v>6.3742681550851304E-2</v>
      </c>
      <c r="AM13" s="31">
        <v>0.102932204887804</v>
      </c>
      <c r="AN13" s="31">
        <v>7.9646210061494402E-2</v>
      </c>
      <c r="AO13" s="31">
        <v>6.8787281554226504E-2</v>
      </c>
      <c r="AP13" s="31">
        <v>0.158402186690182</v>
      </c>
      <c r="AQ13" s="31"/>
      <c r="AR13" s="31">
        <v>5.8548379607806997E-2</v>
      </c>
      <c r="AS13" s="31">
        <v>6.8176480214415303E-2</v>
      </c>
      <c r="AT13" s="31">
        <v>0.12565701812225699</v>
      </c>
      <c r="AU13" s="31"/>
      <c r="AV13" s="31">
        <v>5.6480931349957103E-2</v>
      </c>
      <c r="AW13" s="31">
        <v>7.6114347571460406E-2</v>
      </c>
      <c r="AX13" s="31">
        <v>5.8217087942190097E-2</v>
      </c>
      <c r="AY13" s="31">
        <v>1.2728407064790699E-2</v>
      </c>
      <c r="AZ13" s="31">
        <v>0.14538043971826101</v>
      </c>
      <c r="BA13" s="31"/>
      <c r="BB13" s="31">
        <v>4.39047644733132E-2</v>
      </c>
      <c r="BC13" s="31">
        <v>7.0585764337891793E-2</v>
      </c>
      <c r="BD13" s="31">
        <v>4.8889558055767897E-2</v>
      </c>
      <c r="BE13" s="31"/>
      <c r="BF13" s="31">
        <v>7.3783819004665602E-2</v>
      </c>
      <c r="BG13" s="31">
        <v>8.7481887512340706E-2</v>
      </c>
      <c r="BH13" s="31">
        <v>7.8166869652188595E-2</v>
      </c>
      <c r="BI13" s="31">
        <v>6.0985543095195799E-2</v>
      </c>
      <c r="BJ13" s="31">
        <v>7.6926599261807505E-2</v>
      </c>
      <c r="BK13" s="31">
        <v>6.8919203409792407E-2</v>
      </c>
    </row>
    <row r="14" spans="1:160" s="36" customFormat="1" x14ac:dyDescent="0.35">
      <c r="B14" s="37" t="s">
        <v>436</v>
      </c>
      <c r="C14" s="38">
        <v>0.281703446626409</v>
      </c>
      <c r="D14" s="38">
        <v>0.26897302520874611</v>
      </c>
      <c r="E14" s="38">
        <v>0.29139496137912002</v>
      </c>
      <c r="F14" s="38"/>
      <c r="G14" s="38">
        <v>0.43462822551911606</v>
      </c>
      <c r="H14" s="38">
        <v>0.43543455901295497</v>
      </c>
      <c r="I14" s="38">
        <v>0.3504398980883271</v>
      </c>
      <c r="J14" s="38">
        <v>0.26203367031469221</v>
      </c>
      <c r="K14" s="38">
        <v>0.14403782986084482</v>
      </c>
      <c r="L14" s="38">
        <v>0.10488593988656861</v>
      </c>
      <c r="M14" s="38"/>
      <c r="N14" s="38">
        <v>0.38548797191539896</v>
      </c>
      <c r="O14" s="38">
        <v>0.25671911651823187</v>
      </c>
      <c r="P14" s="38">
        <v>0.221657065362105</v>
      </c>
      <c r="Q14" s="38">
        <v>0.23665520026459042</v>
      </c>
      <c r="R14" s="38">
        <v>0.28426254734238293</v>
      </c>
      <c r="S14" s="38">
        <v>0.29553977929947461</v>
      </c>
      <c r="T14" s="38">
        <v>0.28189177813722799</v>
      </c>
      <c r="U14" s="38">
        <v>0.27714947113964</v>
      </c>
      <c r="V14" s="38">
        <v>0.31149536371991687</v>
      </c>
      <c r="W14" s="38">
        <v>0.2381064122414378</v>
      </c>
      <c r="X14" s="38">
        <v>0.22092288238887098</v>
      </c>
      <c r="Y14" s="38"/>
      <c r="Z14" s="38">
        <v>0.24791839051934331</v>
      </c>
      <c r="AA14" s="38">
        <v>0.2427751084387024</v>
      </c>
      <c r="AB14" s="38">
        <v>0.34339392455458129</v>
      </c>
      <c r="AC14" s="38">
        <v>0.3055623964434187</v>
      </c>
      <c r="AD14" s="38"/>
      <c r="AE14" s="38">
        <v>0.23774723181797039</v>
      </c>
      <c r="AF14" s="38">
        <v>0.28045981982500079</v>
      </c>
      <c r="AG14" s="38">
        <v>0.2826922686154083</v>
      </c>
      <c r="AH14" s="38">
        <v>0.37019800160405403</v>
      </c>
      <c r="AI14" s="38">
        <v>0.36018086033265301</v>
      </c>
      <c r="AJ14" s="38"/>
      <c r="AK14" s="38">
        <v>0.19854599769254069</v>
      </c>
      <c r="AL14" s="38">
        <v>0.3004299186699434</v>
      </c>
      <c r="AM14" s="38">
        <v>0.3295081279517228</v>
      </c>
      <c r="AN14" s="38">
        <v>0.34648450788793983</v>
      </c>
      <c r="AO14" s="38">
        <v>0.36101174829498367</v>
      </c>
      <c r="AP14" s="38">
        <v>0.33542478001389608</v>
      </c>
      <c r="AQ14" s="38"/>
      <c r="AR14" s="38">
        <v>0.23895865268436278</v>
      </c>
      <c r="AS14" s="38">
        <v>0.29623687839926099</v>
      </c>
      <c r="AT14" s="38">
        <v>0.2873544399877081</v>
      </c>
      <c r="AU14" s="38"/>
      <c r="AV14" s="38">
        <v>0.2316934243487099</v>
      </c>
      <c r="AW14" s="38">
        <v>0.36157952135616922</v>
      </c>
      <c r="AX14" s="38">
        <v>0.24701630397976138</v>
      </c>
      <c r="AY14" s="38">
        <v>0.21411801743526851</v>
      </c>
      <c r="AZ14" s="38">
        <v>0.23254904744436841</v>
      </c>
      <c r="BA14" s="38"/>
      <c r="BB14" s="38">
        <v>0.25447183054938227</v>
      </c>
      <c r="BC14" s="38">
        <v>0.36288707031527051</v>
      </c>
      <c r="BD14" s="38">
        <v>0.25958460839528574</v>
      </c>
      <c r="BE14" s="38"/>
      <c r="BF14" s="38">
        <v>0.41387363124640697</v>
      </c>
      <c r="BG14" s="38">
        <v>0.25402291010647687</v>
      </c>
      <c r="BH14" s="38">
        <v>0.30655160823318472</v>
      </c>
      <c r="BI14" s="38">
        <v>0.25190903610548371</v>
      </c>
      <c r="BJ14" s="38">
        <v>0.17801317694165922</v>
      </c>
      <c r="BK14" s="38">
        <v>0.20873670486634929</v>
      </c>
    </row>
    <row r="15" spans="1:160" s="26" customFormat="1" x14ac:dyDescent="0.35">
      <c r="B15" s="39" t="s">
        <v>437</v>
      </c>
      <c r="C15" s="38">
        <v>0.64291410061831</v>
      </c>
      <c r="D15" s="38">
        <v>0.672058479876816</v>
      </c>
      <c r="E15" s="38">
        <v>0.61790279662686498</v>
      </c>
      <c r="F15" s="38"/>
      <c r="G15" s="38">
        <v>0.47026317560469699</v>
      </c>
      <c r="H15" s="38">
        <v>0.48782969736403703</v>
      </c>
      <c r="I15" s="38">
        <v>0.56232686706670498</v>
      </c>
      <c r="J15" s="38">
        <v>0.66515387824078698</v>
      </c>
      <c r="K15" s="38">
        <v>0.79920962387613792</v>
      </c>
      <c r="L15" s="38">
        <v>0.82921962108293701</v>
      </c>
      <c r="M15" s="38"/>
      <c r="N15" s="38">
        <v>0.54437967438990698</v>
      </c>
      <c r="O15" s="38">
        <v>0.66279169724662301</v>
      </c>
      <c r="P15" s="38">
        <v>0.70460470464694192</v>
      </c>
      <c r="Q15" s="38">
        <v>0.68185839376771895</v>
      </c>
      <c r="R15" s="38">
        <v>0.63155092400732604</v>
      </c>
      <c r="S15" s="38">
        <v>0.62904536916365905</v>
      </c>
      <c r="T15" s="38">
        <v>0.64733590674211094</v>
      </c>
      <c r="U15" s="38">
        <v>0.61560929364249906</v>
      </c>
      <c r="V15" s="38">
        <v>0.62727137703926705</v>
      </c>
      <c r="W15" s="38">
        <v>0.69659489501636096</v>
      </c>
      <c r="X15" s="38">
        <v>0.69193747211622203</v>
      </c>
      <c r="Y15" s="38"/>
      <c r="Z15" s="38">
        <v>0.70042780386924908</v>
      </c>
      <c r="AA15" s="38">
        <v>0.68262179845021498</v>
      </c>
      <c r="AB15" s="38">
        <v>0.60112386059838707</v>
      </c>
      <c r="AC15" s="38">
        <v>0.57504921076979998</v>
      </c>
      <c r="AD15" s="38"/>
      <c r="AE15" s="38">
        <v>0.67125835900358299</v>
      </c>
      <c r="AF15" s="38">
        <v>0.64540435503246496</v>
      </c>
      <c r="AG15" s="38">
        <v>0.65314467482566307</v>
      </c>
      <c r="AH15" s="38">
        <v>0.57364542929039697</v>
      </c>
      <c r="AI15" s="38">
        <v>0.56459037718406802</v>
      </c>
      <c r="AJ15" s="38"/>
      <c r="AK15" s="38">
        <v>0.73690035967765799</v>
      </c>
      <c r="AL15" s="38">
        <v>0.63582739977920499</v>
      </c>
      <c r="AM15" s="38">
        <v>0.56755966716047301</v>
      </c>
      <c r="AN15" s="38">
        <v>0.57386928205056598</v>
      </c>
      <c r="AO15" s="38">
        <v>0.57020097015078897</v>
      </c>
      <c r="AP15" s="38">
        <v>0.506173033295922</v>
      </c>
      <c r="AQ15" s="38"/>
      <c r="AR15" s="38">
        <v>0.7024929677078291</v>
      </c>
      <c r="AS15" s="38">
        <v>0.63558664138632304</v>
      </c>
      <c r="AT15" s="38">
        <v>0.58698854189003491</v>
      </c>
      <c r="AU15" s="38"/>
      <c r="AV15" s="38">
        <v>0.7118256443013331</v>
      </c>
      <c r="AW15" s="38">
        <v>0.56230613107237093</v>
      </c>
      <c r="AX15" s="38">
        <v>0.69476660807804791</v>
      </c>
      <c r="AY15" s="38">
        <v>0.77315357549994002</v>
      </c>
      <c r="AZ15" s="38">
        <v>0.62207051283737003</v>
      </c>
      <c r="BA15" s="38"/>
      <c r="BB15" s="38">
        <v>0.70162340497730502</v>
      </c>
      <c r="BC15" s="38">
        <v>0.566527165346838</v>
      </c>
      <c r="BD15" s="38">
        <v>0.69152583354894603</v>
      </c>
      <c r="BE15" s="38"/>
      <c r="BF15" s="38">
        <v>0.51234254974892701</v>
      </c>
      <c r="BG15" s="38">
        <v>0.65849520238118198</v>
      </c>
      <c r="BH15" s="38">
        <v>0.61528152211462706</v>
      </c>
      <c r="BI15" s="38">
        <v>0.68710542079932002</v>
      </c>
      <c r="BJ15" s="38">
        <v>0.74506022379653303</v>
      </c>
      <c r="BK15" s="38">
        <v>0.72234409172385905</v>
      </c>
    </row>
    <row r="16" spans="1:160" s="42" customFormat="1" x14ac:dyDescent="0.35">
      <c r="A16" s="36"/>
      <c r="B16" s="40" t="s">
        <v>438</v>
      </c>
      <c r="C16" s="41">
        <v>-0.361210653991901</v>
      </c>
      <c r="D16" s="41">
        <v>-0.40308545466806989</v>
      </c>
      <c r="E16" s="41">
        <v>-0.32650783524774496</v>
      </c>
      <c r="F16" s="41"/>
      <c r="G16" s="41">
        <v>-3.563495008558093E-2</v>
      </c>
      <c r="H16" s="41">
        <v>-5.239513835108206E-2</v>
      </c>
      <c r="I16" s="41">
        <v>-0.21188696897837789</v>
      </c>
      <c r="J16" s="41">
        <v>-0.40312020792609476</v>
      </c>
      <c r="K16" s="41">
        <v>-0.65517179401529313</v>
      </c>
      <c r="L16" s="41">
        <v>-0.72433368119636843</v>
      </c>
      <c r="M16" s="41"/>
      <c r="N16" s="41">
        <v>-0.15889170247450801</v>
      </c>
      <c r="O16" s="41">
        <v>-0.40607258072839114</v>
      </c>
      <c r="P16" s="41">
        <v>-0.48294763928483692</v>
      </c>
      <c r="Q16" s="41">
        <v>-0.44520319350312854</v>
      </c>
      <c r="R16" s="41">
        <v>-0.34728837666494311</v>
      </c>
      <c r="S16" s="41">
        <v>-0.33350558986418444</v>
      </c>
      <c r="T16" s="41">
        <v>-0.36544412860488296</v>
      </c>
      <c r="U16" s="41">
        <v>-0.33845982250285905</v>
      </c>
      <c r="V16" s="41">
        <v>-0.31577601331935018</v>
      </c>
      <c r="W16" s="41">
        <v>-0.45848848277492316</v>
      </c>
      <c r="X16" s="41">
        <v>-0.47101458972735105</v>
      </c>
      <c r="Y16" s="41"/>
      <c r="Z16" s="41">
        <v>-0.4525094133499058</v>
      </c>
      <c r="AA16" s="41">
        <v>-0.43984669001151255</v>
      </c>
      <c r="AB16" s="41">
        <v>-0.25772993604380579</v>
      </c>
      <c r="AC16" s="41">
        <v>-0.26948681432638127</v>
      </c>
      <c r="AD16" s="41"/>
      <c r="AE16" s="41">
        <v>-0.43351112718561258</v>
      </c>
      <c r="AF16" s="41">
        <v>-0.36494453520746417</v>
      </c>
      <c r="AG16" s="41">
        <v>-0.37045240621025477</v>
      </c>
      <c r="AH16" s="41">
        <v>-0.20344742768634294</v>
      </c>
      <c r="AI16" s="41">
        <v>-0.20440951685141501</v>
      </c>
      <c r="AJ16" s="41"/>
      <c r="AK16" s="41">
        <v>-0.53835436198511732</v>
      </c>
      <c r="AL16" s="41">
        <v>-0.3353974811092616</v>
      </c>
      <c r="AM16" s="41">
        <v>-0.23805153920875022</v>
      </c>
      <c r="AN16" s="41">
        <v>-0.22738477416262615</v>
      </c>
      <c r="AO16" s="41">
        <v>-0.2091892218558053</v>
      </c>
      <c r="AP16" s="41">
        <v>-0.17074825328202592</v>
      </c>
      <c r="AQ16" s="41"/>
      <c r="AR16" s="41">
        <v>-0.46353431502346631</v>
      </c>
      <c r="AS16" s="41">
        <v>-0.33934976298706204</v>
      </c>
      <c r="AT16" s="41">
        <v>-0.29963410190232681</v>
      </c>
      <c r="AU16" s="41"/>
      <c r="AV16" s="41">
        <v>-0.48013221995262323</v>
      </c>
      <c r="AW16" s="41">
        <v>-0.20072660971620171</v>
      </c>
      <c r="AX16" s="41">
        <v>-0.44775030409828653</v>
      </c>
      <c r="AY16" s="41">
        <v>-0.55903555806467153</v>
      </c>
      <c r="AZ16" s="41">
        <v>-0.38952146539300159</v>
      </c>
      <c r="BA16" s="41"/>
      <c r="BB16" s="41">
        <v>-0.44715157442792275</v>
      </c>
      <c r="BC16" s="41">
        <v>-0.20364009503156749</v>
      </c>
      <c r="BD16" s="41">
        <v>-0.43194122515366029</v>
      </c>
      <c r="BE16" s="41"/>
      <c r="BF16" s="41">
        <v>-9.8468918502520042E-2</v>
      </c>
      <c r="BG16" s="41">
        <v>-0.4044722922747051</v>
      </c>
      <c r="BH16" s="41">
        <v>-0.30872991388144233</v>
      </c>
      <c r="BI16" s="41">
        <v>-0.43519638469383631</v>
      </c>
      <c r="BJ16" s="41">
        <v>-0.56704704685487384</v>
      </c>
      <c r="BK16" s="41">
        <v>-0.51360738685750973</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2:FD21"/>
  <sheetViews>
    <sheetView showGridLines="0" workbookViewId="0">
      <pane xSplit="2" topLeftCell="C1" activePane="topRight" state="frozen"/>
      <selection activeCell="A16" sqref="A16"/>
      <selection pane="topRight" activeCell="B16" sqref="B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7.7079480799862293E-2</v>
      </c>
      <c r="D9" s="11">
        <v>8.6904328004778403E-2</v>
      </c>
      <c r="E9" s="11">
        <v>6.75418820407446E-2</v>
      </c>
      <c r="F9" s="11"/>
      <c r="G9" s="11">
        <v>7.7733967965672099E-2</v>
      </c>
      <c r="H9" s="11">
        <v>8.7461663102742795E-2</v>
      </c>
      <c r="I9" s="11">
        <v>4.8654088281743703E-2</v>
      </c>
      <c r="J9" s="11">
        <v>5.8976653311058003E-2</v>
      </c>
      <c r="K9" s="11">
        <v>7.9239798398756306E-2</v>
      </c>
      <c r="L9" s="11">
        <v>0.104539085842123</v>
      </c>
      <c r="M9" s="11"/>
      <c r="N9" s="11">
        <v>6.7751868876777893E-2</v>
      </c>
      <c r="O9" s="11">
        <v>4.4704265314448002E-2</v>
      </c>
      <c r="P9" s="11">
        <v>7.9674484182892996E-2</v>
      </c>
      <c r="Q9" s="11">
        <v>0.102602549967533</v>
      </c>
      <c r="R9" s="11">
        <v>7.5644748962975197E-2</v>
      </c>
      <c r="S9" s="11">
        <v>6.6463387004583097E-2</v>
      </c>
      <c r="T9" s="11">
        <v>9.4997699467625804E-2</v>
      </c>
      <c r="U9" s="11">
        <v>8.5808789526313697E-2</v>
      </c>
      <c r="V9" s="11">
        <v>7.2889181722413404E-2</v>
      </c>
      <c r="W9" s="11">
        <v>0.108895607669991</v>
      </c>
      <c r="X9" s="11">
        <v>7.4603775957229099E-2</v>
      </c>
      <c r="Y9" s="11"/>
      <c r="Z9" s="11">
        <v>7.7796540064560493E-2</v>
      </c>
      <c r="AA9" s="11">
        <v>5.7924359229746501E-2</v>
      </c>
      <c r="AB9" s="11">
        <v>8.3544251031957506E-2</v>
      </c>
      <c r="AC9" s="11">
        <v>9.0392355986110895E-2</v>
      </c>
      <c r="AD9" s="11"/>
      <c r="AE9" s="11">
        <v>9.2895281584012501E-2</v>
      </c>
      <c r="AF9" s="11">
        <v>8.2667602744236804E-2</v>
      </c>
      <c r="AG9" s="11">
        <v>6.4430596308349894E-2</v>
      </c>
      <c r="AH9" s="11">
        <v>5.9736026425449999E-2</v>
      </c>
      <c r="AI9" s="11">
        <v>9.9873794501586094E-2</v>
      </c>
      <c r="AJ9" s="11"/>
      <c r="AK9" s="11">
        <v>9.6266729740152407E-2</v>
      </c>
      <c r="AL9" s="11">
        <v>6.7334423962794904E-2</v>
      </c>
      <c r="AM9" s="11">
        <v>8.9864045530167996E-2</v>
      </c>
      <c r="AN9" s="11">
        <v>7.6725427245398894E-2</v>
      </c>
      <c r="AO9" s="11">
        <v>4.8002668894176301E-2</v>
      </c>
      <c r="AP9" s="11">
        <v>7.9752516499641601E-2</v>
      </c>
      <c r="AQ9" s="11"/>
      <c r="AR9" s="11">
        <v>9.8127804261161494E-2</v>
      </c>
      <c r="AS9" s="11">
        <v>6.4519832984568606E-2</v>
      </c>
      <c r="AT9" s="11">
        <v>6.8752734445115898E-2</v>
      </c>
      <c r="AU9" s="11"/>
      <c r="AV9" s="11">
        <v>8.3830751252532296E-2</v>
      </c>
      <c r="AW9" s="11">
        <v>6.0532591188991597E-2</v>
      </c>
      <c r="AX9" s="11">
        <v>5.5171466692821698E-2</v>
      </c>
      <c r="AY9" s="11">
        <v>0.17701626538686299</v>
      </c>
      <c r="AZ9" s="11">
        <v>6.2563903065031998E-2</v>
      </c>
      <c r="BA9" s="11"/>
      <c r="BB9" s="11">
        <v>7.7932540385488899E-2</v>
      </c>
      <c r="BC9" s="11">
        <v>5.8356854830518903E-2</v>
      </c>
      <c r="BD9" s="11">
        <v>5.1871323887890002E-2</v>
      </c>
      <c r="BE9" s="11"/>
      <c r="BF9" s="11">
        <v>6.6880697908109299E-2</v>
      </c>
      <c r="BG9" s="11">
        <v>6.5321477876440603E-2</v>
      </c>
      <c r="BH9" s="11">
        <v>6.7258868517770506E-2</v>
      </c>
      <c r="BI9" s="11">
        <v>7.7516376222447406E-2</v>
      </c>
      <c r="BJ9" s="11">
        <v>0.10718668315393499</v>
      </c>
      <c r="BK9" s="11">
        <v>0.109465093082016</v>
      </c>
    </row>
    <row r="10" spans="1:160" x14ac:dyDescent="0.35">
      <c r="B10" s="14" t="s">
        <v>341</v>
      </c>
      <c r="C10" s="11">
        <v>0.191637219624511</v>
      </c>
      <c r="D10" s="11">
        <v>0.20811535751392801</v>
      </c>
      <c r="E10" s="11">
        <v>0.17531325093015099</v>
      </c>
      <c r="F10" s="11"/>
      <c r="G10" s="11">
        <v>0.20343201885956999</v>
      </c>
      <c r="H10" s="11">
        <v>0.158136683095701</v>
      </c>
      <c r="I10" s="11">
        <v>0.17226205531043901</v>
      </c>
      <c r="J10" s="11">
        <v>0.18084617938073799</v>
      </c>
      <c r="K10" s="11">
        <v>0.21657594315838299</v>
      </c>
      <c r="L10" s="11">
        <v>0.218799610184261</v>
      </c>
      <c r="M10" s="11"/>
      <c r="N10" s="11">
        <v>0.188760552857512</v>
      </c>
      <c r="O10" s="11">
        <v>0.20267385332556601</v>
      </c>
      <c r="P10" s="11">
        <v>0.215127908188122</v>
      </c>
      <c r="Q10" s="11">
        <v>0.234080506385139</v>
      </c>
      <c r="R10" s="11">
        <v>0.18256453161998101</v>
      </c>
      <c r="S10" s="11">
        <v>0.168509552293788</v>
      </c>
      <c r="T10" s="11">
        <v>0.15612178704378199</v>
      </c>
      <c r="U10" s="11">
        <v>0.13712844700608701</v>
      </c>
      <c r="V10" s="11">
        <v>0.185650459716105</v>
      </c>
      <c r="W10" s="11">
        <v>0.20803177950840801</v>
      </c>
      <c r="X10" s="11">
        <v>0.19549043605292499</v>
      </c>
      <c r="Y10" s="11"/>
      <c r="Z10" s="11">
        <v>0.202788419520601</v>
      </c>
      <c r="AA10" s="11">
        <v>0.205521446621002</v>
      </c>
      <c r="AB10" s="11">
        <v>0.197608160435785</v>
      </c>
      <c r="AC10" s="11">
        <v>0.15444827664902899</v>
      </c>
      <c r="AD10" s="11"/>
      <c r="AE10" s="11">
        <v>0.17524495190727099</v>
      </c>
      <c r="AF10" s="11">
        <v>0.19905837739403501</v>
      </c>
      <c r="AG10" s="11">
        <v>0.19802073311394999</v>
      </c>
      <c r="AH10" s="11">
        <v>0.18156786896834201</v>
      </c>
      <c r="AI10" s="11">
        <v>0.18824444369364501</v>
      </c>
      <c r="AJ10" s="11"/>
      <c r="AK10" s="11">
        <v>0.22484448135155699</v>
      </c>
      <c r="AL10" s="11">
        <v>0.185720463631493</v>
      </c>
      <c r="AM10" s="11">
        <v>0.16420154226660399</v>
      </c>
      <c r="AN10" s="11">
        <v>0.160597946684648</v>
      </c>
      <c r="AO10" s="11">
        <v>0.15934420333285501</v>
      </c>
      <c r="AP10" s="11">
        <v>0.209001098533632</v>
      </c>
      <c r="AQ10" s="11"/>
      <c r="AR10" s="11">
        <v>0.187104169611197</v>
      </c>
      <c r="AS10" s="11">
        <v>0.19883422106724999</v>
      </c>
      <c r="AT10" s="11">
        <v>0.192050970985051</v>
      </c>
      <c r="AU10" s="11"/>
      <c r="AV10" s="11">
        <v>0.205391567384202</v>
      </c>
      <c r="AW10" s="11">
        <v>0.16514617571919599</v>
      </c>
      <c r="AX10" s="11">
        <v>0.25390886573277599</v>
      </c>
      <c r="AY10" s="11">
        <v>0.13768281822539399</v>
      </c>
      <c r="AZ10" s="11">
        <v>0.183141959426459</v>
      </c>
      <c r="BA10" s="11"/>
      <c r="BB10" s="11">
        <v>0.203612265266922</v>
      </c>
      <c r="BC10" s="11">
        <v>0.16916894726105799</v>
      </c>
      <c r="BD10" s="11">
        <v>0.25902310684010199</v>
      </c>
      <c r="BE10" s="11"/>
      <c r="BF10" s="11">
        <v>0.162811395996874</v>
      </c>
      <c r="BG10" s="11">
        <v>0.183967283521111</v>
      </c>
      <c r="BH10" s="11">
        <v>0.176248667890405</v>
      </c>
      <c r="BI10" s="11">
        <v>0.21275594116952301</v>
      </c>
      <c r="BJ10" s="11">
        <v>0.21755842098127201</v>
      </c>
      <c r="BK10" s="11">
        <v>0.237410897333762</v>
      </c>
    </row>
    <row r="11" spans="1:160" x14ac:dyDescent="0.35">
      <c r="B11" s="14" t="s">
        <v>342</v>
      </c>
      <c r="C11" s="11">
        <v>0.49659222037096801</v>
      </c>
      <c r="D11" s="11">
        <v>0.47541394442073798</v>
      </c>
      <c r="E11" s="11">
        <v>0.51833120195978899</v>
      </c>
      <c r="F11" s="11"/>
      <c r="G11" s="11">
        <v>0.43206213166156598</v>
      </c>
      <c r="H11" s="11">
        <v>0.513073959552651</v>
      </c>
      <c r="I11" s="11">
        <v>0.50919523515074505</v>
      </c>
      <c r="J11" s="11">
        <v>0.51871453044076099</v>
      </c>
      <c r="K11" s="11">
        <v>0.49874154635547902</v>
      </c>
      <c r="L11" s="11">
        <v>0.49719144471471599</v>
      </c>
      <c r="M11" s="11"/>
      <c r="N11" s="11">
        <v>0.45250091574792201</v>
      </c>
      <c r="O11" s="11">
        <v>0.53045147567484296</v>
      </c>
      <c r="P11" s="11">
        <v>0.51642943217227899</v>
      </c>
      <c r="Q11" s="11">
        <v>0.46329359664476499</v>
      </c>
      <c r="R11" s="11">
        <v>0.49633242695014501</v>
      </c>
      <c r="S11" s="11">
        <v>0.52760494716219597</v>
      </c>
      <c r="T11" s="11">
        <v>0.53962893516028398</v>
      </c>
      <c r="U11" s="11">
        <v>0.54145425024017302</v>
      </c>
      <c r="V11" s="11">
        <v>0.48494942058358498</v>
      </c>
      <c r="W11" s="11">
        <v>0.47075712400513198</v>
      </c>
      <c r="X11" s="11">
        <v>0.47221668580440102</v>
      </c>
      <c r="Y11" s="11"/>
      <c r="Z11" s="11">
        <v>0.53000786424040403</v>
      </c>
      <c r="AA11" s="11">
        <v>0.51447686174812801</v>
      </c>
      <c r="AB11" s="11">
        <v>0.46588359766223902</v>
      </c>
      <c r="AC11" s="11">
        <v>0.47607848019301902</v>
      </c>
      <c r="AD11" s="11"/>
      <c r="AE11" s="11">
        <v>0.477935659975331</v>
      </c>
      <c r="AF11" s="11">
        <v>0.50877331001276704</v>
      </c>
      <c r="AG11" s="11">
        <v>0.51896387718116899</v>
      </c>
      <c r="AH11" s="11">
        <v>0.48692596450985698</v>
      </c>
      <c r="AI11" s="11">
        <v>0.34476139094052899</v>
      </c>
      <c r="AJ11" s="11"/>
      <c r="AK11" s="11">
        <v>0.48202592497477997</v>
      </c>
      <c r="AL11" s="11">
        <v>0.53671952663336198</v>
      </c>
      <c r="AM11" s="11">
        <v>0.43658984601631501</v>
      </c>
      <c r="AN11" s="11">
        <v>0.48883955394468798</v>
      </c>
      <c r="AO11" s="11">
        <v>0.51160006824653703</v>
      </c>
      <c r="AP11" s="11">
        <v>0.495690399048071</v>
      </c>
      <c r="AQ11" s="11"/>
      <c r="AR11" s="11">
        <v>0.48888048367956299</v>
      </c>
      <c r="AS11" s="11">
        <v>0.51154748266366501</v>
      </c>
      <c r="AT11" s="11">
        <v>0.48679480227376598</v>
      </c>
      <c r="AU11" s="11"/>
      <c r="AV11" s="11">
        <v>0.48510117399540997</v>
      </c>
      <c r="AW11" s="11">
        <v>0.52653215196838699</v>
      </c>
      <c r="AX11" s="11">
        <v>0.50527944325235696</v>
      </c>
      <c r="AY11" s="11">
        <v>0.50723772498011799</v>
      </c>
      <c r="AZ11" s="11">
        <v>0.46200474053174001</v>
      </c>
      <c r="BA11" s="11"/>
      <c r="BB11" s="11">
        <v>0.50014786093504904</v>
      </c>
      <c r="BC11" s="11">
        <v>0.51696830011972195</v>
      </c>
      <c r="BD11" s="11">
        <v>0.50809793264169101</v>
      </c>
      <c r="BE11" s="11"/>
      <c r="BF11" s="11">
        <v>0.479552688525405</v>
      </c>
      <c r="BG11" s="11">
        <v>0.52369760658282705</v>
      </c>
      <c r="BH11" s="11">
        <v>0.50999903182950901</v>
      </c>
      <c r="BI11" s="11">
        <v>0.49642872924817799</v>
      </c>
      <c r="BJ11" s="11">
        <v>0.47696081940992302</v>
      </c>
      <c r="BK11" s="11">
        <v>0.45863587543033502</v>
      </c>
    </row>
    <row r="12" spans="1:160" x14ac:dyDescent="0.35">
      <c r="B12" s="14" t="s">
        <v>343</v>
      </c>
      <c r="C12" s="11">
        <v>0.13617647924694201</v>
      </c>
      <c r="D12" s="11">
        <v>0.14538056725061901</v>
      </c>
      <c r="E12" s="11">
        <v>0.12669535509121799</v>
      </c>
      <c r="F12" s="11"/>
      <c r="G12" s="11">
        <v>0.201358097452493</v>
      </c>
      <c r="H12" s="11">
        <v>0.17713826686062001</v>
      </c>
      <c r="I12" s="11">
        <v>0.16967987250539099</v>
      </c>
      <c r="J12" s="11">
        <v>0.114202670686133</v>
      </c>
      <c r="K12" s="11">
        <v>9.4856497681718194E-2</v>
      </c>
      <c r="L12" s="11">
        <v>7.6866428626864006E-2</v>
      </c>
      <c r="M12" s="11"/>
      <c r="N12" s="11">
        <v>0.21606481069710701</v>
      </c>
      <c r="O12" s="11">
        <v>0.12585979545624901</v>
      </c>
      <c r="P12" s="11">
        <v>0.100265045641416</v>
      </c>
      <c r="Q12" s="11">
        <v>9.0530567236865103E-2</v>
      </c>
      <c r="R12" s="11">
        <v>0.116888288035653</v>
      </c>
      <c r="S12" s="11">
        <v>0.136247794160168</v>
      </c>
      <c r="T12" s="11">
        <v>0.104727009823207</v>
      </c>
      <c r="U12" s="11">
        <v>0.167699368922196</v>
      </c>
      <c r="V12" s="11">
        <v>0.15841730256359099</v>
      </c>
      <c r="W12" s="11">
        <v>0.103248086473337</v>
      </c>
      <c r="X12" s="11">
        <v>0.141164723620261</v>
      </c>
      <c r="Y12" s="11"/>
      <c r="Z12" s="11">
        <v>0.119254142495255</v>
      </c>
      <c r="AA12" s="11">
        <v>0.111993851172692</v>
      </c>
      <c r="AB12" s="11">
        <v>0.16749050454057701</v>
      </c>
      <c r="AC12" s="11">
        <v>0.15008685349084</v>
      </c>
      <c r="AD12" s="11"/>
      <c r="AE12" s="11">
        <v>0.12872526854357</v>
      </c>
      <c r="AF12" s="11">
        <v>0.11482893149660101</v>
      </c>
      <c r="AG12" s="11">
        <v>0.135127709792183</v>
      </c>
      <c r="AH12" s="11">
        <v>0.19640144177300101</v>
      </c>
      <c r="AI12" s="11">
        <v>0.286204393790078</v>
      </c>
      <c r="AJ12" s="11"/>
      <c r="AK12" s="11">
        <v>0.110021974477201</v>
      </c>
      <c r="AL12" s="11">
        <v>0.127008412397589</v>
      </c>
      <c r="AM12" s="11">
        <v>0.19496919414170999</v>
      </c>
      <c r="AN12" s="11">
        <v>0.155424725411066</v>
      </c>
      <c r="AO12" s="11">
        <v>0.17708671813112001</v>
      </c>
      <c r="AP12" s="11">
        <v>6.3721802892428597E-2</v>
      </c>
      <c r="AQ12" s="11"/>
      <c r="AR12" s="11">
        <v>0.124941806237664</v>
      </c>
      <c r="AS12" s="11">
        <v>0.147884605110186</v>
      </c>
      <c r="AT12" s="11">
        <v>0.101176757403677</v>
      </c>
      <c r="AU12" s="11"/>
      <c r="AV12" s="11">
        <v>0.13637214182350499</v>
      </c>
      <c r="AW12" s="11">
        <v>0.16696354501800501</v>
      </c>
      <c r="AX12" s="11">
        <v>0.115002206859376</v>
      </c>
      <c r="AY12" s="11">
        <v>0.107985372301919</v>
      </c>
      <c r="AZ12" s="11">
        <v>0.104064819053365</v>
      </c>
      <c r="BA12" s="11"/>
      <c r="BB12" s="11">
        <v>0.14178575855929301</v>
      </c>
      <c r="BC12" s="11">
        <v>0.16951447846749601</v>
      </c>
      <c r="BD12" s="11">
        <v>0.106616175721961</v>
      </c>
      <c r="BE12" s="11"/>
      <c r="BF12" s="11">
        <v>0.207362320064751</v>
      </c>
      <c r="BG12" s="11">
        <v>0.123972210119069</v>
      </c>
      <c r="BH12" s="11">
        <v>0.135597274012769</v>
      </c>
      <c r="BI12" s="11">
        <v>0.10662534905440101</v>
      </c>
      <c r="BJ12" s="11">
        <v>9.9765382559210206E-2</v>
      </c>
      <c r="BK12" s="11">
        <v>0.117044327131438</v>
      </c>
    </row>
    <row r="13" spans="1:160" x14ac:dyDescent="0.35">
      <c r="B13" s="14" t="s">
        <v>104</v>
      </c>
      <c r="C13" s="31">
        <v>9.8514599957717205E-2</v>
      </c>
      <c r="D13" s="31">
        <v>8.4185802809936899E-2</v>
      </c>
      <c r="E13" s="31">
        <v>0.11211830997809701</v>
      </c>
      <c r="F13" s="31"/>
      <c r="G13" s="31">
        <v>8.5413784060699202E-2</v>
      </c>
      <c r="H13" s="31">
        <v>6.4189427388285203E-2</v>
      </c>
      <c r="I13" s="31">
        <v>0.10020874875168299</v>
      </c>
      <c r="J13" s="31">
        <v>0.12725996618131</v>
      </c>
      <c r="K13" s="31">
        <v>0.110586214405664</v>
      </c>
      <c r="L13" s="31">
        <v>0.102603430632036</v>
      </c>
      <c r="M13" s="31"/>
      <c r="N13" s="31">
        <v>7.4921851820681007E-2</v>
      </c>
      <c r="O13" s="31">
        <v>9.6310610228894103E-2</v>
      </c>
      <c r="P13" s="31">
        <v>8.8503129815289502E-2</v>
      </c>
      <c r="Q13" s="31">
        <v>0.109492779765698</v>
      </c>
      <c r="R13" s="31">
        <v>0.128570004431245</v>
      </c>
      <c r="S13" s="31">
        <v>0.10117431937926499</v>
      </c>
      <c r="T13" s="31">
        <v>0.104524568505101</v>
      </c>
      <c r="U13" s="31">
        <v>6.7909144305229804E-2</v>
      </c>
      <c r="V13" s="31">
        <v>9.8093635414305894E-2</v>
      </c>
      <c r="W13" s="31">
        <v>0.109067402343132</v>
      </c>
      <c r="X13" s="31">
        <v>0.11652437856518399</v>
      </c>
      <c r="Y13" s="31"/>
      <c r="Z13" s="31">
        <v>7.0153033679179702E-2</v>
      </c>
      <c r="AA13" s="31">
        <v>0.11008348122843099</v>
      </c>
      <c r="AB13" s="31">
        <v>8.5473486329441295E-2</v>
      </c>
      <c r="AC13" s="31">
        <v>0.12899403368100101</v>
      </c>
      <c r="AD13" s="31"/>
      <c r="AE13" s="31">
        <v>0.12519883798981599</v>
      </c>
      <c r="AF13" s="31">
        <v>9.4671778352359501E-2</v>
      </c>
      <c r="AG13" s="31">
        <v>8.3457083604347698E-2</v>
      </c>
      <c r="AH13" s="31">
        <v>7.53686983233499E-2</v>
      </c>
      <c r="AI13" s="31">
        <v>8.0915977074161399E-2</v>
      </c>
      <c r="AJ13" s="31"/>
      <c r="AK13" s="31">
        <v>8.6840889456309703E-2</v>
      </c>
      <c r="AL13" s="31">
        <v>8.32171733747607E-2</v>
      </c>
      <c r="AM13" s="31">
        <v>0.114375372045203</v>
      </c>
      <c r="AN13" s="31">
        <v>0.11841234671419799</v>
      </c>
      <c r="AO13" s="31">
        <v>0.103966341395311</v>
      </c>
      <c r="AP13" s="31">
        <v>0.15183418302622601</v>
      </c>
      <c r="AQ13" s="31"/>
      <c r="AR13" s="31">
        <v>0.100945736210415</v>
      </c>
      <c r="AS13" s="31">
        <v>7.72138581743297E-2</v>
      </c>
      <c r="AT13" s="31">
        <v>0.15122473489238999</v>
      </c>
      <c r="AU13" s="31"/>
      <c r="AV13" s="31">
        <v>8.9304365544350006E-2</v>
      </c>
      <c r="AW13" s="31">
        <v>8.08255361054208E-2</v>
      </c>
      <c r="AX13" s="31">
        <v>7.0638017462670302E-2</v>
      </c>
      <c r="AY13" s="31">
        <v>7.0077819105705499E-2</v>
      </c>
      <c r="AZ13" s="31">
        <v>0.188224577923404</v>
      </c>
      <c r="BA13" s="31"/>
      <c r="BB13" s="31">
        <v>7.6521574853247606E-2</v>
      </c>
      <c r="BC13" s="31">
        <v>8.5991419321205104E-2</v>
      </c>
      <c r="BD13" s="31">
        <v>7.4391460908356494E-2</v>
      </c>
      <c r="BE13" s="31"/>
      <c r="BF13" s="31">
        <v>8.33928975048608E-2</v>
      </c>
      <c r="BG13" s="31">
        <v>0.103041421900553</v>
      </c>
      <c r="BH13" s="31">
        <v>0.110896157749546</v>
      </c>
      <c r="BI13" s="31">
        <v>0.10667360430545</v>
      </c>
      <c r="BJ13" s="31">
        <v>9.8528693895660394E-2</v>
      </c>
      <c r="BK13" s="31">
        <v>7.7443807022449199E-2</v>
      </c>
    </row>
    <row r="14" spans="1:160" s="36" customFormat="1" x14ac:dyDescent="0.35">
      <c r="B14" s="37" t="s">
        <v>436</v>
      </c>
      <c r="C14" s="38">
        <v>0.63276869961791005</v>
      </c>
      <c r="D14" s="38">
        <v>0.62079451167135702</v>
      </c>
      <c r="E14" s="38">
        <v>0.64502655705100698</v>
      </c>
      <c r="F14" s="38"/>
      <c r="G14" s="38">
        <v>0.63342022911405893</v>
      </c>
      <c r="H14" s="38">
        <v>0.69021222641327107</v>
      </c>
      <c r="I14" s="38">
        <v>0.67887510765613601</v>
      </c>
      <c r="J14" s="38">
        <v>0.63291720112689398</v>
      </c>
      <c r="K14" s="38">
        <v>0.59359804403719718</v>
      </c>
      <c r="L14" s="38">
        <v>0.57405787334157998</v>
      </c>
      <c r="M14" s="38"/>
      <c r="N14" s="38">
        <v>0.66856572644502898</v>
      </c>
      <c r="O14" s="38">
        <v>0.656311271131092</v>
      </c>
      <c r="P14" s="38">
        <v>0.61669447781369502</v>
      </c>
      <c r="Q14" s="38">
        <v>0.55382416388163014</v>
      </c>
      <c r="R14" s="38">
        <v>0.613220714985798</v>
      </c>
      <c r="S14" s="38">
        <v>0.66385274132236394</v>
      </c>
      <c r="T14" s="38">
        <v>0.64435594498349102</v>
      </c>
      <c r="U14" s="38">
        <v>0.70915361916236908</v>
      </c>
      <c r="V14" s="38">
        <v>0.64336672314717602</v>
      </c>
      <c r="W14" s="38">
        <v>0.57400521047846897</v>
      </c>
      <c r="X14" s="38">
        <v>0.61338140942466202</v>
      </c>
      <c r="Y14" s="38"/>
      <c r="Z14" s="38">
        <v>0.64926200673565904</v>
      </c>
      <c r="AA14" s="38">
        <v>0.62647071292082002</v>
      </c>
      <c r="AB14" s="38">
        <v>0.63337410220281609</v>
      </c>
      <c r="AC14" s="38">
        <v>0.62616533368385907</v>
      </c>
      <c r="AD14" s="38"/>
      <c r="AE14" s="38">
        <v>0.60666092851890097</v>
      </c>
      <c r="AF14" s="38">
        <v>0.62360224150936805</v>
      </c>
      <c r="AG14" s="38">
        <v>0.65409158697335201</v>
      </c>
      <c r="AH14" s="38">
        <v>0.68332740628285804</v>
      </c>
      <c r="AI14" s="38">
        <v>0.63096578473060694</v>
      </c>
      <c r="AJ14" s="38"/>
      <c r="AK14" s="38">
        <v>0.592047899451981</v>
      </c>
      <c r="AL14" s="38">
        <v>0.66372793903095095</v>
      </c>
      <c r="AM14" s="38">
        <v>0.631559040158025</v>
      </c>
      <c r="AN14" s="38">
        <v>0.64426427935575403</v>
      </c>
      <c r="AO14" s="38">
        <v>0.68868678637765701</v>
      </c>
      <c r="AP14" s="38">
        <v>0.55941220194049956</v>
      </c>
      <c r="AQ14" s="38"/>
      <c r="AR14" s="38">
        <v>0.61382228991722698</v>
      </c>
      <c r="AS14" s="38">
        <v>0.65943208777385098</v>
      </c>
      <c r="AT14" s="38">
        <v>0.58797155967744297</v>
      </c>
      <c r="AU14" s="38"/>
      <c r="AV14" s="38">
        <v>0.62147331581891496</v>
      </c>
      <c r="AW14" s="38">
        <v>0.69349569698639202</v>
      </c>
      <c r="AX14" s="38">
        <v>0.62028165011173297</v>
      </c>
      <c r="AY14" s="38">
        <v>0.61522309728203695</v>
      </c>
      <c r="AZ14" s="38">
        <v>0.56606955958510496</v>
      </c>
      <c r="BA14" s="38"/>
      <c r="BB14" s="38">
        <v>0.64193361949434202</v>
      </c>
      <c r="BC14" s="38">
        <v>0.68648277858721796</v>
      </c>
      <c r="BD14" s="38">
        <v>0.61471410836365203</v>
      </c>
      <c r="BE14" s="38"/>
      <c r="BF14" s="38">
        <v>0.68691500859015597</v>
      </c>
      <c r="BG14" s="38">
        <v>0.64766981670189605</v>
      </c>
      <c r="BH14" s="38">
        <v>0.64559630584227801</v>
      </c>
      <c r="BI14" s="38">
        <v>0.60305407830257896</v>
      </c>
      <c r="BJ14" s="38">
        <v>0.57672620196913327</v>
      </c>
      <c r="BK14" s="38">
        <v>0.57568020256177299</v>
      </c>
    </row>
    <row r="15" spans="1:160" s="26" customFormat="1" x14ac:dyDescent="0.35">
      <c r="B15" s="39" t="s">
        <v>437</v>
      </c>
      <c r="C15" s="38">
        <v>0.26871670042437329</v>
      </c>
      <c r="D15" s="38">
        <v>0.29501968551870639</v>
      </c>
      <c r="E15" s="38">
        <v>0.24285513297089559</v>
      </c>
      <c r="F15" s="38"/>
      <c r="G15" s="38">
        <v>0.28116598682524208</v>
      </c>
      <c r="H15" s="38">
        <v>0.24559834619844378</v>
      </c>
      <c r="I15" s="38">
        <v>0.2209161435921827</v>
      </c>
      <c r="J15" s="38">
        <v>0.239822832691796</v>
      </c>
      <c r="K15" s="38">
        <v>0.2958157415571393</v>
      </c>
      <c r="L15" s="38">
        <v>0.32333869602638399</v>
      </c>
      <c r="M15" s="38"/>
      <c r="N15" s="38">
        <v>0.2565124217342899</v>
      </c>
      <c r="O15" s="38">
        <v>0.24737811864001402</v>
      </c>
      <c r="P15" s="38">
        <v>0.29480239237101502</v>
      </c>
      <c r="Q15" s="38">
        <v>0.33668305635267198</v>
      </c>
      <c r="R15" s="38">
        <v>0.25820928058295622</v>
      </c>
      <c r="S15" s="38">
        <v>0.2349729392983711</v>
      </c>
      <c r="T15" s="38">
        <v>0.25111948651140781</v>
      </c>
      <c r="U15" s="38">
        <v>0.22293723653240072</v>
      </c>
      <c r="V15" s="38">
        <v>0.25853964143851837</v>
      </c>
      <c r="W15" s="38">
        <v>0.31692738717839902</v>
      </c>
      <c r="X15" s="38">
        <v>0.2700942120101541</v>
      </c>
      <c r="Y15" s="38"/>
      <c r="Z15" s="38">
        <v>0.2805849595851615</v>
      </c>
      <c r="AA15" s="38">
        <v>0.2634458058507485</v>
      </c>
      <c r="AB15" s="38">
        <v>0.2811524114677425</v>
      </c>
      <c r="AC15" s="38">
        <v>0.24484063263513989</v>
      </c>
      <c r="AD15" s="38"/>
      <c r="AE15" s="38">
        <v>0.26814023349128346</v>
      </c>
      <c r="AF15" s="38">
        <v>0.28172598013827183</v>
      </c>
      <c r="AG15" s="38">
        <v>0.26245132942229987</v>
      </c>
      <c r="AH15" s="38">
        <v>0.24130389539379202</v>
      </c>
      <c r="AI15" s="38">
        <v>0.28811823819523108</v>
      </c>
      <c r="AJ15" s="38"/>
      <c r="AK15" s="38">
        <v>0.32111121109170937</v>
      </c>
      <c r="AL15" s="38">
        <v>0.2530548875942879</v>
      </c>
      <c r="AM15" s="38">
        <v>0.25406558779677202</v>
      </c>
      <c r="AN15" s="38">
        <v>0.23732337393004688</v>
      </c>
      <c r="AO15" s="38">
        <v>0.2073468722270313</v>
      </c>
      <c r="AP15" s="38">
        <v>0.28875361503327357</v>
      </c>
      <c r="AQ15" s="38"/>
      <c r="AR15" s="38">
        <v>0.28523197387235849</v>
      </c>
      <c r="AS15" s="38">
        <v>0.26335405405181861</v>
      </c>
      <c r="AT15" s="38">
        <v>0.2608037054301669</v>
      </c>
      <c r="AU15" s="38"/>
      <c r="AV15" s="38">
        <v>0.28922231863673431</v>
      </c>
      <c r="AW15" s="38">
        <v>0.22567876690818758</v>
      </c>
      <c r="AX15" s="38">
        <v>0.30908033242559768</v>
      </c>
      <c r="AY15" s="38">
        <v>0.31469908361225696</v>
      </c>
      <c r="AZ15" s="38">
        <v>0.24570586249149101</v>
      </c>
      <c r="BA15" s="38"/>
      <c r="BB15" s="38">
        <v>0.28154480565241091</v>
      </c>
      <c r="BC15" s="38">
        <v>0.22752580209157691</v>
      </c>
      <c r="BD15" s="38">
        <v>0.310894430727992</v>
      </c>
      <c r="BE15" s="38"/>
      <c r="BF15" s="38">
        <v>0.2296920939049833</v>
      </c>
      <c r="BG15" s="38">
        <v>0.2492887613975516</v>
      </c>
      <c r="BH15" s="38">
        <v>0.24350753640817552</v>
      </c>
      <c r="BI15" s="38">
        <v>0.2902723173919704</v>
      </c>
      <c r="BJ15" s="38">
        <v>0.32474510413520702</v>
      </c>
      <c r="BK15" s="38">
        <v>0.34687599041577799</v>
      </c>
    </row>
    <row r="16" spans="1:160" s="42" customFormat="1" x14ac:dyDescent="0.35">
      <c r="A16" s="36"/>
      <c r="B16" s="40" t="s">
        <v>438</v>
      </c>
      <c r="C16" s="41">
        <v>0.36405199919353676</v>
      </c>
      <c r="D16" s="41">
        <v>0.32577482615265063</v>
      </c>
      <c r="E16" s="41">
        <v>0.40217142408011142</v>
      </c>
      <c r="F16" s="41"/>
      <c r="G16" s="41">
        <v>0.35225424228881685</v>
      </c>
      <c r="H16" s="41">
        <v>0.44461388021482728</v>
      </c>
      <c r="I16" s="41">
        <v>0.45795896406395331</v>
      </c>
      <c r="J16" s="41">
        <v>0.39309436843509798</v>
      </c>
      <c r="K16" s="41">
        <v>0.29778230248005788</v>
      </c>
      <c r="L16" s="41">
        <v>0.250719177315196</v>
      </c>
      <c r="M16" s="41"/>
      <c r="N16" s="41">
        <v>0.41205330471073909</v>
      </c>
      <c r="O16" s="41">
        <v>0.40893315249107798</v>
      </c>
      <c r="P16" s="41">
        <v>0.32189208544268</v>
      </c>
      <c r="Q16" s="41">
        <v>0.21714110752895815</v>
      </c>
      <c r="R16" s="41">
        <v>0.35501143440284177</v>
      </c>
      <c r="S16" s="41">
        <v>0.42887980202399284</v>
      </c>
      <c r="T16" s="41">
        <v>0.39323645847208322</v>
      </c>
      <c r="U16" s="41">
        <v>0.48621638262996836</v>
      </c>
      <c r="V16" s="41">
        <v>0.38482708170865765</v>
      </c>
      <c r="W16" s="41">
        <v>0.25707782330006995</v>
      </c>
      <c r="X16" s="41">
        <v>0.34328719741450792</v>
      </c>
      <c r="Y16" s="41"/>
      <c r="Z16" s="41">
        <v>0.36867704715049754</v>
      </c>
      <c r="AA16" s="41">
        <v>0.36302490707007151</v>
      </c>
      <c r="AB16" s="41">
        <v>0.35222169073507359</v>
      </c>
      <c r="AC16" s="41">
        <v>0.38132470104871918</v>
      </c>
      <c r="AD16" s="41"/>
      <c r="AE16" s="41">
        <v>0.3385206950276175</v>
      </c>
      <c r="AF16" s="41">
        <v>0.34187626137109622</v>
      </c>
      <c r="AG16" s="41">
        <v>0.39164025755105214</v>
      </c>
      <c r="AH16" s="41">
        <v>0.442023510889066</v>
      </c>
      <c r="AI16" s="41">
        <v>0.34284754653537586</v>
      </c>
      <c r="AJ16" s="41"/>
      <c r="AK16" s="41">
        <v>0.27093668836027163</v>
      </c>
      <c r="AL16" s="41">
        <v>0.41067305143666305</v>
      </c>
      <c r="AM16" s="41">
        <v>0.37749345236125298</v>
      </c>
      <c r="AN16" s="41">
        <v>0.40694090542570716</v>
      </c>
      <c r="AO16" s="41">
        <v>0.48133991415062571</v>
      </c>
      <c r="AP16" s="41">
        <v>0.270658586907226</v>
      </c>
      <c r="AQ16" s="41"/>
      <c r="AR16" s="41">
        <v>0.32859031604486849</v>
      </c>
      <c r="AS16" s="41">
        <v>0.39607803372203237</v>
      </c>
      <c r="AT16" s="41">
        <v>0.32716785424727607</v>
      </c>
      <c r="AU16" s="41"/>
      <c r="AV16" s="41">
        <v>0.33225099718218065</v>
      </c>
      <c r="AW16" s="41">
        <v>0.46781693007820446</v>
      </c>
      <c r="AX16" s="41">
        <v>0.31120131768613529</v>
      </c>
      <c r="AY16" s="41">
        <v>0.30052401366977999</v>
      </c>
      <c r="AZ16" s="41">
        <v>0.32036369709361395</v>
      </c>
      <c r="BA16" s="41"/>
      <c r="BB16" s="41">
        <v>0.36038881384193111</v>
      </c>
      <c r="BC16" s="41">
        <v>0.45895697649564104</v>
      </c>
      <c r="BD16" s="41">
        <v>0.30381967763566003</v>
      </c>
      <c r="BE16" s="41"/>
      <c r="BF16" s="41">
        <v>0.45722291468517268</v>
      </c>
      <c r="BG16" s="41">
        <v>0.39838105530434442</v>
      </c>
      <c r="BH16" s="41">
        <v>0.40208876943410249</v>
      </c>
      <c r="BI16" s="41">
        <v>0.31278176091060855</v>
      </c>
      <c r="BJ16" s="41">
        <v>0.25198109783392625</v>
      </c>
      <c r="BK16" s="41">
        <v>0.228804212145995</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2:FD21"/>
  <sheetViews>
    <sheetView showGridLines="0" workbookViewId="0">
      <pane xSplit="2" topLeftCell="C1" activePane="topRight" state="frozen"/>
      <selection activeCell="A16" sqref="A16"/>
      <selection pane="topRight" activeCell="B8" sqref="B8"/>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359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0.20397981462383899</v>
      </c>
      <c r="D9" s="11">
        <v>0.226307677380783</v>
      </c>
      <c r="E9" s="11">
        <v>0.183875499709901</v>
      </c>
      <c r="F9" s="11"/>
      <c r="G9" s="11">
        <v>0.11780309724463101</v>
      </c>
      <c r="H9" s="11">
        <v>0.107366516529334</v>
      </c>
      <c r="I9" s="11">
        <v>0.133494551137985</v>
      </c>
      <c r="J9" s="11">
        <v>0.21294897572237301</v>
      </c>
      <c r="K9" s="11">
        <v>0.258751495847166</v>
      </c>
      <c r="L9" s="11">
        <v>0.35472984886047199</v>
      </c>
      <c r="M9" s="11"/>
      <c r="N9" s="11">
        <v>0.130354436510909</v>
      </c>
      <c r="O9" s="11">
        <v>0.20179143674202499</v>
      </c>
      <c r="P9" s="11">
        <v>0.20239217054633099</v>
      </c>
      <c r="Q9" s="11">
        <v>0.250781496641859</v>
      </c>
      <c r="R9" s="11">
        <v>0.22622400340790799</v>
      </c>
      <c r="S9" s="11">
        <v>0.18330921041724901</v>
      </c>
      <c r="T9" s="11">
        <v>0.22806903574817</v>
      </c>
      <c r="U9" s="11">
        <v>0.19358093642427501</v>
      </c>
      <c r="V9" s="11">
        <v>0.194693902965627</v>
      </c>
      <c r="W9" s="11">
        <v>0.25917191574626602</v>
      </c>
      <c r="X9" s="11">
        <v>0.23106832391149401</v>
      </c>
      <c r="Y9" s="11"/>
      <c r="Z9" s="11">
        <v>0.226689942653649</v>
      </c>
      <c r="AA9" s="11">
        <v>0.186651582889034</v>
      </c>
      <c r="AB9" s="11">
        <v>0.19028486670674499</v>
      </c>
      <c r="AC9" s="11">
        <v>0.205374581123246</v>
      </c>
      <c r="AD9" s="11"/>
      <c r="AE9" s="11">
        <v>0.23832079689361499</v>
      </c>
      <c r="AF9" s="11">
        <v>0.19207778942339801</v>
      </c>
      <c r="AG9" s="11">
        <v>0.19956584636549499</v>
      </c>
      <c r="AH9" s="11">
        <v>0.14004877100971899</v>
      </c>
      <c r="AI9" s="11">
        <v>0.25469472748970801</v>
      </c>
      <c r="AJ9" s="11"/>
      <c r="AK9" s="11">
        <v>0.28023238346100199</v>
      </c>
      <c r="AL9" s="11">
        <v>0.18166512352556199</v>
      </c>
      <c r="AM9" s="11">
        <v>0.178842754740034</v>
      </c>
      <c r="AN9" s="11">
        <v>0.14696887804026301</v>
      </c>
      <c r="AO9" s="11">
        <v>0.13627141937700599</v>
      </c>
      <c r="AP9" s="11">
        <v>0.11363764629036301</v>
      </c>
      <c r="AQ9" s="11"/>
      <c r="AR9" s="11">
        <v>0.25235459527103599</v>
      </c>
      <c r="AS9" s="11">
        <v>0.19277788527432299</v>
      </c>
      <c r="AT9" s="11">
        <v>0.15498924961376501</v>
      </c>
      <c r="AU9" s="11"/>
      <c r="AV9" s="11">
        <v>0.24626366471222999</v>
      </c>
      <c r="AW9" s="11">
        <v>0.146877537275905</v>
      </c>
      <c r="AX9" s="11">
        <v>0.23096058313460599</v>
      </c>
      <c r="AY9" s="11">
        <v>0.37351878774907499</v>
      </c>
      <c r="AZ9" s="11">
        <v>0.165676753769296</v>
      </c>
      <c r="BA9" s="11"/>
      <c r="BB9" s="11">
        <v>0.248683520422327</v>
      </c>
      <c r="BC9" s="11">
        <v>0.132959760921532</v>
      </c>
      <c r="BD9" s="11">
        <v>0.22230878657452099</v>
      </c>
      <c r="BE9" s="11"/>
      <c r="BF9" s="11">
        <v>0.128271725689275</v>
      </c>
      <c r="BG9" s="11">
        <v>0.18589559167633901</v>
      </c>
      <c r="BH9" s="11">
        <v>0.179153341127023</v>
      </c>
      <c r="BI9" s="11">
        <v>0.239460776931954</v>
      </c>
      <c r="BJ9" s="11">
        <v>0.30587289971101</v>
      </c>
      <c r="BK9" s="11">
        <v>0.254322257392322</v>
      </c>
    </row>
    <row r="10" spans="1:160" x14ac:dyDescent="0.35">
      <c r="B10" s="14" t="s">
        <v>341</v>
      </c>
      <c r="C10" s="11">
        <v>0.28693369672545699</v>
      </c>
      <c r="D10" s="11">
        <v>0.28270214713658298</v>
      </c>
      <c r="E10" s="11">
        <v>0.29187311844397901</v>
      </c>
      <c r="F10" s="11"/>
      <c r="G10" s="11">
        <v>0.26002815718435102</v>
      </c>
      <c r="H10" s="11">
        <v>0.244913167517503</v>
      </c>
      <c r="I10" s="11">
        <v>0.28003675630329899</v>
      </c>
      <c r="J10" s="11">
        <v>0.28515954890429901</v>
      </c>
      <c r="K10" s="11">
        <v>0.34678863476458299</v>
      </c>
      <c r="L10" s="11">
        <v>0.30631120095558501</v>
      </c>
      <c r="M10" s="11"/>
      <c r="N10" s="11">
        <v>0.26572247179688302</v>
      </c>
      <c r="O10" s="11">
        <v>0.295116396511164</v>
      </c>
      <c r="P10" s="11">
        <v>0.34247896754193402</v>
      </c>
      <c r="Q10" s="11">
        <v>0.27709738913747001</v>
      </c>
      <c r="R10" s="11">
        <v>0.301575667248627</v>
      </c>
      <c r="S10" s="11">
        <v>0.25901155719353097</v>
      </c>
      <c r="T10" s="11">
        <v>0.29419259380329499</v>
      </c>
      <c r="U10" s="11">
        <v>0.275264674010681</v>
      </c>
      <c r="V10" s="11">
        <v>0.267804975437962</v>
      </c>
      <c r="W10" s="11">
        <v>0.30310538111764801</v>
      </c>
      <c r="X10" s="11">
        <v>0.294448331485402</v>
      </c>
      <c r="Y10" s="11"/>
      <c r="Z10" s="11">
        <v>0.31820154948746099</v>
      </c>
      <c r="AA10" s="11">
        <v>0.33339372985586002</v>
      </c>
      <c r="AB10" s="11">
        <v>0.27391538445382901</v>
      </c>
      <c r="AC10" s="11">
        <v>0.21838042836088101</v>
      </c>
      <c r="AD10" s="11"/>
      <c r="AE10" s="11">
        <v>0.26231669447392097</v>
      </c>
      <c r="AF10" s="11">
        <v>0.29946376945515502</v>
      </c>
      <c r="AG10" s="11">
        <v>0.31145837584083003</v>
      </c>
      <c r="AH10" s="11">
        <v>0.28089842399795201</v>
      </c>
      <c r="AI10" s="11">
        <v>0.19063612313019901</v>
      </c>
      <c r="AJ10" s="11"/>
      <c r="AK10" s="11">
        <v>0.30225976836462698</v>
      </c>
      <c r="AL10" s="11">
        <v>0.302461628399397</v>
      </c>
      <c r="AM10" s="11">
        <v>0.24961936538726401</v>
      </c>
      <c r="AN10" s="11">
        <v>0.29618029193239198</v>
      </c>
      <c r="AO10" s="11">
        <v>0.26998965809982101</v>
      </c>
      <c r="AP10" s="11">
        <v>0.20274854178066401</v>
      </c>
      <c r="AQ10" s="11"/>
      <c r="AR10" s="11">
        <v>0.29187827585465198</v>
      </c>
      <c r="AS10" s="11">
        <v>0.28804098179103399</v>
      </c>
      <c r="AT10" s="11">
        <v>0.28507295295257701</v>
      </c>
      <c r="AU10" s="11"/>
      <c r="AV10" s="11">
        <v>0.30080797361638401</v>
      </c>
      <c r="AW10" s="11">
        <v>0.26755887445141502</v>
      </c>
      <c r="AX10" s="11">
        <v>0.32788378845244198</v>
      </c>
      <c r="AY10" s="11">
        <v>0.22694783142939101</v>
      </c>
      <c r="AZ10" s="11">
        <v>0.26617130765903901</v>
      </c>
      <c r="BA10" s="11"/>
      <c r="BB10" s="11">
        <v>0.296302393688192</v>
      </c>
      <c r="BC10" s="11">
        <v>0.27814578268165202</v>
      </c>
      <c r="BD10" s="11">
        <v>0.309067387032748</v>
      </c>
      <c r="BE10" s="11"/>
      <c r="BF10" s="11">
        <v>0.24143569991383401</v>
      </c>
      <c r="BG10" s="11">
        <v>0.32020637349265002</v>
      </c>
      <c r="BH10" s="11">
        <v>0.27013175909630599</v>
      </c>
      <c r="BI10" s="11">
        <v>0.28337730103811898</v>
      </c>
      <c r="BJ10" s="11">
        <v>0.30341865054098299</v>
      </c>
      <c r="BK10" s="11">
        <v>0.31968158089181598</v>
      </c>
    </row>
    <row r="11" spans="1:160" x14ac:dyDescent="0.35">
      <c r="B11" s="14" t="s">
        <v>342</v>
      </c>
      <c r="C11" s="11">
        <v>0.30434128831919999</v>
      </c>
      <c r="D11" s="11">
        <v>0.29355001884230197</v>
      </c>
      <c r="E11" s="11">
        <v>0.31427127965717</v>
      </c>
      <c r="F11" s="11"/>
      <c r="G11" s="11">
        <v>0.36362832281707402</v>
      </c>
      <c r="H11" s="11">
        <v>0.39441990296705898</v>
      </c>
      <c r="I11" s="11">
        <v>0.354973365963276</v>
      </c>
      <c r="J11" s="11">
        <v>0.300051362817226</v>
      </c>
      <c r="K11" s="11">
        <v>0.243620058914292</v>
      </c>
      <c r="L11" s="11">
        <v>0.193554915904077</v>
      </c>
      <c r="M11" s="11"/>
      <c r="N11" s="11">
        <v>0.341292808148696</v>
      </c>
      <c r="O11" s="11">
        <v>0.30954287395563701</v>
      </c>
      <c r="P11" s="11">
        <v>0.276678323452904</v>
      </c>
      <c r="Q11" s="11">
        <v>0.30251420500008203</v>
      </c>
      <c r="R11" s="11">
        <v>0.25073020416063602</v>
      </c>
      <c r="S11" s="11">
        <v>0.33118069325858301</v>
      </c>
      <c r="T11" s="11">
        <v>0.299773117600318</v>
      </c>
      <c r="U11" s="11">
        <v>0.341446285176077</v>
      </c>
      <c r="V11" s="11">
        <v>0.32423331176138798</v>
      </c>
      <c r="W11" s="11">
        <v>0.27816320917821902</v>
      </c>
      <c r="X11" s="11">
        <v>0.242560488844452</v>
      </c>
      <c r="Y11" s="11"/>
      <c r="Z11" s="11">
        <v>0.27792431278474899</v>
      </c>
      <c r="AA11" s="11">
        <v>0.31184898658300397</v>
      </c>
      <c r="AB11" s="11">
        <v>0.32025815190988499</v>
      </c>
      <c r="AC11" s="11">
        <v>0.312890599540468</v>
      </c>
      <c r="AD11" s="11"/>
      <c r="AE11" s="11">
        <v>0.27894700361860703</v>
      </c>
      <c r="AF11" s="11">
        <v>0.318529212870927</v>
      </c>
      <c r="AG11" s="11">
        <v>0.30898749874363102</v>
      </c>
      <c r="AH11" s="11">
        <v>0.34368714309007498</v>
      </c>
      <c r="AI11" s="11">
        <v>0.255902612465984</v>
      </c>
      <c r="AJ11" s="11"/>
      <c r="AK11" s="11">
        <v>0.23134561924526101</v>
      </c>
      <c r="AL11" s="11">
        <v>0.33188524468438901</v>
      </c>
      <c r="AM11" s="11">
        <v>0.32100682861798002</v>
      </c>
      <c r="AN11" s="11">
        <v>0.322314507153934</v>
      </c>
      <c r="AO11" s="11">
        <v>0.38011297667357902</v>
      </c>
      <c r="AP11" s="11">
        <v>0.40854125650629503</v>
      </c>
      <c r="AQ11" s="11"/>
      <c r="AR11" s="11">
        <v>0.27006504835252299</v>
      </c>
      <c r="AS11" s="11">
        <v>0.31839051886452102</v>
      </c>
      <c r="AT11" s="11">
        <v>0.30275271102448298</v>
      </c>
      <c r="AU11" s="11"/>
      <c r="AV11" s="11">
        <v>0.27082213993995902</v>
      </c>
      <c r="AW11" s="11">
        <v>0.37097253358093102</v>
      </c>
      <c r="AX11" s="11">
        <v>0.27875298493138401</v>
      </c>
      <c r="AY11" s="11">
        <v>0.227626322585014</v>
      </c>
      <c r="AZ11" s="11">
        <v>0.28047755280999798</v>
      </c>
      <c r="BA11" s="11"/>
      <c r="BB11" s="11">
        <v>0.28141654903665603</v>
      </c>
      <c r="BC11" s="11">
        <v>0.376043814531972</v>
      </c>
      <c r="BD11" s="11">
        <v>0.30629043409842699</v>
      </c>
      <c r="BE11" s="11"/>
      <c r="BF11" s="11">
        <v>0.35894920625273302</v>
      </c>
      <c r="BG11" s="11">
        <v>0.292504845966366</v>
      </c>
      <c r="BH11" s="11">
        <v>0.34277091693999601</v>
      </c>
      <c r="BI11" s="11">
        <v>0.29290556471092299</v>
      </c>
      <c r="BJ11" s="11">
        <v>0.25462432933243001</v>
      </c>
      <c r="BK11" s="11">
        <v>0.23159107881777999</v>
      </c>
    </row>
    <row r="12" spans="1:160" x14ac:dyDescent="0.35">
      <c r="B12" s="14" t="s">
        <v>343</v>
      </c>
      <c r="C12" s="11">
        <v>8.5027047044256399E-2</v>
      </c>
      <c r="D12" s="11">
        <v>0.105898836405084</v>
      </c>
      <c r="E12" s="11">
        <v>6.4252916038328195E-2</v>
      </c>
      <c r="F12" s="11"/>
      <c r="G12" s="11">
        <v>0.14382447574642801</v>
      </c>
      <c r="H12" s="11">
        <v>0.159380266375929</v>
      </c>
      <c r="I12" s="11">
        <v>0.104698503274179</v>
      </c>
      <c r="J12" s="11">
        <v>6.9023995846241207E-2</v>
      </c>
      <c r="K12" s="11">
        <v>2.5633702037241801E-2</v>
      </c>
      <c r="L12" s="11">
        <v>2.1282671492831799E-2</v>
      </c>
      <c r="M12" s="11"/>
      <c r="N12" s="11">
        <v>0.15089610422647601</v>
      </c>
      <c r="O12" s="11">
        <v>7.6254234074276103E-2</v>
      </c>
      <c r="P12" s="11">
        <v>7.1989365497665797E-2</v>
      </c>
      <c r="Q12" s="11">
        <v>5.8982309144195298E-2</v>
      </c>
      <c r="R12" s="11">
        <v>7.0755141874777897E-2</v>
      </c>
      <c r="S12" s="11">
        <v>9.7639128697996402E-2</v>
      </c>
      <c r="T12" s="11">
        <v>7.0326340447420602E-2</v>
      </c>
      <c r="U12" s="11">
        <v>6.7403453104136604E-2</v>
      </c>
      <c r="V12" s="11">
        <v>8.6803348761293406E-2</v>
      </c>
      <c r="W12" s="11">
        <v>4.3870217764277797E-2</v>
      </c>
      <c r="X12" s="11">
        <v>9.6181980562576694E-2</v>
      </c>
      <c r="Y12" s="11"/>
      <c r="Z12" s="11">
        <v>8.6487825136952898E-2</v>
      </c>
      <c r="AA12" s="11">
        <v>4.5276397681417002E-2</v>
      </c>
      <c r="AB12" s="11">
        <v>0.11123606445485</v>
      </c>
      <c r="AC12" s="11">
        <v>0.101062912669766</v>
      </c>
      <c r="AD12" s="11"/>
      <c r="AE12" s="11">
        <v>7.2727255880708302E-2</v>
      </c>
      <c r="AF12" s="11">
        <v>7.3216655579047593E-2</v>
      </c>
      <c r="AG12" s="11">
        <v>7.9121536168756598E-2</v>
      </c>
      <c r="AH12" s="11">
        <v>0.13433139000421901</v>
      </c>
      <c r="AI12" s="11">
        <v>0.221784711462502</v>
      </c>
      <c r="AJ12" s="11"/>
      <c r="AK12" s="11">
        <v>7.0399464496236797E-2</v>
      </c>
      <c r="AL12" s="11">
        <v>7.8220295350181407E-2</v>
      </c>
      <c r="AM12" s="11">
        <v>0.124099943053015</v>
      </c>
      <c r="AN12" s="11">
        <v>0.106134703950221</v>
      </c>
      <c r="AO12" s="11">
        <v>9.5390039296878601E-2</v>
      </c>
      <c r="AP12" s="11">
        <v>0.100052954409437</v>
      </c>
      <c r="AQ12" s="11"/>
      <c r="AR12" s="11">
        <v>7.9456231336650002E-2</v>
      </c>
      <c r="AS12" s="11">
        <v>9.2494184006296803E-2</v>
      </c>
      <c r="AT12" s="11">
        <v>7.95658270171343E-2</v>
      </c>
      <c r="AU12" s="11"/>
      <c r="AV12" s="11">
        <v>7.7252550778688298E-2</v>
      </c>
      <c r="AW12" s="11">
        <v>0.114124808751523</v>
      </c>
      <c r="AX12" s="11">
        <v>8.1836424892839599E-2</v>
      </c>
      <c r="AY12" s="11">
        <v>9.2955272766951105E-2</v>
      </c>
      <c r="AZ12" s="11">
        <v>6.5243412411215895E-2</v>
      </c>
      <c r="BA12" s="11"/>
      <c r="BB12" s="11">
        <v>8.3435635606426001E-2</v>
      </c>
      <c r="BC12" s="11">
        <v>0.105749532383413</v>
      </c>
      <c r="BD12" s="11">
        <v>8.2411987324585698E-2</v>
      </c>
      <c r="BE12" s="11"/>
      <c r="BF12" s="11">
        <v>0.15373436310111899</v>
      </c>
      <c r="BG12" s="11">
        <v>6.1028540859369103E-2</v>
      </c>
      <c r="BH12" s="11">
        <v>0.102826384201781</v>
      </c>
      <c r="BI12" s="11">
        <v>7.3156391100447304E-2</v>
      </c>
      <c r="BJ12" s="11">
        <v>3.0160228329297101E-2</v>
      </c>
      <c r="BK12" s="11">
        <v>6.4538658740371804E-2</v>
      </c>
    </row>
    <row r="13" spans="1:160" x14ac:dyDescent="0.35">
      <c r="B13" s="14" t="s">
        <v>104</v>
      </c>
      <c r="C13" s="31">
        <v>0.119718153287248</v>
      </c>
      <c r="D13" s="31">
        <v>9.1541320235248205E-2</v>
      </c>
      <c r="E13" s="31">
        <v>0.145727186150622</v>
      </c>
      <c r="F13" s="31"/>
      <c r="G13" s="31">
        <v>0.114715947007517</v>
      </c>
      <c r="H13" s="31">
        <v>9.3920146610175601E-2</v>
      </c>
      <c r="I13" s="31">
        <v>0.12679682332125999</v>
      </c>
      <c r="J13" s="31">
        <v>0.13281611670986099</v>
      </c>
      <c r="K13" s="31">
        <v>0.12520610843671701</v>
      </c>
      <c r="L13" s="31">
        <v>0.12412136278703501</v>
      </c>
      <c r="M13" s="31"/>
      <c r="N13" s="31">
        <v>0.111734179317036</v>
      </c>
      <c r="O13" s="31">
        <v>0.11729505871689801</v>
      </c>
      <c r="P13" s="31">
        <v>0.106461172961165</v>
      </c>
      <c r="Q13" s="31">
        <v>0.11062460007639401</v>
      </c>
      <c r="R13" s="31">
        <v>0.15071498330805</v>
      </c>
      <c r="S13" s="31">
        <v>0.12885941043263999</v>
      </c>
      <c r="T13" s="31">
        <v>0.107638912400797</v>
      </c>
      <c r="U13" s="31">
        <v>0.12230465128482899</v>
      </c>
      <c r="V13" s="31">
        <v>0.12646446107372999</v>
      </c>
      <c r="W13" s="31">
        <v>0.11568927619359</v>
      </c>
      <c r="X13" s="31">
        <v>0.135740875196076</v>
      </c>
      <c r="Y13" s="31"/>
      <c r="Z13" s="31">
        <v>9.0696369937187493E-2</v>
      </c>
      <c r="AA13" s="31">
        <v>0.12282930299068499</v>
      </c>
      <c r="AB13" s="31">
        <v>0.104305532474691</v>
      </c>
      <c r="AC13" s="31">
        <v>0.16229147830564</v>
      </c>
      <c r="AD13" s="31"/>
      <c r="AE13" s="31">
        <v>0.14768824913314901</v>
      </c>
      <c r="AF13" s="31">
        <v>0.116712572671472</v>
      </c>
      <c r="AG13" s="31">
        <v>0.100866742881289</v>
      </c>
      <c r="AH13" s="31">
        <v>0.101034271898035</v>
      </c>
      <c r="AI13" s="31">
        <v>7.6981825451606894E-2</v>
      </c>
      <c r="AJ13" s="31"/>
      <c r="AK13" s="31">
        <v>0.11576276443287301</v>
      </c>
      <c r="AL13" s="31">
        <v>0.10576770804047</v>
      </c>
      <c r="AM13" s="31">
        <v>0.126431108201708</v>
      </c>
      <c r="AN13" s="31">
        <v>0.12840161892318999</v>
      </c>
      <c r="AO13" s="31">
        <v>0.118235906552715</v>
      </c>
      <c r="AP13" s="31">
        <v>0.17501960101324099</v>
      </c>
      <c r="AQ13" s="31"/>
      <c r="AR13" s="31">
        <v>0.106245849185139</v>
      </c>
      <c r="AS13" s="31">
        <v>0.108296430063825</v>
      </c>
      <c r="AT13" s="31">
        <v>0.17761925939204001</v>
      </c>
      <c r="AU13" s="31"/>
      <c r="AV13" s="31">
        <v>0.10485367095273999</v>
      </c>
      <c r="AW13" s="31">
        <v>0.100466245940227</v>
      </c>
      <c r="AX13" s="31">
        <v>8.05662185887282E-2</v>
      </c>
      <c r="AY13" s="31">
        <v>7.8951785469569893E-2</v>
      </c>
      <c r="AZ13" s="31">
        <v>0.22243097335045101</v>
      </c>
      <c r="BA13" s="31"/>
      <c r="BB13" s="31">
        <v>9.0161901246399598E-2</v>
      </c>
      <c r="BC13" s="31">
        <v>0.10710110948143101</v>
      </c>
      <c r="BD13" s="31">
        <v>7.9921404969717599E-2</v>
      </c>
      <c r="BE13" s="31"/>
      <c r="BF13" s="31">
        <v>0.11760900504303901</v>
      </c>
      <c r="BG13" s="31">
        <v>0.14036464800527601</v>
      </c>
      <c r="BH13" s="31">
        <v>0.10511759863489401</v>
      </c>
      <c r="BI13" s="31">
        <v>0.111099966218557</v>
      </c>
      <c r="BJ13" s="31">
        <v>0.105923892086279</v>
      </c>
      <c r="BK13" s="31">
        <v>0.12986642415771099</v>
      </c>
    </row>
    <row r="14" spans="1:160" s="36" customFormat="1" x14ac:dyDescent="0.35">
      <c r="B14" s="37" t="s">
        <v>436</v>
      </c>
      <c r="C14" s="38">
        <v>0.38936833536345639</v>
      </c>
      <c r="D14" s="38">
        <v>0.39944885524738599</v>
      </c>
      <c r="E14" s="38">
        <v>0.37852419569549822</v>
      </c>
      <c r="F14" s="38"/>
      <c r="G14" s="38">
        <v>0.50745279856350201</v>
      </c>
      <c r="H14" s="38">
        <v>0.55380016934298792</v>
      </c>
      <c r="I14" s="38">
        <v>0.45967186923745501</v>
      </c>
      <c r="J14" s="38">
        <v>0.36907535866346719</v>
      </c>
      <c r="K14" s="38">
        <v>0.2692537609515338</v>
      </c>
      <c r="L14" s="38">
        <v>0.21483758739690881</v>
      </c>
      <c r="M14" s="38"/>
      <c r="N14" s="38">
        <v>0.49218891237517204</v>
      </c>
      <c r="O14" s="38">
        <v>0.38579710802991313</v>
      </c>
      <c r="P14" s="38">
        <v>0.34866768895056977</v>
      </c>
      <c r="Q14" s="38">
        <v>0.3614965141442773</v>
      </c>
      <c r="R14" s="38">
        <v>0.3214853460354139</v>
      </c>
      <c r="S14" s="38">
        <v>0.42881982195657942</v>
      </c>
      <c r="T14" s="38">
        <v>0.37009945804773858</v>
      </c>
      <c r="U14" s="38">
        <v>0.40884973828021359</v>
      </c>
      <c r="V14" s="38">
        <v>0.4110366605226814</v>
      </c>
      <c r="W14" s="38">
        <v>0.32203342694249681</v>
      </c>
      <c r="X14" s="38">
        <v>0.33874246940702868</v>
      </c>
      <c r="Y14" s="38"/>
      <c r="Z14" s="38">
        <v>0.36441213792170191</v>
      </c>
      <c r="AA14" s="38">
        <v>0.35712538426442098</v>
      </c>
      <c r="AB14" s="38">
        <v>0.43149421636473501</v>
      </c>
      <c r="AC14" s="38">
        <v>0.41395351221023402</v>
      </c>
      <c r="AD14" s="38"/>
      <c r="AE14" s="38">
        <v>0.3516742594993153</v>
      </c>
      <c r="AF14" s="38">
        <v>0.39174586844997461</v>
      </c>
      <c r="AG14" s="38">
        <v>0.38810903491238763</v>
      </c>
      <c r="AH14" s="38">
        <v>0.47801853309429398</v>
      </c>
      <c r="AI14" s="38">
        <v>0.47768732392848601</v>
      </c>
      <c r="AJ14" s="38"/>
      <c r="AK14" s="38">
        <v>0.30174508374149778</v>
      </c>
      <c r="AL14" s="38">
        <v>0.41010554003457045</v>
      </c>
      <c r="AM14" s="38">
        <v>0.44510677167099499</v>
      </c>
      <c r="AN14" s="38">
        <v>0.42844921110415501</v>
      </c>
      <c r="AO14" s="38">
        <v>0.47550301597045763</v>
      </c>
      <c r="AP14" s="38">
        <v>0.50859421091573198</v>
      </c>
      <c r="AQ14" s="38"/>
      <c r="AR14" s="38">
        <v>0.34952127968917301</v>
      </c>
      <c r="AS14" s="38">
        <v>0.4108847028708178</v>
      </c>
      <c r="AT14" s="38">
        <v>0.38231853804161731</v>
      </c>
      <c r="AU14" s="38"/>
      <c r="AV14" s="38">
        <v>0.34807469071864733</v>
      </c>
      <c r="AW14" s="38">
        <v>0.48509734233245405</v>
      </c>
      <c r="AX14" s="38">
        <v>0.36058940982422361</v>
      </c>
      <c r="AY14" s="38">
        <v>0.32058159535196512</v>
      </c>
      <c r="AZ14" s="38">
        <v>0.34572096522121387</v>
      </c>
      <c r="BA14" s="38"/>
      <c r="BB14" s="38">
        <v>0.364852184643082</v>
      </c>
      <c r="BC14" s="38">
        <v>0.481793346915385</v>
      </c>
      <c r="BD14" s="38">
        <v>0.3887024214230127</v>
      </c>
      <c r="BE14" s="38"/>
      <c r="BF14" s="38">
        <v>0.51268356935385206</v>
      </c>
      <c r="BG14" s="38">
        <v>0.3535333868257351</v>
      </c>
      <c r="BH14" s="38">
        <v>0.44559730114177698</v>
      </c>
      <c r="BI14" s="38">
        <v>0.3660619558113703</v>
      </c>
      <c r="BJ14" s="38">
        <v>0.28478455766172711</v>
      </c>
      <c r="BK14" s="38">
        <v>0.29612973755815181</v>
      </c>
    </row>
    <row r="15" spans="1:160" s="26" customFormat="1" x14ac:dyDescent="0.35">
      <c r="B15" s="39" t="s">
        <v>437</v>
      </c>
      <c r="C15" s="38">
        <v>0.49091351134929595</v>
      </c>
      <c r="D15" s="38">
        <v>0.50900982451736598</v>
      </c>
      <c r="E15" s="38">
        <v>0.47574861815388003</v>
      </c>
      <c r="F15" s="38"/>
      <c r="G15" s="38">
        <v>0.37783125442898202</v>
      </c>
      <c r="H15" s="38">
        <v>0.35227968404683702</v>
      </c>
      <c r="I15" s="38">
        <v>0.41353130744128397</v>
      </c>
      <c r="J15" s="38">
        <v>0.49810852462667199</v>
      </c>
      <c r="K15" s="38">
        <v>0.60554013061174894</v>
      </c>
      <c r="L15" s="38">
        <v>0.66104104981605705</v>
      </c>
      <c r="M15" s="38"/>
      <c r="N15" s="38">
        <v>0.39607690830779202</v>
      </c>
      <c r="O15" s="38">
        <v>0.49690783325318899</v>
      </c>
      <c r="P15" s="38">
        <v>0.54487113808826504</v>
      </c>
      <c r="Q15" s="38">
        <v>0.52787888577932907</v>
      </c>
      <c r="R15" s="38">
        <v>0.52779967065653499</v>
      </c>
      <c r="S15" s="38">
        <v>0.44232076761077999</v>
      </c>
      <c r="T15" s="38">
        <v>0.52226162955146505</v>
      </c>
      <c r="U15" s="38">
        <v>0.46884561043495598</v>
      </c>
      <c r="V15" s="38">
        <v>0.462498878403589</v>
      </c>
      <c r="W15" s="38">
        <v>0.56227729686391403</v>
      </c>
      <c r="X15" s="38">
        <v>0.52551665539689596</v>
      </c>
      <c r="Y15" s="38"/>
      <c r="Z15" s="38">
        <v>0.54489149214110999</v>
      </c>
      <c r="AA15" s="38">
        <v>0.52004531274489407</v>
      </c>
      <c r="AB15" s="38">
        <v>0.46420025116057401</v>
      </c>
      <c r="AC15" s="38">
        <v>0.42375500948412703</v>
      </c>
      <c r="AD15" s="38"/>
      <c r="AE15" s="38">
        <v>0.50063749136753599</v>
      </c>
      <c r="AF15" s="38">
        <v>0.491541558878553</v>
      </c>
      <c r="AG15" s="38">
        <v>0.51102422220632504</v>
      </c>
      <c r="AH15" s="38">
        <v>0.42094719500767097</v>
      </c>
      <c r="AI15" s="38">
        <v>0.44533085061990701</v>
      </c>
      <c r="AJ15" s="38"/>
      <c r="AK15" s="38">
        <v>0.58249215182562897</v>
      </c>
      <c r="AL15" s="38">
        <v>0.48412675192495902</v>
      </c>
      <c r="AM15" s="38">
        <v>0.42846212012729801</v>
      </c>
      <c r="AN15" s="38">
        <v>0.44314916997265497</v>
      </c>
      <c r="AO15" s="38">
        <v>0.40626107747682699</v>
      </c>
      <c r="AP15" s="38">
        <v>0.31638618807102703</v>
      </c>
      <c r="AQ15" s="38"/>
      <c r="AR15" s="38">
        <v>0.54423287112568797</v>
      </c>
      <c r="AS15" s="38">
        <v>0.48081886706535698</v>
      </c>
      <c r="AT15" s="38">
        <v>0.44006220256634199</v>
      </c>
      <c r="AU15" s="38"/>
      <c r="AV15" s="38">
        <v>0.54707163832861405</v>
      </c>
      <c r="AW15" s="38">
        <v>0.41443641172732004</v>
      </c>
      <c r="AX15" s="38">
        <v>0.55884437158704792</v>
      </c>
      <c r="AY15" s="38">
        <v>0.600466619178466</v>
      </c>
      <c r="AZ15" s="38">
        <v>0.43184806142833498</v>
      </c>
      <c r="BA15" s="38"/>
      <c r="BB15" s="38">
        <v>0.544985914110519</v>
      </c>
      <c r="BC15" s="38">
        <v>0.41110554360318402</v>
      </c>
      <c r="BD15" s="38">
        <v>0.53137617360726896</v>
      </c>
      <c r="BE15" s="38"/>
      <c r="BF15" s="38">
        <v>0.36970742560310899</v>
      </c>
      <c r="BG15" s="38">
        <v>0.50610196516898909</v>
      </c>
      <c r="BH15" s="38">
        <v>0.44928510022332901</v>
      </c>
      <c r="BI15" s="38">
        <v>0.52283807797007298</v>
      </c>
      <c r="BJ15" s="38">
        <v>0.609291550251993</v>
      </c>
      <c r="BK15" s="38">
        <v>0.57400383828413792</v>
      </c>
    </row>
    <row r="16" spans="1:160" s="42" customFormat="1" x14ac:dyDescent="0.35">
      <c r="A16" s="36"/>
      <c r="B16" s="40" t="s">
        <v>438</v>
      </c>
      <c r="C16" s="41">
        <v>-0.10154517598583956</v>
      </c>
      <c r="D16" s="41">
        <v>-0.10956096926997999</v>
      </c>
      <c r="E16" s="41">
        <v>-9.722442245838181E-2</v>
      </c>
      <c r="F16" s="41"/>
      <c r="G16" s="41">
        <v>0.12962154413451998</v>
      </c>
      <c r="H16" s="41">
        <v>0.20152048529615091</v>
      </c>
      <c r="I16" s="41">
        <v>4.6140561796171042E-2</v>
      </c>
      <c r="J16" s="41">
        <v>-0.1290331659632048</v>
      </c>
      <c r="K16" s="41">
        <v>-0.33628636966021513</v>
      </c>
      <c r="L16" s="41">
        <v>-0.44620346241914821</v>
      </c>
      <c r="M16" s="41"/>
      <c r="N16" s="41">
        <v>9.6112004067380019E-2</v>
      </c>
      <c r="O16" s="41">
        <v>-0.11111072522327586</v>
      </c>
      <c r="P16" s="41">
        <v>-0.19620344913769527</v>
      </c>
      <c r="Q16" s="41">
        <v>-0.16638237163505176</v>
      </c>
      <c r="R16" s="41">
        <v>-0.20631432462112109</v>
      </c>
      <c r="S16" s="41">
        <v>-1.3500945654200569E-2</v>
      </c>
      <c r="T16" s="41">
        <v>-0.15216217150372646</v>
      </c>
      <c r="U16" s="41">
        <v>-5.9995872154742391E-2</v>
      </c>
      <c r="V16" s="41">
        <v>-5.1462217880907601E-2</v>
      </c>
      <c r="W16" s="41">
        <v>-0.24024386992141722</v>
      </c>
      <c r="X16" s="41">
        <v>-0.18677418598986728</v>
      </c>
      <c r="Y16" s="41"/>
      <c r="Z16" s="41">
        <v>-0.18047935421940808</v>
      </c>
      <c r="AA16" s="41">
        <v>-0.1629199284804731</v>
      </c>
      <c r="AB16" s="41">
        <v>-3.2706034795839001E-2</v>
      </c>
      <c r="AC16" s="41">
        <v>-9.8014972738930117E-3</v>
      </c>
      <c r="AD16" s="41"/>
      <c r="AE16" s="41">
        <v>-0.14896323186822069</v>
      </c>
      <c r="AF16" s="41">
        <v>-9.9795690428578387E-2</v>
      </c>
      <c r="AG16" s="41">
        <v>-0.12291518729393741</v>
      </c>
      <c r="AH16" s="41">
        <v>5.7071338086623014E-2</v>
      </c>
      <c r="AI16" s="41">
        <v>3.2356473308578992E-2</v>
      </c>
      <c r="AJ16" s="41"/>
      <c r="AK16" s="41">
        <v>-0.28074706808413119</v>
      </c>
      <c r="AL16" s="41">
        <v>-7.4021211890388572E-2</v>
      </c>
      <c r="AM16" s="41">
        <v>1.6644651543696987E-2</v>
      </c>
      <c r="AN16" s="41">
        <v>-1.4699958868499952E-2</v>
      </c>
      <c r="AO16" s="41">
        <v>6.9241938493630639E-2</v>
      </c>
      <c r="AP16" s="41">
        <v>0.19220802284470495</v>
      </c>
      <c r="AQ16" s="41"/>
      <c r="AR16" s="41">
        <v>-0.19471159143651495</v>
      </c>
      <c r="AS16" s="41">
        <v>-6.9934164194539183E-2</v>
      </c>
      <c r="AT16" s="41">
        <v>-5.774366452472468E-2</v>
      </c>
      <c r="AU16" s="41"/>
      <c r="AV16" s="41">
        <v>-0.19899694760996672</v>
      </c>
      <c r="AW16" s="41">
        <v>7.0660930605134009E-2</v>
      </c>
      <c r="AX16" s="41">
        <v>-0.19825496176282431</v>
      </c>
      <c r="AY16" s="41">
        <v>-0.27988502382650088</v>
      </c>
      <c r="AZ16" s="41">
        <v>-8.6127096207121112E-2</v>
      </c>
      <c r="BA16" s="41"/>
      <c r="BB16" s="41">
        <v>-0.180133729467437</v>
      </c>
      <c r="BC16" s="41">
        <v>7.0687803312200981E-2</v>
      </c>
      <c r="BD16" s="41">
        <v>-0.14267375218425626</v>
      </c>
      <c r="BE16" s="41"/>
      <c r="BF16" s="41">
        <v>0.14297614375074308</v>
      </c>
      <c r="BG16" s="41">
        <v>-0.15256857834325399</v>
      </c>
      <c r="BH16" s="41">
        <v>-3.6877990815520345E-3</v>
      </c>
      <c r="BI16" s="41">
        <v>-0.15677612215870268</v>
      </c>
      <c r="BJ16" s="41">
        <v>-0.32450699259026589</v>
      </c>
      <c r="BK16" s="41">
        <v>-0.27787410072598612</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2:FD21"/>
  <sheetViews>
    <sheetView showGridLines="0" workbookViewId="0">
      <pane xSplit="2" topLeftCell="C1" activePane="topRight" state="frozen"/>
      <selection activeCell="A16" sqref="A16"/>
      <selection pane="topRight" activeCell="A14" sqref="A14:XFD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1:160" ht="40" customHeight="1" x14ac:dyDescent="0.35">
      <c r="D2" s="55" t="s">
        <v>360</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1:160"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1:160"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1:160"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1:160"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1:160" x14ac:dyDescent="0.35">
      <c r="B9" s="14" t="s">
        <v>340</v>
      </c>
      <c r="C9" s="11">
        <v>3.6822164047632902E-2</v>
      </c>
      <c r="D9" s="11">
        <v>4.7520897104978303E-2</v>
      </c>
      <c r="E9" s="11">
        <v>2.6508913764603001E-2</v>
      </c>
      <c r="F9" s="11"/>
      <c r="G9" s="11">
        <v>4.9381835005632702E-2</v>
      </c>
      <c r="H9" s="11">
        <v>4.7701391547302997E-2</v>
      </c>
      <c r="I9" s="11">
        <v>3.5087401810615398E-2</v>
      </c>
      <c r="J9" s="11">
        <v>3.1840819488900898E-2</v>
      </c>
      <c r="K9" s="11">
        <v>4.0620736797696899E-2</v>
      </c>
      <c r="L9" s="11">
        <v>2.2289619981991901E-2</v>
      </c>
      <c r="M9" s="11"/>
      <c r="N9" s="11">
        <v>5.1845104042350598E-2</v>
      </c>
      <c r="O9" s="11">
        <v>2.5188815536625501E-2</v>
      </c>
      <c r="P9" s="11">
        <v>2.51933830088561E-2</v>
      </c>
      <c r="Q9" s="11">
        <v>4.3938067385650398E-2</v>
      </c>
      <c r="R9" s="11">
        <v>3.7937315613212501E-2</v>
      </c>
      <c r="S9" s="11">
        <v>3.1516181253218797E-2</v>
      </c>
      <c r="T9" s="11">
        <v>3.3134746709495497E-2</v>
      </c>
      <c r="U9" s="11">
        <v>3.1690566247024703E-2</v>
      </c>
      <c r="V9" s="11">
        <v>2.6350092578089498E-2</v>
      </c>
      <c r="W9" s="11">
        <v>5.1260740965729697E-2</v>
      </c>
      <c r="X9" s="11">
        <v>4.5750596514591998E-2</v>
      </c>
      <c r="Y9" s="11"/>
      <c r="Z9" s="11">
        <v>2.50189406488306E-2</v>
      </c>
      <c r="AA9" s="11">
        <v>2.36400187893759E-2</v>
      </c>
      <c r="AB9" s="11">
        <v>4.8369992372822003E-2</v>
      </c>
      <c r="AC9" s="11">
        <v>5.29153996068496E-2</v>
      </c>
      <c r="AD9" s="11"/>
      <c r="AE9" s="11">
        <v>4.3955053622436097E-2</v>
      </c>
      <c r="AF9" s="11">
        <v>3.77766059851741E-2</v>
      </c>
      <c r="AG9" s="11">
        <v>3.40099632796571E-2</v>
      </c>
      <c r="AH9" s="11">
        <v>3.1008368895752699E-2</v>
      </c>
      <c r="AI9" s="11">
        <v>2.4967797466272201E-2</v>
      </c>
      <c r="AJ9" s="11"/>
      <c r="AK9" s="11">
        <v>3.22067519822931E-2</v>
      </c>
      <c r="AL9" s="11">
        <v>3.6123849270418701E-2</v>
      </c>
      <c r="AM9" s="11">
        <v>6.3297723771094896E-2</v>
      </c>
      <c r="AN9" s="11">
        <v>4.35650972863093E-2</v>
      </c>
      <c r="AO9" s="11">
        <v>2.7538313005641302E-2</v>
      </c>
      <c r="AP9" s="11">
        <v>3.9294630877041103E-2</v>
      </c>
      <c r="AQ9" s="11"/>
      <c r="AR9" s="11">
        <v>3.9904152063741503E-2</v>
      </c>
      <c r="AS9" s="11">
        <v>3.4787840578461203E-2</v>
      </c>
      <c r="AT9" s="11">
        <v>4.0632479334998799E-2</v>
      </c>
      <c r="AU9" s="11"/>
      <c r="AV9" s="11">
        <v>3.4735974551872599E-2</v>
      </c>
      <c r="AW9" s="11">
        <v>3.5480961992836998E-2</v>
      </c>
      <c r="AX9" s="11">
        <v>3.6459653827530601E-2</v>
      </c>
      <c r="AY9" s="11">
        <v>7.2332207517363703E-2</v>
      </c>
      <c r="AZ9" s="11">
        <v>3.2383520272307703E-2</v>
      </c>
      <c r="BA9" s="11"/>
      <c r="BB9" s="11">
        <v>3.05252562144263E-2</v>
      </c>
      <c r="BC9" s="11">
        <v>3.5388807539546999E-2</v>
      </c>
      <c r="BD9" s="11">
        <v>2.09329253907969E-2</v>
      </c>
      <c r="BE9" s="11"/>
      <c r="BF9" s="11">
        <v>4.4304900604181199E-2</v>
      </c>
      <c r="BG9" s="11">
        <v>2.8586937644001099E-2</v>
      </c>
      <c r="BH9" s="11">
        <v>3.9455383180267901E-2</v>
      </c>
      <c r="BI9" s="11">
        <v>3.3608897457588299E-2</v>
      </c>
      <c r="BJ9" s="11">
        <v>3.9523954843152499E-2</v>
      </c>
      <c r="BK9" s="11">
        <v>4.4080517453234797E-2</v>
      </c>
    </row>
    <row r="10" spans="1:160" x14ac:dyDescent="0.35">
      <c r="B10" s="14" t="s">
        <v>341</v>
      </c>
      <c r="C10" s="11">
        <v>0.10088609131457001</v>
      </c>
      <c r="D10" s="11">
        <v>9.9823028020312093E-2</v>
      </c>
      <c r="E10" s="11">
        <v>0.100904053291445</v>
      </c>
      <c r="F10" s="11"/>
      <c r="G10" s="11">
        <v>0.14962594566979201</v>
      </c>
      <c r="H10" s="11">
        <v>0.120124367495945</v>
      </c>
      <c r="I10" s="11">
        <v>6.3263895441971696E-2</v>
      </c>
      <c r="J10" s="11">
        <v>9.9635645954922497E-2</v>
      </c>
      <c r="K10" s="11">
        <v>9.4021296946695102E-2</v>
      </c>
      <c r="L10" s="11">
        <v>8.8295059784914795E-2</v>
      </c>
      <c r="M10" s="11"/>
      <c r="N10" s="11">
        <v>0.103258888478554</v>
      </c>
      <c r="O10" s="11">
        <v>9.2297189880370403E-2</v>
      </c>
      <c r="P10" s="11">
        <v>0.130373249995163</v>
      </c>
      <c r="Q10" s="11">
        <v>0.11138027934938501</v>
      </c>
      <c r="R10" s="11">
        <v>0.116911781060599</v>
      </c>
      <c r="S10" s="11">
        <v>9.9871077855687496E-2</v>
      </c>
      <c r="T10" s="11">
        <v>9.5810499165882204E-2</v>
      </c>
      <c r="U10" s="11">
        <v>0.120622867122972</v>
      </c>
      <c r="V10" s="11">
        <v>9.2591100604351897E-2</v>
      </c>
      <c r="W10" s="11">
        <v>7.6345760401227494E-2</v>
      </c>
      <c r="X10" s="11">
        <v>8.4591256432376596E-2</v>
      </c>
      <c r="Y10" s="11"/>
      <c r="Z10" s="11">
        <v>0.106575160652549</v>
      </c>
      <c r="AA10" s="11">
        <v>0.108693590616449</v>
      </c>
      <c r="AB10" s="11">
        <v>0.100749676716982</v>
      </c>
      <c r="AC10" s="11">
        <v>8.2067417368018397E-2</v>
      </c>
      <c r="AD10" s="11"/>
      <c r="AE10" s="11">
        <v>8.25390658936207E-2</v>
      </c>
      <c r="AF10" s="11">
        <v>0.113060908861137</v>
      </c>
      <c r="AG10" s="11">
        <v>0.109153986796589</v>
      </c>
      <c r="AH10" s="11">
        <v>9.4104201931039799E-2</v>
      </c>
      <c r="AI10" s="11">
        <v>0.151184092868208</v>
      </c>
      <c r="AJ10" s="11"/>
      <c r="AK10" s="11">
        <v>0.10150729012703601</v>
      </c>
      <c r="AL10" s="11">
        <v>0.11381381277765899</v>
      </c>
      <c r="AM10" s="11">
        <v>0.105783272351784</v>
      </c>
      <c r="AN10" s="11">
        <v>7.64146441333068E-2</v>
      </c>
      <c r="AO10" s="11">
        <v>8.5995318241048793E-2</v>
      </c>
      <c r="AP10" s="11">
        <v>0.100963119993638</v>
      </c>
      <c r="AQ10" s="11"/>
      <c r="AR10" s="11">
        <v>9.4923034233115405E-2</v>
      </c>
      <c r="AS10" s="11">
        <v>0.100760477786205</v>
      </c>
      <c r="AT10" s="11">
        <v>9.9349506243037206E-2</v>
      </c>
      <c r="AU10" s="11"/>
      <c r="AV10" s="11">
        <v>8.98873977187815E-2</v>
      </c>
      <c r="AW10" s="11">
        <v>0.10231833244474001</v>
      </c>
      <c r="AX10" s="11">
        <v>0.13438356034780399</v>
      </c>
      <c r="AY10" s="11">
        <v>0.16842669097106699</v>
      </c>
      <c r="AZ10" s="11">
        <v>9.75672542675418E-2</v>
      </c>
      <c r="BA10" s="11"/>
      <c r="BB10" s="11">
        <v>9.3265985222453204E-2</v>
      </c>
      <c r="BC10" s="11">
        <v>9.8820047855215504E-2</v>
      </c>
      <c r="BD10" s="11">
        <v>0.16133833820048701</v>
      </c>
      <c r="BE10" s="11"/>
      <c r="BF10" s="11">
        <v>9.5590044038022598E-2</v>
      </c>
      <c r="BG10" s="11">
        <v>9.7663324014528E-2</v>
      </c>
      <c r="BH10" s="11">
        <v>9.3468284587139794E-2</v>
      </c>
      <c r="BI10" s="11">
        <v>0.10669294496436101</v>
      </c>
      <c r="BJ10" s="11">
        <v>0.12375684859834001</v>
      </c>
      <c r="BK10" s="11">
        <v>8.1757924162891002E-2</v>
      </c>
    </row>
    <row r="11" spans="1:160" x14ac:dyDescent="0.35">
      <c r="B11" s="14" t="s">
        <v>342</v>
      </c>
      <c r="C11" s="11">
        <v>0.45892153288218202</v>
      </c>
      <c r="D11" s="11">
        <v>0.451880749699207</v>
      </c>
      <c r="E11" s="11">
        <v>0.46646789254075299</v>
      </c>
      <c r="F11" s="11"/>
      <c r="G11" s="11">
        <v>0.389848080616292</v>
      </c>
      <c r="H11" s="11">
        <v>0.43756660599408398</v>
      </c>
      <c r="I11" s="11">
        <v>0.46445073504194001</v>
      </c>
      <c r="J11" s="11">
        <v>0.45545060262676901</v>
      </c>
      <c r="K11" s="11">
        <v>0.50660772705015</v>
      </c>
      <c r="L11" s="11">
        <v>0.48947883167557898</v>
      </c>
      <c r="M11" s="11"/>
      <c r="N11" s="11">
        <v>0.43075568507752499</v>
      </c>
      <c r="O11" s="11">
        <v>0.47671757554240402</v>
      </c>
      <c r="P11" s="11">
        <v>0.46102171371835499</v>
      </c>
      <c r="Q11" s="11">
        <v>0.44592506766540102</v>
      </c>
      <c r="R11" s="11">
        <v>0.43797866601958402</v>
      </c>
      <c r="S11" s="11">
        <v>0.471341819621172</v>
      </c>
      <c r="T11" s="11">
        <v>0.48390947863985101</v>
      </c>
      <c r="U11" s="11">
        <v>0.43752448190509002</v>
      </c>
      <c r="V11" s="11">
        <v>0.45107412989262302</v>
      </c>
      <c r="W11" s="11">
        <v>0.495958434364698</v>
      </c>
      <c r="X11" s="11">
        <v>0.44633849121623698</v>
      </c>
      <c r="Y11" s="11"/>
      <c r="Z11" s="11">
        <v>0.50752597703146995</v>
      </c>
      <c r="AA11" s="11">
        <v>0.48222505532523702</v>
      </c>
      <c r="AB11" s="11">
        <v>0.42314137659336998</v>
      </c>
      <c r="AC11" s="11">
        <v>0.41614271326510599</v>
      </c>
      <c r="AD11" s="11"/>
      <c r="AE11" s="11">
        <v>0.42953075241909899</v>
      </c>
      <c r="AF11" s="11">
        <v>0.43756200500221998</v>
      </c>
      <c r="AG11" s="11">
        <v>0.50194548526095994</v>
      </c>
      <c r="AH11" s="11">
        <v>0.48803990507768902</v>
      </c>
      <c r="AI11" s="11">
        <v>0.42900836604517201</v>
      </c>
      <c r="AJ11" s="11"/>
      <c r="AK11" s="11">
        <v>0.47821169920448198</v>
      </c>
      <c r="AL11" s="11">
        <v>0.48271999620125</v>
      </c>
      <c r="AM11" s="11">
        <v>0.37420331009462598</v>
      </c>
      <c r="AN11" s="11">
        <v>0.42131419134586601</v>
      </c>
      <c r="AO11" s="11">
        <v>0.471168377109008</v>
      </c>
      <c r="AP11" s="11">
        <v>0.38968314010131999</v>
      </c>
      <c r="AQ11" s="11"/>
      <c r="AR11" s="11">
        <v>0.46452343956367198</v>
      </c>
      <c r="AS11" s="11">
        <v>0.46876060618898502</v>
      </c>
      <c r="AT11" s="11">
        <v>0.43694761192239401</v>
      </c>
      <c r="AU11" s="11"/>
      <c r="AV11" s="11">
        <v>0.48144856104124401</v>
      </c>
      <c r="AW11" s="11">
        <v>0.44333652055890299</v>
      </c>
      <c r="AX11" s="11">
        <v>0.48162576091624798</v>
      </c>
      <c r="AY11" s="11">
        <v>0.43078859382808099</v>
      </c>
      <c r="AZ11" s="11">
        <v>0.39529701834441999</v>
      </c>
      <c r="BA11" s="11"/>
      <c r="BB11" s="11">
        <v>0.48668490146125698</v>
      </c>
      <c r="BC11" s="11">
        <v>0.45462149616675401</v>
      </c>
      <c r="BD11" s="11">
        <v>0.46201074789372298</v>
      </c>
      <c r="BE11" s="11"/>
      <c r="BF11" s="11">
        <v>0.42778818792791001</v>
      </c>
      <c r="BG11" s="11">
        <v>0.478545907903203</v>
      </c>
      <c r="BH11" s="11">
        <v>0.44445999555474502</v>
      </c>
      <c r="BI11" s="11">
        <v>0.48865700187758099</v>
      </c>
      <c r="BJ11" s="11">
        <v>0.44364930238942402</v>
      </c>
      <c r="BK11" s="11">
        <v>0.44202628393128102</v>
      </c>
    </row>
    <row r="12" spans="1:160" x14ac:dyDescent="0.35">
      <c r="B12" s="14" t="s">
        <v>343</v>
      </c>
      <c r="C12" s="11">
        <v>0.30246988696907201</v>
      </c>
      <c r="D12" s="11">
        <v>0.31047991932059099</v>
      </c>
      <c r="E12" s="11">
        <v>0.29560349241169098</v>
      </c>
      <c r="F12" s="11"/>
      <c r="G12" s="11">
        <v>0.29737994508328602</v>
      </c>
      <c r="H12" s="11">
        <v>0.31217126653631799</v>
      </c>
      <c r="I12" s="11">
        <v>0.32984473571565598</v>
      </c>
      <c r="J12" s="11">
        <v>0.30253208244572999</v>
      </c>
      <c r="K12" s="11">
        <v>0.26662500903443298</v>
      </c>
      <c r="L12" s="11">
        <v>0.29982789542279498</v>
      </c>
      <c r="M12" s="11"/>
      <c r="N12" s="11">
        <v>0.31997098294479398</v>
      </c>
      <c r="O12" s="11">
        <v>0.32109712884178898</v>
      </c>
      <c r="P12" s="11">
        <v>0.28533991154667698</v>
      </c>
      <c r="Q12" s="11">
        <v>0.281383713536215</v>
      </c>
      <c r="R12" s="11">
        <v>0.29188375180050302</v>
      </c>
      <c r="S12" s="11">
        <v>0.28817273188617298</v>
      </c>
      <c r="T12" s="11">
        <v>0.296730473735353</v>
      </c>
      <c r="U12" s="11">
        <v>0.32444395731180797</v>
      </c>
      <c r="V12" s="11">
        <v>0.33782640907323203</v>
      </c>
      <c r="W12" s="11">
        <v>0.273943534106317</v>
      </c>
      <c r="X12" s="11">
        <v>0.276257113920099</v>
      </c>
      <c r="Y12" s="11"/>
      <c r="Z12" s="11">
        <v>0.28829009223739699</v>
      </c>
      <c r="AA12" s="11">
        <v>0.28640100060725798</v>
      </c>
      <c r="AB12" s="11">
        <v>0.33881780578491799</v>
      </c>
      <c r="AC12" s="11">
        <v>0.30431884932249897</v>
      </c>
      <c r="AD12" s="11"/>
      <c r="AE12" s="11">
        <v>0.32279316827421101</v>
      </c>
      <c r="AF12" s="11">
        <v>0.30910931709608402</v>
      </c>
      <c r="AG12" s="11">
        <v>0.27720180585337401</v>
      </c>
      <c r="AH12" s="11">
        <v>0.310959622461848</v>
      </c>
      <c r="AI12" s="11">
        <v>0.257248832996126</v>
      </c>
      <c r="AJ12" s="11"/>
      <c r="AK12" s="11">
        <v>0.304253229441938</v>
      </c>
      <c r="AL12" s="11">
        <v>0.280640021268732</v>
      </c>
      <c r="AM12" s="11">
        <v>0.32002182017811298</v>
      </c>
      <c r="AN12" s="11">
        <v>0.34019634821510603</v>
      </c>
      <c r="AO12" s="11">
        <v>0.30976391140033099</v>
      </c>
      <c r="AP12" s="11">
        <v>0.31704391682210697</v>
      </c>
      <c r="AQ12" s="11"/>
      <c r="AR12" s="11">
        <v>0.312379219594351</v>
      </c>
      <c r="AS12" s="11">
        <v>0.30747598063208997</v>
      </c>
      <c r="AT12" s="11">
        <v>0.25846493824796701</v>
      </c>
      <c r="AU12" s="11"/>
      <c r="AV12" s="11">
        <v>0.30800628738272601</v>
      </c>
      <c r="AW12" s="11">
        <v>0.33598235554691802</v>
      </c>
      <c r="AX12" s="11">
        <v>0.26931369174555297</v>
      </c>
      <c r="AY12" s="11">
        <v>0.31581941094398203</v>
      </c>
      <c r="AZ12" s="11">
        <v>0.27254645587585702</v>
      </c>
      <c r="BA12" s="11"/>
      <c r="BB12" s="11">
        <v>0.31857913010192501</v>
      </c>
      <c r="BC12" s="11">
        <v>0.32240644246515399</v>
      </c>
      <c r="BD12" s="11">
        <v>0.30224990560186099</v>
      </c>
      <c r="BE12" s="11"/>
      <c r="BF12" s="11">
        <v>0.33364376372462401</v>
      </c>
      <c r="BG12" s="11">
        <v>0.28342778749171499</v>
      </c>
      <c r="BH12" s="11">
        <v>0.331955686984579</v>
      </c>
      <c r="BI12" s="11">
        <v>0.28201237271162699</v>
      </c>
      <c r="BJ12" s="11">
        <v>0.299556299892278</v>
      </c>
      <c r="BK12" s="11">
        <v>0.28843240670538201</v>
      </c>
    </row>
    <row r="13" spans="1:160" x14ac:dyDescent="0.35">
      <c r="B13" s="14" t="s">
        <v>104</v>
      </c>
      <c r="C13" s="31">
        <v>0.100900324786543</v>
      </c>
      <c r="D13" s="31">
        <v>9.0295405854912303E-2</v>
      </c>
      <c r="E13" s="31">
        <v>0.110515647991507</v>
      </c>
      <c r="F13" s="31"/>
      <c r="G13" s="31">
        <v>0.113764193624997</v>
      </c>
      <c r="H13" s="31">
        <v>8.2436368426350201E-2</v>
      </c>
      <c r="I13" s="31">
        <v>0.107353231989816</v>
      </c>
      <c r="J13" s="31">
        <v>0.110540849483679</v>
      </c>
      <c r="K13" s="31">
        <v>9.2125230171024905E-2</v>
      </c>
      <c r="L13" s="31">
        <v>0.10010859313471999</v>
      </c>
      <c r="M13" s="31"/>
      <c r="N13" s="31">
        <v>9.4169339456776302E-2</v>
      </c>
      <c r="O13" s="31">
        <v>8.4699290198810798E-2</v>
      </c>
      <c r="P13" s="31">
        <v>9.8071741730949194E-2</v>
      </c>
      <c r="Q13" s="31">
        <v>0.11737287206335</v>
      </c>
      <c r="R13" s="31">
        <v>0.115288485506102</v>
      </c>
      <c r="S13" s="31">
        <v>0.109098189383748</v>
      </c>
      <c r="T13" s="31">
        <v>9.0414801749418294E-2</v>
      </c>
      <c r="U13" s="31">
        <v>8.5718127413104903E-2</v>
      </c>
      <c r="V13" s="31">
        <v>9.2158267851703807E-2</v>
      </c>
      <c r="W13" s="31">
        <v>0.102491530162028</v>
      </c>
      <c r="X13" s="31">
        <v>0.14706254191669499</v>
      </c>
      <c r="Y13" s="31"/>
      <c r="Z13" s="31">
        <v>7.2589829429753505E-2</v>
      </c>
      <c r="AA13" s="31">
        <v>9.9040334661680607E-2</v>
      </c>
      <c r="AB13" s="31">
        <v>8.8921148531908203E-2</v>
      </c>
      <c r="AC13" s="31">
        <v>0.14455562043752601</v>
      </c>
      <c r="AD13" s="31"/>
      <c r="AE13" s="31">
        <v>0.121181959790633</v>
      </c>
      <c r="AF13" s="31">
        <v>0.102491163055385</v>
      </c>
      <c r="AG13" s="31">
        <v>7.7688758809419903E-2</v>
      </c>
      <c r="AH13" s="31">
        <v>7.5887901633670804E-2</v>
      </c>
      <c r="AI13" s="31">
        <v>0.13759091062422199</v>
      </c>
      <c r="AJ13" s="31"/>
      <c r="AK13" s="31">
        <v>8.3821029244250306E-2</v>
      </c>
      <c r="AL13" s="31">
        <v>8.6702320481941195E-2</v>
      </c>
      <c r="AM13" s="31">
        <v>0.13669387360438201</v>
      </c>
      <c r="AN13" s="31">
        <v>0.118509719019412</v>
      </c>
      <c r="AO13" s="31">
        <v>0.10553408024397</v>
      </c>
      <c r="AP13" s="31">
        <v>0.15301519220589299</v>
      </c>
      <c r="AQ13" s="31"/>
      <c r="AR13" s="31">
        <v>8.82701545451203E-2</v>
      </c>
      <c r="AS13" s="31">
        <v>8.8215094814259404E-2</v>
      </c>
      <c r="AT13" s="31">
        <v>0.164605464251603</v>
      </c>
      <c r="AU13" s="31"/>
      <c r="AV13" s="31">
        <v>8.5921779305375701E-2</v>
      </c>
      <c r="AW13" s="31">
        <v>8.28818294566014E-2</v>
      </c>
      <c r="AX13" s="31">
        <v>7.8217333162864305E-2</v>
      </c>
      <c r="AY13" s="31">
        <v>1.2633096739506799E-2</v>
      </c>
      <c r="AZ13" s="31">
        <v>0.202205751239874</v>
      </c>
      <c r="BA13" s="31"/>
      <c r="BB13" s="31">
        <v>7.0944726999938201E-2</v>
      </c>
      <c r="BC13" s="31">
        <v>8.8763205973328693E-2</v>
      </c>
      <c r="BD13" s="31">
        <v>5.3468082913132702E-2</v>
      </c>
      <c r="BE13" s="31"/>
      <c r="BF13" s="31">
        <v>9.8673103705261694E-2</v>
      </c>
      <c r="BG13" s="31">
        <v>0.11177604294655299</v>
      </c>
      <c r="BH13" s="31">
        <v>9.0660649693268605E-2</v>
      </c>
      <c r="BI13" s="31">
        <v>8.9028782988842897E-2</v>
      </c>
      <c r="BJ13" s="31">
        <v>9.3513594276805806E-2</v>
      </c>
      <c r="BK13" s="31">
        <v>0.143702867747211</v>
      </c>
    </row>
    <row r="14" spans="1:160" s="36" customFormat="1" x14ac:dyDescent="0.35">
      <c r="B14" s="37" t="s">
        <v>436</v>
      </c>
      <c r="C14" s="38">
        <v>0.76139141985125403</v>
      </c>
      <c r="D14" s="38">
        <v>0.76236066901979793</v>
      </c>
      <c r="E14" s="38">
        <v>0.76207138495244398</v>
      </c>
      <c r="F14" s="38"/>
      <c r="G14" s="38">
        <v>0.68722802569957797</v>
      </c>
      <c r="H14" s="38">
        <v>0.74973787253040203</v>
      </c>
      <c r="I14" s="38">
        <v>0.79429547075759599</v>
      </c>
      <c r="J14" s="38">
        <v>0.757982685072499</v>
      </c>
      <c r="K14" s="38">
        <v>0.77323273608458298</v>
      </c>
      <c r="L14" s="38">
        <v>0.78930672709837402</v>
      </c>
      <c r="M14" s="38"/>
      <c r="N14" s="38">
        <v>0.75072666802231902</v>
      </c>
      <c r="O14" s="38">
        <v>0.797814704384193</v>
      </c>
      <c r="P14" s="38">
        <v>0.74636162526503202</v>
      </c>
      <c r="Q14" s="38">
        <v>0.72730878120161602</v>
      </c>
      <c r="R14" s="38">
        <v>0.72986241782008698</v>
      </c>
      <c r="S14" s="38">
        <v>0.75951455150734493</v>
      </c>
      <c r="T14" s="38">
        <v>0.780639952375204</v>
      </c>
      <c r="U14" s="38">
        <v>0.76196843921689794</v>
      </c>
      <c r="V14" s="38">
        <v>0.78890053896585499</v>
      </c>
      <c r="W14" s="38">
        <v>0.769901968471015</v>
      </c>
      <c r="X14" s="38">
        <v>0.72259560513633603</v>
      </c>
      <c r="Y14" s="38"/>
      <c r="Z14" s="38">
        <v>0.79581606926886694</v>
      </c>
      <c r="AA14" s="38">
        <v>0.768626055932495</v>
      </c>
      <c r="AB14" s="38">
        <v>0.76195918237828797</v>
      </c>
      <c r="AC14" s="38">
        <v>0.72046156258760496</v>
      </c>
      <c r="AD14" s="38"/>
      <c r="AE14" s="38">
        <v>0.75232392069331</v>
      </c>
      <c r="AF14" s="38">
        <v>0.746671322098304</v>
      </c>
      <c r="AG14" s="38">
        <v>0.77914729111433401</v>
      </c>
      <c r="AH14" s="38">
        <v>0.79899952753953696</v>
      </c>
      <c r="AI14" s="38">
        <v>0.686257199041298</v>
      </c>
      <c r="AJ14" s="38"/>
      <c r="AK14" s="38">
        <v>0.78246492864642003</v>
      </c>
      <c r="AL14" s="38">
        <v>0.76336001746998194</v>
      </c>
      <c r="AM14" s="38">
        <v>0.69422513027273891</v>
      </c>
      <c r="AN14" s="38">
        <v>0.76151053956097203</v>
      </c>
      <c r="AO14" s="38">
        <v>0.78093228850933905</v>
      </c>
      <c r="AP14" s="38">
        <v>0.70672705692342697</v>
      </c>
      <c r="AQ14" s="38"/>
      <c r="AR14" s="38">
        <v>0.77690265915802303</v>
      </c>
      <c r="AS14" s="38">
        <v>0.77623658682107499</v>
      </c>
      <c r="AT14" s="38">
        <v>0.69541255017036097</v>
      </c>
      <c r="AU14" s="38"/>
      <c r="AV14" s="38">
        <v>0.78945484842397007</v>
      </c>
      <c r="AW14" s="38">
        <v>0.77931887610582096</v>
      </c>
      <c r="AX14" s="38">
        <v>0.75093945266180095</v>
      </c>
      <c r="AY14" s="38">
        <v>0.74660800477206302</v>
      </c>
      <c r="AZ14" s="38">
        <v>0.66784347422027701</v>
      </c>
      <c r="BA14" s="38"/>
      <c r="BB14" s="38">
        <v>0.80526403156318205</v>
      </c>
      <c r="BC14" s="38">
        <v>0.777027938631908</v>
      </c>
      <c r="BD14" s="38">
        <v>0.76426065349558403</v>
      </c>
      <c r="BE14" s="38"/>
      <c r="BF14" s="38">
        <v>0.76143195165253408</v>
      </c>
      <c r="BG14" s="38">
        <v>0.76197369539491799</v>
      </c>
      <c r="BH14" s="38">
        <v>0.77641568253932403</v>
      </c>
      <c r="BI14" s="38">
        <v>0.77066937458920792</v>
      </c>
      <c r="BJ14" s="38">
        <v>0.74320560228170196</v>
      </c>
      <c r="BK14" s="38">
        <v>0.73045869063666302</v>
      </c>
    </row>
    <row r="15" spans="1:160" s="26" customFormat="1" x14ac:dyDescent="0.35">
      <c r="B15" s="39" t="s">
        <v>437</v>
      </c>
      <c r="C15" s="38">
        <v>0.13770825536220291</v>
      </c>
      <c r="D15" s="38">
        <v>0.1473439251252904</v>
      </c>
      <c r="E15" s="38">
        <v>0.12741296705604799</v>
      </c>
      <c r="F15" s="38"/>
      <c r="G15" s="38">
        <v>0.19900778067542471</v>
      </c>
      <c r="H15" s="38">
        <v>0.16782575904324801</v>
      </c>
      <c r="I15" s="38">
        <v>9.8351297252587094E-2</v>
      </c>
      <c r="J15" s="38">
        <v>0.13147646544382341</v>
      </c>
      <c r="K15" s="38">
        <v>0.13464203374439199</v>
      </c>
      <c r="L15" s="38">
        <v>0.1105846797669067</v>
      </c>
      <c r="M15" s="38"/>
      <c r="N15" s="38">
        <v>0.15510399252090459</v>
      </c>
      <c r="O15" s="38">
        <v>0.1174860054169959</v>
      </c>
      <c r="P15" s="38">
        <v>0.1555666330040191</v>
      </c>
      <c r="Q15" s="38">
        <v>0.15531834673503542</v>
      </c>
      <c r="R15" s="38">
        <v>0.1548490966738115</v>
      </c>
      <c r="S15" s="38">
        <v>0.13138725910890631</v>
      </c>
      <c r="T15" s="38">
        <v>0.1289452458753777</v>
      </c>
      <c r="U15" s="38">
        <v>0.1523134333699967</v>
      </c>
      <c r="V15" s="38">
        <v>0.1189411931824414</v>
      </c>
      <c r="W15" s="38">
        <v>0.1276065013669572</v>
      </c>
      <c r="X15" s="38">
        <v>0.13034185294696859</v>
      </c>
      <c r="Y15" s="38"/>
      <c r="Z15" s="38">
        <v>0.13159410130137961</v>
      </c>
      <c r="AA15" s="38">
        <v>0.13233360940582489</v>
      </c>
      <c r="AB15" s="38">
        <v>0.14911966908980401</v>
      </c>
      <c r="AC15" s="38">
        <v>0.134982816974868</v>
      </c>
      <c r="AD15" s="38"/>
      <c r="AE15" s="38">
        <v>0.1264941195160568</v>
      </c>
      <c r="AF15" s="38">
        <v>0.15083751484631108</v>
      </c>
      <c r="AG15" s="38">
        <v>0.1431639500762461</v>
      </c>
      <c r="AH15" s="38">
        <v>0.1251125708267925</v>
      </c>
      <c r="AI15" s="38">
        <v>0.1761518903344802</v>
      </c>
      <c r="AJ15" s="38"/>
      <c r="AK15" s="38">
        <v>0.13371404210932911</v>
      </c>
      <c r="AL15" s="38">
        <v>0.14993766204807768</v>
      </c>
      <c r="AM15" s="38">
        <v>0.16908099612287891</v>
      </c>
      <c r="AN15" s="38">
        <v>0.11997974141961609</v>
      </c>
      <c r="AO15" s="38">
        <v>0.11353363124669009</v>
      </c>
      <c r="AP15" s="38">
        <v>0.1402577508706791</v>
      </c>
      <c r="AQ15" s="38"/>
      <c r="AR15" s="38">
        <v>0.13482718629685692</v>
      </c>
      <c r="AS15" s="38">
        <v>0.13554831836466621</v>
      </c>
      <c r="AT15" s="38">
        <v>0.13998198557803601</v>
      </c>
      <c r="AU15" s="38"/>
      <c r="AV15" s="38">
        <v>0.12462337227065409</v>
      </c>
      <c r="AW15" s="38">
        <v>0.13779929443757699</v>
      </c>
      <c r="AX15" s="38">
        <v>0.1708432141753346</v>
      </c>
      <c r="AY15" s="38">
        <v>0.24075889848843068</v>
      </c>
      <c r="AZ15" s="38">
        <v>0.12995077453984949</v>
      </c>
      <c r="BA15" s="38"/>
      <c r="BB15" s="38">
        <v>0.1237912414368795</v>
      </c>
      <c r="BC15" s="38">
        <v>0.13420885539476252</v>
      </c>
      <c r="BD15" s="38">
        <v>0.18227126359128393</v>
      </c>
      <c r="BE15" s="38"/>
      <c r="BF15" s="38">
        <v>0.13989494464220381</v>
      </c>
      <c r="BG15" s="38">
        <v>0.12625026165852909</v>
      </c>
      <c r="BH15" s="38">
        <v>0.13292366776740769</v>
      </c>
      <c r="BI15" s="38">
        <v>0.14030184242194932</v>
      </c>
      <c r="BJ15" s="38">
        <v>0.16328080344149251</v>
      </c>
      <c r="BK15" s="38">
        <v>0.12583844161612578</v>
      </c>
    </row>
    <row r="16" spans="1:160" s="42" customFormat="1" x14ac:dyDescent="0.35">
      <c r="A16" s="36"/>
      <c r="B16" s="40" t="s">
        <v>438</v>
      </c>
      <c r="C16" s="41">
        <v>0.62368316448905115</v>
      </c>
      <c r="D16" s="41">
        <v>0.61501674389450756</v>
      </c>
      <c r="E16" s="41">
        <v>0.63465841789639599</v>
      </c>
      <c r="F16" s="41"/>
      <c r="G16" s="41">
        <v>0.48822024502415329</v>
      </c>
      <c r="H16" s="41">
        <v>0.58191211348715399</v>
      </c>
      <c r="I16" s="41">
        <v>0.69594417350500892</v>
      </c>
      <c r="J16" s="41">
        <v>0.62650621962867559</v>
      </c>
      <c r="K16" s="41">
        <v>0.638590702340191</v>
      </c>
      <c r="L16" s="41">
        <v>0.67872204733146735</v>
      </c>
      <c r="M16" s="41"/>
      <c r="N16" s="41">
        <v>0.59562267550141446</v>
      </c>
      <c r="O16" s="41">
        <v>0.68032869896719705</v>
      </c>
      <c r="P16" s="41">
        <v>0.59079499226101295</v>
      </c>
      <c r="Q16" s="41">
        <v>0.5719904344665806</v>
      </c>
      <c r="R16" s="41">
        <v>0.57501332114627546</v>
      </c>
      <c r="S16" s="41">
        <v>0.62812729239843867</v>
      </c>
      <c r="T16" s="41">
        <v>0.6516947064998263</v>
      </c>
      <c r="U16" s="41">
        <v>0.60965500584690124</v>
      </c>
      <c r="V16" s="41">
        <v>0.66995934578341365</v>
      </c>
      <c r="W16" s="41">
        <v>0.64229546710405783</v>
      </c>
      <c r="X16" s="41">
        <v>0.59225375218936738</v>
      </c>
      <c r="Y16" s="41"/>
      <c r="Z16" s="41">
        <v>0.66422196796748734</v>
      </c>
      <c r="AA16" s="41">
        <v>0.63629244652667016</v>
      </c>
      <c r="AB16" s="41">
        <v>0.61283951328848396</v>
      </c>
      <c r="AC16" s="41">
        <v>0.58547874561273694</v>
      </c>
      <c r="AD16" s="41"/>
      <c r="AE16" s="41">
        <v>0.62582980117725318</v>
      </c>
      <c r="AF16" s="41">
        <v>0.59583380725199286</v>
      </c>
      <c r="AG16" s="41">
        <v>0.63598334103808796</v>
      </c>
      <c r="AH16" s="41">
        <v>0.67388695671274446</v>
      </c>
      <c r="AI16" s="41">
        <v>0.51010530870681781</v>
      </c>
      <c r="AJ16" s="41"/>
      <c r="AK16" s="41">
        <v>0.6487508865370909</v>
      </c>
      <c r="AL16" s="41">
        <v>0.61342235542190426</v>
      </c>
      <c r="AM16" s="41">
        <v>0.52514413414985994</v>
      </c>
      <c r="AN16" s="41">
        <v>0.64153079814135594</v>
      </c>
      <c r="AO16" s="41">
        <v>0.66739865726264891</v>
      </c>
      <c r="AP16" s="41">
        <v>0.56646930605274792</v>
      </c>
      <c r="AQ16" s="41"/>
      <c r="AR16" s="41">
        <v>0.64207547286116617</v>
      </c>
      <c r="AS16" s="41">
        <v>0.6406882684564088</v>
      </c>
      <c r="AT16" s="41">
        <v>0.55543056459232498</v>
      </c>
      <c r="AU16" s="41"/>
      <c r="AV16" s="41">
        <v>0.66483147615331595</v>
      </c>
      <c r="AW16" s="41">
        <v>0.64151958166824397</v>
      </c>
      <c r="AX16" s="41">
        <v>0.5800962384864663</v>
      </c>
      <c r="AY16" s="41">
        <v>0.50584910628363233</v>
      </c>
      <c r="AZ16" s="41">
        <v>0.53789269968042752</v>
      </c>
      <c r="BA16" s="41"/>
      <c r="BB16" s="41">
        <v>0.68147279012630257</v>
      </c>
      <c r="BC16" s="41">
        <v>0.64281908323714543</v>
      </c>
      <c r="BD16" s="41">
        <v>0.58198938990430005</v>
      </c>
      <c r="BE16" s="41"/>
      <c r="BF16" s="41">
        <v>0.62153700701033032</v>
      </c>
      <c r="BG16" s="41">
        <v>0.63572343373638884</v>
      </c>
      <c r="BH16" s="41">
        <v>0.64349201477191631</v>
      </c>
      <c r="BI16" s="41">
        <v>0.6303675321672586</v>
      </c>
      <c r="BJ16" s="41">
        <v>0.57992479884020942</v>
      </c>
      <c r="BK16" s="41">
        <v>0.60462024902053724</v>
      </c>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row>
    <row r="17" spans="2:2" x14ac:dyDescent="0.35">
      <c r="B17" s="28"/>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B2:G21"/>
  <sheetViews>
    <sheetView showGridLines="0" workbookViewId="0">
      <pane xSplit="2" topLeftCell="C1" activePane="topRight" state="frozen"/>
      <selection pane="topRight" activeCell="B21" sqref="B21"/>
    </sheetView>
  </sheetViews>
  <sheetFormatPr defaultColWidth="11.453125" defaultRowHeight="14.5" x14ac:dyDescent="0.35"/>
  <cols>
    <col min="2" max="2" width="25.7265625" customWidth="1"/>
    <col min="3" max="7" width="20.7265625" customWidth="1"/>
  </cols>
  <sheetData>
    <row r="2" spans="2:7" ht="40" customHeight="1" x14ac:dyDescent="0.35">
      <c r="D2" s="55" t="s">
        <v>365</v>
      </c>
      <c r="E2" s="50"/>
      <c r="F2" s="50"/>
      <c r="G2" s="50"/>
    </row>
    <row r="6" spans="2:7" ht="108.75" customHeight="1" x14ac:dyDescent="0.35">
      <c r="B6" s="16" t="s">
        <v>4</v>
      </c>
      <c r="C6" s="16" t="s">
        <v>361</v>
      </c>
      <c r="D6" s="16" t="s">
        <v>362</v>
      </c>
      <c r="E6" s="16" t="s">
        <v>363</v>
      </c>
      <c r="F6" s="16" t="s">
        <v>364</v>
      </c>
    </row>
    <row r="7" spans="2:7" x14ac:dyDescent="0.35">
      <c r="B7" s="14" t="s">
        <v>253</v>
      </c>
      <c r="C7" s="11">
        <v>0.19202349868655799</v>
      </c>
      <c r="D7" s="11">
        <v>0.12599540388772401</v>
      </c>
      <c r="E7" s="11">
        <v>0.140327343881363</v>
      </c>
      <c r="F7" s="11">
        <v>7.0531286889297495E-2</v>
      </c>
    </row>
    <row r="8" spans="2:7" x14ac:dyDescent="0.35">
      <c r="B8" s="14" t="s">
        <v>254</v>
      </c>
      <c r="C8" s="11">
        <v>0.40132666796220501</v>
      </c>
      <c r="D8" s="11">
        <v>0.28347062652474198</v>
      </c>
      <c r="E8" s="11">
        <v>0.25813941430211401</v>
      </c>
      <c r="F8" s="11">
        <v>0.170415856853699</v>
      </c>
    </row>
    <row r="9" spans="2:7" x14ac:dyDescent="0.35">
      <c r="B9" s="14" t="s">
        <v>255</v>
      </c>
      <c r="C9" s="11">
        <v>0.26364967146074297</v>
      </c>
      <c r="D9" s="11">
        <v>0.421846079464681</v>
      </c>
      <c r="E9" s="11">
        <v>0.39190961447483103</v>
      </c>
      <c r="F9" s="11">
        <v>0.31412596865350301</v>
      </c>
    </row>
    <row r="10" spans="2:7" x14ac:dyDescent="0.35">
      <c r="B10" s="14" t="s">
        <v>256</v>
      </c>
      <c r="C10" s="11">
        <v>8.4298632903512805E-2</v>
      </c>
      <c r="D10" s="11">
        <v>0.108914436073449</v>
      </c>
      <c r="E10" s="11">
        <v>0.157486726496602</v>
      </c>
      <c r="F10" s="11">
        <v>0.267713924276689</v>
      </c>
    </row>
    <row r="11" spans="2:7" x14ac:dyDescent="0.35">
      <c r="B11" s="14" t="s">
        <v>257</v>
      </c>
      <c r="C11" s="11">
        <v>5.8701528986980799E-2</v>
      </c>
      <c r="D11" s="11">
        <v>5.97734540494049E-2</v>
      </c>
      <c r="E11" s="11">
        <v>5.2136900845090199E-2</v>
      </c>
      <c r="F11" s="11">
        <v>0.177212963326812</v>
      </c>
    </row>
    <row r="12" spans="2:7" x14ac:dyDescent="0.35">
      <c r="B12" s="19" t="s">
        <v>258</v>
      </c>
      <c r="C12" s="17">
        <v>0.59335016664876306</v>
      </c>
      <c r="D12" s="17">
        <v>0.40946603041246599</v>
      </c>
      <c r="E12" s="17">
        <v>0.39846675818347699</v>
      </c>
      <c r="F12" s="17">
        <v>0.240947143742996</v>
      </c>
    </row>
    <row r="13" spans="2:7" x14ac:dyDescent="0.35">
      <c r="B13" s="19" t="s">
        <v>259</v>
      </c>
      <c r="C13" s="17">
        <v>0.14300016189049361</v>
      </c>
      <c r="D13" s="17">
        <v>0.1686878901228539</v>
      </c>
      <c r="E13" s="17">
        <v>0.20962362734169221</v>
      </c>
      <c r="F13" s="17">
        <v>0.44492688760350096</v>
      </c>
    </row>
    <row r="14" spans="2:7" x14ac:dyDescent="0.35">
      <c r="B14" s="19" t="s">
        <v>192</v>
      </c>
      <c r="C14" s="18">
        <v>0.45035000475826947</v>
      </c>
      <c r="D14" s="18">
        <v>0.24077814028961209</v>
      </c>
      <c r="E14" s="18">
        <v>0.18884313084178478</v>
      </c>
      <c r="F14" s="18">
        <v>-0.20397974386050496</v>
      </c>
    </row>
    <row r="15" spans="2:7" x14ac:dyDescent="0.35">
      <c r="B15" s="15"/>
      <c r="C15" s="15"/>
      <c r="D15" s="15"/>
      <c r="E15" s="15"/>
      <c r="F15" s="15"/>
    </row>
    <row r="16" spans="2:7" x14ac:dyDescent="0.35">
      <c r="B16" t="s">
        <v>68</v>
      </c>
    </row>
    <row r="17" spans="2:2" x14ac:dyDescent="0.35">
      <c r="B17" t="s">
        <v>69</v>
      </c>
    </row>
    <row r="21" spans="2:2" x14ac:dyDescent="0.35">
      <c r="B21" s="4" t="str">
        <f>HYPERLINK("#'Contents'!A1", "Return to Contents")</f>
        <v>Return to Contents</v>
      </c>
    </row>
  </sheetData>
  <mergeCells count="1">
    <mergeCell ref="D2:G2"/>
  </mergeCells>
  <pageMargins left="0.7" right="0.7" top="0.75" bottom="0.75" header="0.3" footer="0.3"/>
  <pageSetup paperSize="9" orientation="portrait" horizontalDpi="300" verticalDpi="30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2:BL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4" ht="40" customHeight="1" x14ac:dyDescent="0.35">
      <c r="D2" s="55" t="s">
        <v>366</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4"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4"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4"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4"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4" x14ac:dyDescent="0.35">
      <c r="B9" s="14" t="s">
        <v>253</v>
      </c>
      <c r="C9" s="11">
        <v>7.0531286889297495E-2</v>
      </c>
      <c r="D9" s="11">
        <v>9.7613238638739303E-2</v>
      </c>
      <c r="E9" s="11">
        <v>4.44211986805048E-2</v>
      </c>
      <c r="F9" s="11"/>
      <c r="G9" s="11">
        <v>0.13520076991757901</v>
      </c>
      <c r="H9" s="11">
        <v>0.12421813183424101</v>
      </c>
      <c r="I9" s="11">
        <v>9.4894031325193001E-2</v>
      </c>
      <c r="J9" s="11">
        <v>3.7206218537934203E-2</v>
      </c>
      <c r="K9" s="11">
        <v>1.45045634596838E-2</v>
      </c>
      <c r="L9" s="11">
        <v>2.7741388990692398E-2</v>
      </c>
      <c r="M9" s="11"/>
      <c r="N9" s="11">
        <v>0.11989867766085401</v>
      </c>
      <c r="O9" s="11">
        <v>5.6154685165520399E-2</v>
      </c>
      <c r="P9" s="11">
        <v>3.7572096475626003E-2</v>
      </c>
      <c r="Q9" s="11">
        <v>4.1617679686062101E-2</v>
      </c>
      <c r="R9" s="11">
        <v>6.4707601207763393E-2</v>
      </c>
      <c r="S9" s="11">
        <v>7.4119103254335697E-2</v>
      </c>
      <c r="T9" s="11">
        <v>6.22177584069218E-2</v>
      </c>
      <c r="U9" s="11">
        <v>6.5799831767613698E-2</v>
      </c>
      <c r="V9" s="11">
        <v>6.8265461609994402E-2</v>
      </c>
      <c r="W9" s="11">
        <v>7.2468292645019999E-2</v>
      </c>
      <c r="X9" s="11">
        <v>9.4642640564006106E-2</v>
      </c>
      <c r="Y9" s="11"/>
      <c r="Z9" s="11">
        <v>6.0889606295932E-2</v>
      </c>
      <c r="AA9" s="11">
        <v>4.5855957909465297E-2</v>
      </c>
      <c r="AB9" s="11">
        <v>9.1036030781179E-2</v>
      </c>
      <c r="AC9" s="11">
        <v>8.9348072704188999E-2</v>
      </c>
      <c r="AD9" s="11"/>
      <c r="AE9" s="11">
        <v>6.3096561451220196E-2</v>
      </c>
      <c r="AF9" s="11">
        <v>5.33091531743397E-2</v>
      </c>
      <c r="AG9" s="11">
        <v>6.8891412780562405E-2</v>
      </c>
      <c r="AH9" s="11">
        <v>0.12301524865739</v>
      </c>
      <c r="AI9" s="11">
        <v>0.163006297479309</v>
      </c>
      <c r="AJ9" s="11"/>
      <c r="AK9" s="11">
        <v>6.4651782487978399E-2</v>
      </c>
      <c r="AL9" s="11">
        <v>7.7430518722105504E-2</v>
      </c>
      <c r="AM9" s="11">
        <v>7.2984363200471206E-2</v>
      </c>
      <c r="AN9" s="11">
        <v>6.0555540387832098E-2</v>
      </c>
      <c r="AO9" s="11">
        <v>7.6504361490334405E-2</v>
      </c>
      <c r="AP9" s="11">
        <v>6.8327668228828506E-2</v>
      </c>
      <c r="AQ9" s="11"/>
      <c r="AR9" s="11">
        <v>5.0253180463779502E-2</v>
      </c>
      <c r="AS9" s="11">
        <v>8.9923041855284894E-2</v>
      </c>
      <c r="AT9" s="11">
        <v>5.7324251053094001E-2</v>
      </c>
      <c r="AU9" s="11"/>
      <c r="AV9" s="11">
        <v>6.0978728791949897E-2</v>
      </c>
      <c r="AW9" s="11">
        <v>9.8346986332444195E-2</v>
      </c>
      <c r="AX9" s="11">
        <v>5.6760572864522303E-2</v>
      </c>
      <c r="AY9" s="11">
        <v>0.159861886195725</v>
      </c>
      <c r="AZ9" s="11">
        <v>2.9845729982197401E-2</v>
      </c>
      <c r="BA9" s="11"/>
      <c r="BB9" s="11">
        <v>6.4231342757873705E-2</v>
      </c>
      <c r="BC9" s="11">
        <v>9.9721143313416097E-2</v>
      </c>
      <c r="BD9" s="11">
        <v>7.7630922158475002E-2</v>
      </c>
      <c r="BE9" s="11"/>
      <c r="BF9" s="11">
        <v>0.145976313051704</v>
      </c>
      <c r="BG9" s="11">
        <v>5.46884328225683E-2</v>
      </c>
      <c r="BH9" s="11">
        <v>7.6784037042367095E-2</v>
      </c>
      <c r="BI9" s="11">
        <v>3.7386909618519801E-2</v>
      </c>
      <c r="BJ9" s="11">
        <v>3.34637319528098E-2</v>
      </c>
      <c r="BK9" s="11">
        <v>5.7930206161870397E-2</v>
      </c>
    </row>
    <row r="10" spans="2:64" x14ac:dyDescent="0.35">
      <c r="B10" s="14" t="s">
        <v>254</v>
      </c>
      <c r="C10" s="11">
        <v>0.170415856853699</v>
      </c>
      <c r="D10" s="11">
        <v>0.180355757377337</v>
      </c>
      <c r="E10" s="11">
        <v>0.16039577106834199</v>
      </c>
      <c r="F10" s="11"/>
      <c r="G10" s="11">
        <v>0.24323892979726999</v>
      </c>
      <c r="H10" s="11">
        <v>0.23922002921274099</v>
      </c>
      <c r="I10" s="11">
        <v>0.188607642954777</v>
      </c>
      <c r="J10" s="11">
        <v>0.14208047096235299</v>
      </c>
      <c r="K10" s="11">
        <v>0.13054784192855401</v>
      </c>
      <c r="L10" s="11">
        <v>9.9770940828352403E-2</v>
      </c>
      <c r="M10" s="11"/>
      <c r="N10" s="11">
        <v>0.23719904307818501</v>
      </c>
      <c r="O10" s="11">
        <v>0.14376783168002399</v>
      </c>
      <c r="P10" s="11">
        <v>0.174314258729861</v>
      </c>
      <c r="Q10" s="11">
        <v>0.13709540002790299</v>
      </c>
      <c r="R10" s="11">
        <v>0.12726563158250401</v>
      </c>
      <c r="S10" s="11">
        <v>0.198260653999765</v>
      </c>
      <c r="T10" s="11">
        <v>0.152874340555611</v>
      </c>
      <c r="U10" s="11">
        <v>0.18044234286914401</v>
      </c>
      <c r="V10" s="11">
        <v>0.17680766165738299</v>
      </c>
      <c r="W10" s="11">
        <v>0.13836490711093999</v>
      </c>
      <c r="X10" s="11">
        <v>0.18032357701257701</v>
      </c>
      <c r="Y10" s="11"/>
      <c r="Z10" s="11">
        <v>0.17473968383108701</v>
      </c>
      <c r="AA10" s="11">
        <v>0.160027691162791</v>
      </c>
      <c r="AB10" s="11">
        <v>0.194860741750191</v>
      </c>
      <c r="AC10" s="11">
        <v>0.155572109808857</v>
      </c>
      <c r="AD10" s="11"/>
      <c r="AE10" s="11">
        <v>0.13312263288255499</v>
      </c>
      <c r="AF10" s="11">
        <v>0.18039034717778901</v>
      </c>
      <c r="AG10" s="11">
        <v>0.17885276551405499</v>
      </c>
      <c r="AH10" s="11">
        <v>0.213088377925156</v>
      </c>
      <c r="AI10" s="11">
        <v>0.20447692237902801</v>
      </c>
      <c r="AJ10" s="11"/>
      <c r="AK10" s="11">
        <v>0.15129489730602899</v>
      </c>
      <c r="AL10" s="11">
        <v>0.172384064438586</v>
      </c>
      <c r="AM10" s="11">
        <v>0.21097681819705799</v>
      </c>
      <c r="AN10" s="11">
        <v>0.172107656961311</v>
      </c>
      <c r="AO10" s="11">
        <v>0.18633048715957701</v>
      </c>
      <c r="AP10" s="11">
        <v>0.16987629133589799</v>
      </c>
      <c r="AQ10" s="11"/>
      <c r="AR10" s="11">
        <v>0.16490478535163</v>
      </c>
      <c r="AS10" s="11">
        <v>0.17313075930705299</v>
      </c>
      <c r="AT10" s="11">
        <v>0.14351136461310099</v>
      </c>
      <c r="AU10" s="11"/>
      <c r="AV10" s="11">
        <v>0.154177439709727</v>
      </c>
      <c r="AW10" s="11">
        <v>0.213506947136232</v>
      </c>
      <c r="AX10" s="11">
        <v>0.16244933722708699</v>
      </c>
      <c r="AY10" s="11">
        <v>0.13276755631095899</v>
      </c>
      <c r="AZ10" s="11">
        <v>0.117191427133032</v>
      </c>
      <c r="BA10" s="11"/>
      <c r="BB10" s="11">
        <v>0.172599038679424</v>
      </c>
      <c r="BC10" s="11">
        <v>0.208164781371143</v>
      </c>
      <c r="BD10" s="11">
        <v>0.18350397131687901</v>
      </c>
      <c r="BE10" s="11"/>
      <c r="BF10" s="11">
        <v>0.22831812289046399</v>
      </c>
      <c r="BG10" s="11">
        <v>0.158329106031532</v>
      </c>
      <c r="BH10" s="11">
        <v>0.18839621621255201</v>
      </c>
      <c r="BI10" s="11">
        <v>0.15251818127370501</v>
      </c>
      <c r="BJ10" s="11">
        <v>0.15122985607261</v>
      </c>
      <c r="BK10" s="11">
        <v>8.4793777858299599E-2</v>
      </c>
    </row>
    <row r="11" spans="2:64" x14ac:dyDescent="0.35">
      <c r="B11" s="14" t="s">
        <v>255</v>
      </c>
      <c r="C11" s="11">
        <v>0.31412596865350301</v>
      </c>
      <c r="D11" s="11">
        <v>0.28549692948368</v>
      </c>
      <c r="E11" s="11">
        <v>0.34226211803643403</v>
      </c>
      <c r="F11" s="11"/>
      <c r="G11" s="11">
        <v>0.28065559568121001</v>
      </c>
      <c r="H11" s="11">
        <v>0.28675170836802999</v>
      </c>
      <c r="I11" s="11">
        <v>0.29902980492341702</v>
      </c>
      <c r="J11" s="11">
        <v>0.34071327426119902</v>
      </c>
      <c r="K11" s="11">
        <v>0.30523509743753602</v>
      </c>
      <c r="L11" s="11">
        <v>0.35590420520877702</v>
      </c>
      <c r="M11" s="11"/>
      <c r="N11" s="11">
        <v>0.30295404084769201</v>
      </c>
      <c r="O11" s="11">
        <v>0.31184163215667099</v>
      </c>
      <c r="P11" s="11">
        <v>0.35491879108473701</v>
      </c>
      <c r="Q11" s="11">
        <v>0.31253044826981002</v>
      </c>
      <c r="R11" s="11">
        <v>0.33996959604868399</v>
      </c>
      <c r="S11" s="11">
        <v>0.320709735149249</v>
      </c>
      <c r="T11" s="11">
        <v>0.31276569010058802</v>
      </c>
      <c r="U11" s="11">
        <v>0.29992314727872099</v>
      </c>
      <c r="V11" s="11">
        <v>0.29769493910045702</v>
      </c>
      <c r="W11" s="11">
        <v>0.31624623044121802</v>
      </c>
      <c r="X11" s="11">
        <v>0.28677599929190201</v>
      </c>
      <c r="Y11" s="11"/>
      <c r="Z11" s="11">
        <v>0.28161285056506802</v>
      </c>
      <c r="AA11" s="11">
        <v>0.307442272857604</v>
      </c>
      <c r="AB11" s="11">
        <v>0.33096908681637799</v>
      </c>
      <c r="AC11" s="11">
        <v>0.340865070666794</v>
      </c>
      <c r="AD11" s="11"/>
      <c r="AE11" s="11">
        <v>0.38017352261385501</v>
      </c>
      <c r="AF11" s="11">
        <v>0.29261162863123302</v>
      </c>
      <c r="AG11" s="11">
        <v>0.27916007454536201</v>
      </c>
      <c r="AH11" s="11">
        <v>0.28797339662745403</v>
      </c>
      <c r="AI11" s="11">
        <v>0.25831810238842801</v>
      </c>
      <c r="AJ11" s="11"/>
      <c r="AK11" s="11">
        <v>0.31137969897184598</v>
      </c>
      <c r="AL11" s="11">
        <v>0.29872678014533599</v>
      </c>
      <c r="AM11" s="11">
        <v>0.35464258370204998</v>
      </c>
      <c r="AN11" s="11">
        <v>0.34767844745827198</v>
      </c>
      <c r="AO11" s="11">
        <v>0.30530734144446398</v>
      </c>
      <c r="AP11" s="11">
        <v>0.27126578290166697</v>
      </c>
      <c r="AQ11" s="11"/>
      <c r="AR11" s="11">
        <v>0.30830560666818602</v>
      </c>
      <c r="AS11" s="11">
        <v>0.30325392635906501</v>
      </c>
      <c r="AT11" s="11">
        <v>0.38428669093216899</v>
      </c>
      <c r="AU11" s="11"/>
      <c r="AV11" s="11">
        <v>0.31588568952857699</v>
      </c>
      <c r="AW11" s="11">
        <v>0.28386473635293502</v>
      </c>
      <c r="AX11" s="11">
        <v>0.331916507868666</v>
      </c>
      <c r="AY11" s="11">
        <v>0.28324615977053502</v>
      </c>
      <c r="AZ11" s="11">
        <v>0.38268155504402002</v>
      </c>
      <c r="BA11" s="11"/>
      <c r="BB11" s="11">
        <v>0.31771353336694103</v>
      </c>
      <c r="BC11" s="11">
        <v>0.29093463990796697</v>
      </c>
      <c r="BD11" s="11">
        <v>0.31493739090237299</v>
      </c>
      <c r="BE11" s="11"/>
      <c r="BF11" s="11">
        <v>0.28356549658089503</v>
      </c>
      <c r="BG11" s="11">
        <v>0.30974738553958497</v>
      </c>
      <c r="BH11" s="11">
        <v>0.345673567571882</v>
      </c>
      <c r="BI11" s="11">
        <v>0.297947428546886</v>
      </c>
      <c r="BJ11" s="11">
        <v>0.3342398299462</v>
      </c>
      <c r="BK11" s="11">
        <v>0.37257169231592102</v>
      </c>
    </row>
    <row r="12" spans="2:64" x14ac:dyDescent="0.35">
      <c r="B12" s="14" t="s">
        <v>256</v>
      </c>
      <c r="C12" s="11">
        <v>0.267713924276689</v>
      </c>
      <c r="D12" s="11">
        <v>0.24642119666181</v>
      </c>
      <c r="E12" s="11">
        <v>0.288026670085341</v>
      </c>
      <c r="F12" s="11"/>
      <c r="G12" s="11">
        <v>0.20849619033501501</v>
      </c>
      <c r="H12" s="11">
        <v>0.209032061594178</v>
      </c>
      <c r="I12" s="11">
        <v>0.245025774795572</v>
      </c>
      <c r="J12" s="11">
        <v>0.29090012622080702</v>
      </c>
      <c r="K12" s="11">
        <v>0.337233691998373</v>
      </c>
      <c r="L12" s="11">
        <v>0.30868629018750998</v>
      </c>
      <c r="M12" s="11"/>
      <c r="N12" s="11">
        <v>0.21360080363601999</v>
      </c>
      <c r="O12" s="11">
        <v>0.30586158392477703</v>
      </c>
      <c r="P12" s="11">
        <v>0.26425039015039298</v>
      </c>
      <c r="Q12" s="11">
        <v>0.28599471271193899</v>
      </c>
      <c r="R12" s="11">
        <v>0.29250763304092697</v>
      </c>
      <c r="S12" s="11">
        <v>0.231712039083254</v>
      </c>
      <c r="T12" s="11">
        <v>0.25848672510943199</v>
      </c>
      <c r="U12" s="11">
        <v>0.27638152343764899</v>
      </c>
      <c r="V12" s="11">
        <v>0.28617047881614099</v>
      </c>
      <c r="W12" s="11">
        <v>0.287190693006661</v>
      </c>
      <c r="X12" s="11">
        <v>0.25510186240565802</v>
      </c>
      <c r="Y12" s="11"/>
      <c r="Z12" s="11">
        <v>0.29862145870072898</v>
      </c>
      <c r="AA12" s="11">
        <v>0.28629304694282798</v>
      </c>
      <c r="AB12" s="11">
        <v>0.22318967934022499</v>
      </c>
      <c r="AC12" s="11">
        <v>0.25596516119562401</v>
      </c>
      <c r="AD12" s="11"/>
      <c r="AE12" s="11">
        <v>0.245975124609008</v>
      </c>
      <c r="AF12" s="11">
        <v>0.27984071312594699</v>
      </c>
      <c r="AG12" s="11">
        <v>0.28945852412363199</v>
      </c>
      <c r="AH12" s="11">
        <v>0.25944305640309301</v>
      </c>
      <c r="AI12" s="11">
        <v>0.195995221099966</v>
      </c>
      <c r="AJ12" s="11"/>
      <c r="AK12" s="11">
        <v>0.28740767977620402</v>
      </c>
      <c r="AL12" s="11">
        <v>0.27826302528429703</v>
      </c>
      <c r="AM12" s="11">
        <v>0.21193121082680699</v>
      </c>
      <c r="AN12" s="11">
        <v>0.218588777214415</v>
      </c>
      <c r="AO12" s="11">
        <v>0.257243538475316</v>
      </c>
      <c r="AP12" s="11">
        <v>0.31802007760089701</v>
      </c>
      <c r="AQ12" s="11"/>
      <c r="AR12" s="11">
        <v>0.277283025942685</v>
      </c>
      <c r="AS12" s="11">
        <v>0.266964494181963</v>
      </c>
      <c r="AT12" s="11">
        <v>0.25776325652608301</v>
      </c>
      <c r="AU12" s="11"/>
      <c r="AV12" s="11">
        <v>0.27543897544236501</v>
      </c>
      <c r="AW12" s="11">
        <v>0.24981586080364901</v>
      </c>
      <c r="AX12" s="11">
        <v>0.28970250384299401</v>
      </c>
      <c r="AY12" s="11">
        <v>0.23062795332920799</v>
      </c>
      <c r="AZ12" s="11">
        <v>0.27558607355348402</v>
      </c>
      <c r="BA12" s="11"/>
      <c r="BB12" s="11">
        <v>0.26066344510129402</v>
      </c>
      <c r="BC12" s="11">
        <v>0.25198554865446898</v>
      </c>
      <c r="BD12" s="11">
        <v>0.27737609437645899</v>
      </c>
      <c r="BE12" s="11"/>
      <c r="BF12" s="11">
        <v>0.20848242245082799</v>
      </c>
      <c r="BG12" s="11">
        <v>0.28924637859483099</v>
      </c>
      <c r="BH12" s="11">
        <v>0.23636072533090499</v>
      </c>
      <c r="BI12" s="11">
        <v>0.30627543537700502</v>
      </c>
      <c r="BJ12" s="11">
        <v>0.28969111018729898</v>
      </c>
      <c r="BK12" s="11">
        <v>0.27359955808383302</v>
      </c>
    </row>
    <row r="13" spans="2:64" x14ac:dyDescent="0.35">
      <c r="B13" s="14" t="s">
        <v>257</v>
      </c>
      <c r="C13" s="11">
        <v>0.177212963326812</v>
      </c>
      <c r="D13" s="11">
        <v>0.190112877838433</v>
      </c>
      <c r="E13" s="11">
        <v>0.164894242129378</v>
      </c>
      <c r="F13" s="11"/>
      <c r="G13" s="11">
        <v>0.132408514268927</v>
      </c>
      <c r="H13" s="11">
        <v>0.140778068990809</v>
      </c>
      <c r="I13" s="11">
        <v>0.17244274600104201</v>
      </c>
      <c r="J13" s="11">
        <v>0.18909991001770701</v>
      </c>
      <c r="K13" s="11">
        <v>0.21247880517585299</v>
      </c>
      <c r="L13" s="11">
        <v>0.20789717478466799</v>
      </c>
      <c r="M13" s="11"/>
      <c r="N13" s="11">
        <v>0.126347434777249</v>
      </c>
      <c r="O13" s="11">
        <v>0.182374267073007</v>
      </c>
      <c r="P13" s="11">
        <v>0.168944463559382</v>
      </c>
      <c r="Q13" s="11">
        <v>0.22276175930428599</v>
      </c>
      <c r="R13" s="11">
        <v>0.175549538120122</v>
      </c>
      <c r="S13" s="11">
        <v>0.17519846851339699</v>
      </c>
      <c r="T13" s="11">
        <v>0.21365548582744801</v>
      </c>
      <c r="U13" s="11">
        <v>0.177453154646873</v>
      </c>
      <c r="V13" s="11">
        <v>0.171061458816024</v>
      </c>
      <c r="W13" s="11">
        <v>0.18572987679616099</v>
      </c>
      <c r="X13" s="11">
        <v>0.18315592072585701</v>
      </c>
      <c r="Y13" s="11"/>
      <c r="Z13" s="11">
        <v>0.184136400607184</v>
      </c>
      <c r="AA13" s="11">
        <v>0.20038103112731101</v>
      </c>
      <c r="AB13" s="11">
        <v>0.159944461312026</v>
      </c>
      <c r="AC13" s="11">
        <v>0.15824958562453501</v>
      </c>
      <c r="AD13" s="11"/>
      <c r="AE13" s="11">
        <v>0.177632158443361</v>
      </c>
      <c r="AF13" s="11">
        <v>0.19384815789069201</v>
      </c>
      <c r="AG13" s="11">
        <v>0.18363722303638799</v>
      </c>
      <c r="AH13" s="11">
        <v>0.11647992038690801</v>
      </c>
      <c r="AI13" s="11">
        <v>0.178203456653269</v>
      </c>
      <c r="AJ13" s="11"/>
      <c r="AK13" s="11">
        <v>0.18526594145794201</v>
      </c>
      <c r="AL13" s="11">
        <v>0.17319561140967599</v>
      </c>
      <c r="AM13" s="11">
        <v>0.14946502407361301</v>
      </c>
      <c r="AN13" s="11">
        <v>0.20106957797816999</v>
      </c>
      <c r="AO13" s="11">
        <v>0.174614271430308</v>
      </c>
      <c r="AP13" s="11">
        <v>0.17251017993270901</v>
      </c>
      <c r="AQ13" s="11"/>
      <c r="AR13" s="11">
        <v>0.19925340157372001</v>
      </c>
      <c r="AS13" s="11">
        <v>0.16672777829663399</v>
      </c>
      <c r="AT13" s="11">
        <v>0.15711443687555299</v>
      </c>
      <c r="AU13" s="11"/>
      <c r="AV13" s="11">
        <v>0.19351916652738199</v>
      </c>
      <c r="AW13" s="11">
        <v>0.15446546937474101</v>
      </c>
      <c r="AX13" s="11">
        <v>0.15917107819672999</v>
      </c>
      <c r="AY13" s="11">
        <v>0.193496444393572</v>
      </c>
      <c r="AZ13" s="11">
        <v>0.19469521428726699</v>
      </c>
      <c r="BA13" s="11"/>
      <c r="BB13" s="11">
        <v>0.184792640094467</v>
      </c>
      <c r="BC13" s="11">
        <v>0.14919388675300499</v>
      </c>
      <c r="BD13" s="11">
        <v>0.146551621245814</v>
      </c>
      <c r="BE13" s="11"/>
      <c r="BF13" s="11">
        <v>0.13365764502610999</v>
      </c>
      <c r="BG13" s="11">
        <v>0.18798869701148399</v>
      </c>
      <c r="BH13" s="11">
        <v>0.152785453842294</v>
      </c>
      <c r="BI13" s="11">
        <v>0.20587204518388399</v>
      </c>
      <c r="BJ13" s="11">
        <v>0.191375471841081</v>
      </c>
      <c r="BK13" s="11">
        <v>0.21110476558007699</v>
      </c>
    </row>
    <row r="14" spans="2:64" x14ac:dyDescent="0.35">
      <c r="B14" s="14" t="s">
        <v>258</v>
      </c>
      <c r="C14" s="17">
        <v>0.240947143742996</v>
      </c>
      <c r="D14" s="17">
        <v>0.277968996016077</v>
      </c>
      <c r="E14" s="17">
        <v>0.204816969748847</v>
      </c>
      <c r="F14" s="17"/>
      <c r="G14" s="17">
        <v>0.37843969971484798</v>
      </c>
      <c r="H14" s="17">
        <v>0.36343816104698301</v>
      </c>
      <c r="I14" s="17">
        <v>0.28350167427996997</v>
      </c>
      <c r="J14" s="17">
        <v>0.179286689500288</v>
      </c>
      <c r="K14" s="17">
        <v>0.14505240538823799</v>
      </c>
      <c r="L14" s="17">
        <v>0.12751232981904501</v>
      </c>
      <c r="M14" s="17"/>
      <c r="N14" s="17">
        <v>0.357097720739039</v>
      </c>
      <c r="O14" s="17">
        <v>0.19992251684554499</v>
      </c>
      <c r="P14" s="17">
        <v>0.21188635520548699</v>
      </c>
      <c r="Q14" s="17">
        <v>0.178713079713965</v>
      </c>
      <c r="R14" s="17">
        <v>0.19197323279026801</v>
      </c>
      <c r="S14" s="17">
        <v>0.27237975725410002</v>
      </c>
      <c r="T14" s="17">
        <v>0.21509209896253301</v>
      </c>
      <c r="U14" s="17">
        <v>0.24624217463675799</v>
      </c>
      <c r="V14" s="17">
        <v>0.24507312326737701</v>
      </c>
      <c r="W14" s="17">
        <v>0.21083319975595999</v>
      </c>
      <c r="X14" s="17">
        <v>0.27496621757658302</v>
      </c>
      <c r="Y14" s="17"/>
      <c r="Z14" s="17">
        <v>0.235629290127019</v>
      </c>
      <c r="AA14" s="17">
        <v>0.20588364907225701</v>
      </c>
      <c r="AB14" s="17">
        <v>0.28589677253137002</v>
      </c>
      <c r="AC14" s="17">
        <v>0.24492018251304601</v>
      </c>
      <c r="AD14" s="17"/>
      <c r="AE14" s="17">
        <v>0.19621919433377499</v>
      </c>
      <c r="AF14" s="17">
        <v>0.233699500352129</v>
      </c>
      <c r="AG14" s="17">
        <v>0.24774417829461701</v>
      </c>
      <c r="AH14" s="17">
        <v>0.336103626582545</v>
      </c>
      <c r="AI14" s="17">
        <v>0.36748321985833698</v>
      </c>
      <c r="AJ14" s="17"/>
      <c r="AK14" s="17">
        <v>0.215946679794007</v>
      </c>
      <c r="AL14" s="17">
        <v>0.249814583160691</v>
      </c>
      <c r="AM14" s="17">
        <v>0.28396118139752902</v>
      </c>
      <c r="AN14" s="17">
        <v>0.23266319734914301</v>
      </c>
      <c r="AO14" s="17">
        <v>0.26283484864991202</v>
      </c>
      <c r="AP14" s="17">
        <v>0.23820395956472601</v>
      </c>
      <c r="AQ14" s="17"/>
      <c r="AR14" s="17">
        <v>0.215157965815409</v>
      </c>
      <c r="AS14" s="17">
        <v>0.26305380116233801</v>
      </c>
      <c r="AT14" s="17">
        <v>0.20083561566619501</v>
      </c>
      <c r="AU14" s="17"/>
      <c r="AV14" s="17">
        <v>0.21515616850167699</v>
      </c>
      <c r="AW14" s="17">
        <v>0.31185393346867601</v>
      </c>
      <c r="AX14" s="17">
        <v>0.21920991009160901</v>
      </c>
      <c r="AY14" s="17">
        <v>0.29262944250668399</v>
      </c>
      <c r="AZ14" s="17">
        <v>0.14703715711522999</v>
      </c>
      <c r="BA14" s="17"/>
      <c r="BB14" s="17">
        <v>0.23683038143729801</v>
      </c>
      <c r="BC14" s="17">
        <v>0.307885924684559</v>
      </c>
      <c r="BD14" s="17">
        <v>0.26113489347535401</v>
      </c>
      <c r="BE14" s="17"/>
      <c r="BF14" s="17">
        <v>0.37429443594216799</v>
      </c>
      <c r="BG14" s="17">
        <v>0.21301753885409999</v>
      </c>
      <c r="BH14" s="17">
        <v>0.26518025325491901</v>
      </c>
      <c r="BI14" s="17">
        <v>0.18990509089222499</v>
      </c>
      <c r="BJ14" s="17">
        <v>0.18469358802541999</v>
      </c>
      <c r="BK14" s="17">
        <v>0.14272398402017</v>
      </c>
    </row>
    <row r="15" spans="2:64" x14ac:dyDescent="0.35">
      <c r="B15" s="14" t="s">
        <v>259</v>
      </c>
      <c r="C15" s="17">
        <v>0.44492688760350096</v>
      </c>
      <c r="D15" s="17">
        <v>0.43653407450024301</v>
      </c>
      <c r="E15" s="17">
        <v>0.45292091221471897</v>
      </c>
      <c r="F15" s="17"/>
      <c r="G15" s="17">
        <v>0.34090470460394201</v>
      </c>
      <c r="H15" s="17">
        <v>0.349810130584987</v>
      </c>
      <c r="I15" s="17">
        <v>0.41746852079661401</v>
      </c>
      <c r="J15" s="17">
        <v>0.48000003623851406</v>
      </c>
      <c r="K15" s="17">
        <v>0.54971249717422599</v>
      </c>
      <c r="L15" s="17">
        <v>0.516583464972178</v>
      </c>
      <c r="M15" s="17"/>
      <c r="N15" s="17">
        <v>0.33994823841326899</v>
      </c>
      <c r="O15" s="17">
        <v>0.48823585099778399</v>
      </c>
      <c r="P15" s="17">
        <v>0.43319485370977495</v>
      </c>
      <c r="Q15" s="17">
        <v>0.50875647201622498</v>
      </c>
      <c r="R15" s="17">
        <v>0.46805717116104895</v>
      </c>
      <c r="S15" s="17">
        <v>0.40691050759665098</v>
      </c>
      <c r="T15" s="17">
        <v>0.47214221093688002</v>
      </c>
      <c r="U15" s="17">
        <v>0.45383467808452199</v>
      </c>
      <c r="V15" s="17">
        <v>0.45723193763216496</v>
      </c>
      <c r="W15" s="17">
        <v>0.47292056980282199</v>
      </c>
      <c r="X15" s="17">
        <v>0.43825778313151503</v>
      </c>
      <c r="Y15" s="17"/>
      <c r="Z15" s="17">
        <v>0.48275785930791298</v>
      </c>
      <c r="AA15" s="17">
        <v>0.48667407807013896</v>
      </c>
      <c r="AB15" s="17">
        <v>0.38313414065225099</v>
      </c>
      <c r="AC15" s="17">
        <v>0.41421474682015902</v>
      </c>
      <c r="AD15" s="17"/>
      <c r="AE15" s="17">
        <v>0.423607283052369</v>
      </c>
      <c r="AF15" s="17">
        <v>0.47368887101663903</v>
      </c>
      <c r="AG15" s="17">
        <v>0.47309574716002001</v>
      </c>
      <c r="AH15" s="17">
        <v>0.37592297679000103</v>
      </c>
      <c r="AI15" s="17">
        <v>0.37419867775323501</v>
      </c>
      <c r="AJ15" s="17"/>
      <c r="AK15" s="17">
        <v>0.47267362123414602</v>
      </c>
      <c r="AL15" s="17">
        <v>0.45145863669397301</v>
      </c>
      <c r="AM15" s="17">
        <v>0.36139623490042</v>
      </c>
      <c r="AN15" s="17">
        <v>0.41965835519258499</v>
      </c>
      <c r="AO15" s="17">
        <v>0.431857809905624</v>
      </c>
      <c r="AP15" s="17">
        <v>0.49053025753360602</v>
      </c>
      <c r="AQ15" s="17"/>
      <c r="AR15" s="17">
        <v>0.47653642751640501</v>
      </c>
      <c r="AS15" s="17">
        <v>0.43369227247859699</v>
      </c>
      <c r="AT15" s="17">
        <v>0.41487769340163599</v>
      </c>
      <c r="AU15" s="17"/>
      <c r="AV15" s="17">
        <v>0.468958141969747</v>
      </c>
      <c r="AW15" s="17">
        <v>0.40428133017839002</v>
      </c>
      <c r="AX15" s="17">
        <v>0.448873582039724</v>
      </c>
      <c r="AY15" s="17">
        <v>0.42412439772277999</v>
      </c>
      <c r="AZ15" s="17">
        <v>0.47028128784075102</v>
      </c>
      <c r="BA15" s="17"/>
      <c r="BB15" s="17">
        <v>0.44545608519576102</v>
      </c>
      <c r="BC15" s="17">
        <v>0.40117943540747397</v>
      </c>
      <c r="BD15" s="17">
        <v>0.42392771562227299</v>
      </c>
      <c r="BE15" s="17"/>
      <c r="BF15" s="17">
        <v>0.34214006747693798</v>
      </c>
      <c r="BG15" s="17">
        <v>0.47723507560631495</v>
      </c>
      <c r="BH15" s="17">
        <v>0.38914617917319899</v>
      </c>
      <c r="BI15" s="17">
        <v>0.51214748056088899</v>
      </c>
      <c r="BJ15" s="17">
        <v>0.48106658202837999</v>
      </c>
      <c r="BK15" s="17">
        <v>0.48470432366391003</v>
      </c>
      <c r="BL15" s="17"/>
    </row>
    <row r="16" spans="2:64" x14ac:dyDescent="0.35">
      <c r="B16" s="14" t="s">
        <v>192</v>
      </c>
      <c r="C16" s="18">
        <v>-0.20397974386050496</v>
      </c>
      <c r="D16" s="18">
        <v>-0.15856507848416601</v>
      </c>
      <c r="E16" s="18">
        <v>-0.24810394246587197</v>
      </c>
      <c r="F16" s="18"/>
      <c r="G16" s="18">
        <v>3.7534995110905967E-2</v>
      </c>
      <c r="H16" s="18">
        <v>1.362803046199601E-2</v>
      </c>
      <c r="I16" s="18">
        <v>-0.13396684651664403</v>
      </c>
      <c r="J16" s="18">
        <v>-0.30071334673822603</v>
      </c>
      <c r="K16" s="18">
        <v>-0.404660091785988</v>
      </c>
      <c r="L16" s="18">
        <v>-0.38907113515313296</v>
      </c>
      <c r="M16" s="18"/>
      <c r="N16" s="18">
        <v>1.7149482325770016E-2</v>
      </c>
      <c r="O16" s="18">
        <v>-0.28831333415223903</v>
      </c>
      <c r="P16" s="18">
        <v>-0.22130849850428796</v>
      </c>
      <c r="Q16" s="18">
        <v>-0.33004339230225999</v>
      </c>
      <c r="R16" s="18">
        <v>-0.27608393837078093</v>
      </c>
      <c r="S16" s="18">
        <v>-0.13453075034255096</v>
      </c>
      <c r="T16" s="18">
        <v>-0.25705011197434702</v>
      </c>
      <c r="U16" s="18">
        <v>-0.207592503447764</v>
      </c>
      <c r="V16" s="18">
        <v>-0.21215881436478795</v>
      </c>
      <c r="W16" s="18">
        <v>-0.262087370046862</v>
      </c>
      <c r="X16" s="18">
        <v>-0.16329156555493202</v>
      </c>
      <c r="Y16" s="18"/>
      <c r="Z16" s="18">
        <v>-0.24712856918089399</v>
      </c>
      <c r="AA16" s="18">
        <v>-0.28079042899788198</v>
      </c>
      <c r="AB16" s="18">
        <v>-9.7237368120880963E-2</v>
      </c>
      <c r="AC16" s="18">
        <v>-0.16929456430711301</v>
      </c>
      <c r="AD16" s="18"/>
      <c r="AE16" s="18">
        <v>-0.22738808871859401</v>
      </c>
      <c r="AF16" s="18">
        <v>-0.23998937066451004</v>
      </c>
      <c r="AG16" s="18">
        <v>-0.225351568865403</v>
      </c>
      <c r="AH16" s="18">
        <v>-3.9819350207456028E-2</v>
      </c>
      <c r="AI16" s="18">
        <v>-6.7154578948980248E-3</v>
      </c>
      <c r="AJ16" s="18"/>
      <c r="AK16" s="18">
        <v>-0.25672694144013902</v>
      </c>
      <c r="AL16" s="18">
        <v>-0.20164405353328202</v>
      </c>
      <c r="AM16" s="18">
        <v>-7.7435053502890983E-2</v>
      </c>
      <c r="AN16" s="18">
        <v>-0.18699515784344198</v>
      </c>
      <c r="AO16" s="18">
        <v>-0.16902296125571198</v>
      </c>
      <c r="AP16" s="18">
        <v>-0.25232629796888001</v>
      </c>
      <c r="AQ16" s="18"/>
      <c r="AR16" s="18">
        <v>-0.26137846170099599</v>
      </c>
      <c r="AS16" s="18">
        <v>-0.17063847131625898</v>
      </c>
      <c r="AT16" s="18">
        <v>-0.21404207773544098</v>
      </c>
      <c r="AU16" s="18"/>
      <c r="AV16" s="18">
        <v>-0.25380197346806999</v>
      </c>
      <c r="AW16" s="18">
        <v>-9.2427396709714005E-2</v>
      </c>
      <c r="AX16" s="18">
        <v>-0.22966367194811499</v>
      </c>
      <c r="AY16" s="18">
        <v>-0.131494955216096</v>
      </c>
      <c r="AZ16" s="18">
        <v>-0.32324413072552105</v>
      </c>
      <c r="BA16" s="18"/>
      <c r="BB16" s="18">
        <v>-0.20862570375846301</v>
      </c>
      <c r="BC16" s="18">
        <v>-9.3293510722914974E-2</v>
      </c>
      <c r="BD16" s="18">
        <v>-0.16279282214691898</v>
      </c>
      <c r="BE16" s="18"/>
      <c r="BF16" s="18">
        <v>3.215436846523001E-2</v>
      </c>
      <c r="BG16" s="18">
        <v>-0.26421753675221493</v>
      </c>
      <c r="BH16" s="18">
        <v>-0.12396592591827998</v>
      </c>
      <c r="BI16" s="18">
        <v>-0.32224238966866403</v>
      </c>
      <c r="BJ16" s="18">
        <v>-0.29637299400296002</v>
      </c>
      <c r="BK16" s="18">
        <v>-0.34198033964374003</v>
      </c>
      <c r="BL16" s="18"/>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367</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0.12599540388772401</v>
      </c>
      <c r="D9" s="11">
        <v>0.13945454045830999</v>
      </c>
      <c r="E9" s="11">
        <v>0.113004102938377</v>
      </c>
      <c r="F9" s="11"/>
      <c r="G9" s="11">
        <v>0.188636400529689</v>
      </c>
      <c r="H9" s="11">
        <v>0.16872011994335301</v>
      </c>
      <c r="I9" s="11">
        <v>0.151869207914651</v>
      </c>
      <c r="J9" s="11">
        <v>0.108472092448261</v>
      </c>
      <c r="K9" s="11">
        <v>8.20379812992207E-2</v>
      </c>
      <c r="L9" s="11">
        <v>7.1329250905498506E-2</v>
      </c>
      <c r="M9" s="11"/>
      <c r="N9" s="11">
        <v>0.177989325044314</v>
      </c>
      <c r="O9" s="11">
        <v>0.128028429994029</v>
      </c>
      <c r="P9" s="11">
        <v>0.106806504432197</v>
      </c>
      <c r="Q9" s="11">
        <v>9.8285917734223793E-2</v>
      </c>
      <c r="R9" s="11">
        <v>0.111241031123287</v>
      </c>
      <c r="S9" s="11">
        <v>0.14105596516182001</v>
      </c>
      <c r="T9" s="11">
        <v>9.3932176178768895E-2</v>
      </c>
      <c r="U9" s="11">
        <v>9.7020235293354795E-2</v>
      </c>
      <c r="V9" s="11">
        <v>0.12771487933362399</v>
      </c>
      <c r="W9" s="11">
        <v>0.115148789416729</v>
      </c>
      <c r="X9" s="11">
        <v>0.13943454293618601</v>
      </c>
      <c r="Y9" s="11"/>
      <c r="Z9" s="11">
        <v>0.12330569642325299</v>
      </c>
      <c r="AA9" s="11">
        <v>8.4079204318143294E-2</v>
      </c>
      <c r="AB9" s="11">
        <v>0.131847979381051</v>
      </c>
      <c r="AC9" s="11">
        <v>0.16622063683817201</v>
      </c>
      <c r="AD9" s="11"/>
      <c r="AE9" s="11">
        <v>0.12601343239468099</v>
      </c>
      <c r="AF9" s="11">
        <v>0.10528351477558</v>
      </c>
      <c r="AG9" s="11">
        <v>0.12520657867165799</v>
      </c>
      <c r="AH9" s="11">
        <v>0.181005687382289</v>
      </c>
      <c r="AI9" s="11">
        <v>0.20739030084629001</v>
      </c>
      <c r="AJ9" s="11"/>
      <c r="AK9" s="11">
        <v>0.116985865451952</v>
      </c>
      <c r="AL9" s="11">
        <v>0.12809670558925301</v>
      </c>
      <c r="AM9" s="11">
        <v>0.16463792061730501</v>
      </c>
      <c r="AN9" s="11">
        <v>0.13506891639816901</v>
      </c>
      <c r="AO9" s="11">
        <v>0.123315577771344</v>
      </c>
      <c r="AP9" s="11">
        <v>0.122020341761213</v>
      </c>
      <c r="AQ9" s="11"/>
      <c r="AR9" s="11">
        <v>0.114290454344085</v>
      </c>
      <c r="AS9" s="11">
        <v>0.14463125583613001</v>
      </c>
      <c r="AT9" s="11">
        <v>8.3765072560382098E-2</v>
      </c>
      <c r="AU9" s="11"/>
      <c r="AV9" s="11">
        <v>0.103693409432407</v>
      </c>
      <c r="AW9" s="11">
        <v>0.169684533336671</v>
      </c>
      <c r="AX9" s="11">
        <v>0.13941153677176199</v>
      </c>
      <c r="AY9" s="11">
        <v>0.212182812150082</v>
      </c>
      <c r="AZ9" s="11">
        <v>7.55581257922886E-2</v>
      </c>
      <c r="BA9" s="11"/>
      <c r="BB9" s="11">
        <v>0.10617262472803</v>
      </c>
      <c r="BC9" s="11">
        <v>0.16790225048140001</v>
      </c>
      <c r="BD9" s="11">
        <v>0.13431632246245301</v>
      </c>
      <c r="BE9" s="11"/>
      <c r="BF9" s="11">
        <v>0.19900104607185101</v>
      </c>
      <c r="BG9" s="11">
        <v>9.7960059498614596E-2</v>
      </c>
      <c r="BH9" s="11">
        <v>0.15403195121905899</v>
      </c>
      <c r="BI9" s="11">
        <v>8.8524476034665706E-2</v>
      </c>
      <c r="BJ9" s="11">
        <v>9.1379847327273195E-2</v>
      </c>
      <c r="BK9" s="11">
        <v>0.13268184147142001</v>
      </c>
    </row>
    <row r="10" spans="2:63" x14ac:dyDescent="0.35">
      <c r="B10" s="14" t="s">
        <v>254</v>
      </c>
      <c r="C10" s="11">
        <v>0.28347062652474198</v>
      </c>
      <c r="D10" s="11">
        <v>0.28660521251290899</v>
      </c>
      <c r="E10" s="11">
        <v>0.28130183687529697</v>
      </c>
      <c r="F10" s="11"/>
      <c r="G10" s="11">
        <v>0.31826934437550802</v>
      </c>
      <c r="H10" s="11">
        <v>0.32027681344233799</v>
      </c>
      <c r="I10" s="11">
        <v>0.25094295423248097</v>
      </c>
      <c r="J10" s="11">
        <v>0.231054332602216</v>
      </c>
      <c r="K10" s="11">
        <v>0.28963839933836599</v>
      </c>
      <c r="L10" s="11">
        <v>0.29467550830578798</v>
      </c>
      <c r="M10" s="11"/>
      <c r="N10" s="11">
        <v>0.30029312728510399</v>
      </c>
      <c r="O10" s="11">
        <v>0.28563678459338399</v>
      </c>
      <c r="P10" s="11">
        <v>0.30150392823543798</v>
      </c>
      <c r="Q10" s="11">
        <v>0.23820916057202801</v>
      </c>
      <c r="R10" s="11">
        <v>0.27937005500212297</v>
      </c>
      <c r="S10" s="11">
        <v>0.279325828171468</v>
      </c>
      <c r="T10" s="11">
        <v>0.27163789798826599</v>
      </c>
      <c r="U10" s="11">
        <v>0.280561371972743</v>
      </c>
      <c r="V10" s="11">
        <v>0.307471783303428</v>
      </c>
      <c r="W10" s="11">
        <v>0.28566241217213301</v>
      </c>
      <c r="X10" s="11">
        <v>0.26119079089125502</v>
      </c>
      <c r="Y10" s="11"/>
      <c r="Z10" s="11">
        <v>0.30057833314938298</v>
      </c>
      <c r="AA10" s="11">
        <v>0.29943913438603298</v>
      </c>
      <c r="AB10" s="11">
        <v>0.29419966376237799</v>
      </c>
      <c r="AC10" s="11">
        <v>0.23954711665153899</v>
      </c>
      <c r="AD10" s="11"/>
      <c r="AE10" s="11">
        <v>0.24668332896919901</v>
      </c>
      <c r="AF10" s="11">
        <v>0.27246544805269401</v>
      </c>
      <c r="AG10" s="11">
        <v>0.31694033575853803</v>
      </c>
      <c r="AH10" s="11">
        <v>0.33014016506611799</v>
      </c>
      <c r="AI10" s="11">
        <v>0.24672794171962401</v>
      </c>
      <c r="AJ10" s="11"/>
      <c r="AK10" s="11">
        <v>0.28677080610702099</v>
      </c>
      <c r="AL10" s="11">
        <v>0.28748735275860399</v>
      </c>
      <c r="AM10" s="11">
        <v>0.259339239031327</v>
      </c>
      <c r="AN10" s="11">
        <v>0.26447868541949898</v>
      </c>
      <c r="AO10" s="11">
        <v>0.29278293305817699</v>
      </c>
      <c r="AP10" s="11">
        <v>0.31582145527619199</v>
      </c>
      <c r="AQ10" s="11"/>
      <c r="AR10" s="11">
        <v>0.25896247464972999</v>
      </c>
      <c r="AS10" s="11">
        <v>0.32005899153881401</v>
      </c>
      <c r="AT10" s="11">
        <v>0.24408078548485301</v>
      </c>
      <c r="AU10" s="11"/>
      <c r="AV10" s="11">
        <v>0.27060719597536298</v>
      </c>
      <c r="AW10" s="11">
        <v>0.33789106752215398</v>
      </c>
      <c r="AX10" s="11">
        <v>0.31393619921558802</v>
      </c>
      <c r="AY10" s="11">
        <v>0.15229355357669799</v>
      </c>
      <c r="AZ10" s="11">
        <v>0.20162393429769901</v>
      </c>
      <c r="BA10" s="11"/>
      <c r="BB10" s="11">
        <v>0.28541040800390699</v>
      </c>
      <c r="BC10" s="11">
        <v>0.32706489833679298</v>
      </c>
      <c r="BD10" s="11">
        <v>0.358998951803643</v>
      </c>
      <c r="BE10" s="11"/>
      <c r="BF10" s="11">
        <v>0.29227304444156099</v>
      </c>
      <c r="BG10" s="11">
        <v>0.28888132093772201</v>
      </c>
      <c r="BH10" s="11">
        <v>0.29375181397836098</v>
      </c>
      <c r="BI10" s="11">
        <v>0.290856029854694</v>
      </c>
      <c r="BJ10" s="11">
        <v>0.25692854664494102</v>
      </c>
      <c r="BK10" s="11">
        <v>0.242160710478666</v>
      </c>
    </row>
    <row r="11" spans="2:63" x14ac:dyDescent="0.35">
      <c r="B11" s="14" t="s">
        <v>255</v>
      </c>
      <c r="C11" s="11">
        <v>0.421846079464681</v>
      </c>
      <c r="D11" s="11">
        <v>0.3904159637113</v>
      </c>
      <c r="E11" s="11">
        <v>0.45172350175842702</v>
      </c>
      <c r="F11" s="11"/>
      <c r="G11" s="11">
        <v>0.36066466695511401</v>
      </c>
      <c r="H11" s="11">
        <v>0.38570788158142899</v>
      </c>
      <c r="I11" s="11">
        <v>0.43335925792612001</v>
      </c>
      <c r="J11" s="11">
        <v>0.466641627368728</v>
      </c>
      <c r="K11" s="11">
        <v>0.43593834227407302</v>
      </c>
      <c r="L11" s="11">
        <v>0.43764547301650503</v>
      </c>
      <c r="M11" s="11"/>
      <c r="N11" s="11">
        <v>0.37323100594153202</v>
      </c>
      <c r="O11" s="11">
        <v>0.42571431900689899</v>
      </c>
      <c r="P11" s="11">
        <v>0.42613249821153998</v>
      </c>
      <c r="Q11" s="11">
        <v>0.45731259108036099</v>
      </c>
      <c r="R11" s="11">
        <v>0.47110215472253902</v>
      </c>
      <c r="S11" s="11">
        <v>0.42540723372609501</v>
      </c>
      <c r="T11" s="11">
        <v>0.464922296538409</v>
      </c>
      <c r="U11" s="11">
        <v>0.38959153549044101</v>
      </c>
      <c r="V11" s="11">
        <v>0.37804887062362003</v>
      </c>
      <c r="W11" s="11">
        <v>0.43454573789724299</v>
      </c>
      <c r="X11" s="11">
        <v>0.432174391553655</v>
      </c>
      <c r="Y11" s="11"/>
      <c r="Z11" s="11">
        <v>0.38631983698551298</v>
      </c>
      <c r="AA11" s="11">
        <v>0.44345948178120598</v>
      </c>
      <c r="AB11" s="11">
        <v>0.42631387655956099</v>
      </c>
      <c r="AC11" s="11">
        <v>0.435054441591741</v>
      </c>
      <c r="AD11" s="11"/>
      <c r="AE11" s="11">
        <v>0.45435154599263899</v>
      </c>
      <c r="AF11" s="11">
        <v>0.44791280012799201</v>
      </c>
      <c r="AG11" s="11">
        <v>0.38939201409659702</v>
      </c>
      <c r="AH11" s="11">
        <v>0.33780442881141498</v>
      </c>
      <c r="AI11" s="11">
        <v>0.38533208333076602</v>
      </c>
      <c r="AJ11" s="11"/>
      <c r="AK11" s="11">
        <v>0.40204548562890502</v>
      </c>
      <c r="AL11" s="11">
        <v>0.41908995536520099</v>
      </c>
      <c r="AM11" s="11">
        <v>0.425018159113982</v>
      </c>
      <c r="AN11" s="11">
        <v>0.45872942387005899</v>
      </c>
      <c r="AO11" s="11">
        <v>0.447951238463551</v>
      </c>
      <c r="AP11" s="11">
        <v>0.37713823045137002</v>
      </c>
      <c r="AQ11" s="11"/>
      <c r="AR11" s="11">
        <v>0.41261687613471598</v>
      </c>
      <c r="AS11" s="11">
        <v>0.40563836978086898</v>
      </c>
      <c r="AT11" s="11">
        <v>0.50198057201941304</v>
      </c>
      <c r="AU11" s="11"/>
      <c r="AV11" s="11">
        <v>0.41336726085310599</v>
      </c>
      <c r="AW11" s="11">
        <v>0.38010224919709001</v>
      </c>
      <c r="AX11" s="11">
        <v>0.38875437217828201</v>
      </c>
      <c r="AY11" s="11">
        <v>0.42744015178874301</v>
      </c>
      <c r="AZ11" s="11">
        <v>0.56731382442967104</v>
      </c>
      <c r="BA11" s="11"/>
      <c r="BB11" s="11">
        <v>0.402933018809504</v>
      </c>
      <c r="BC11" s="11">
        <v>0.37908352562291903</v>
      </c>
      <c r="BD11" s="11">
        <v>0.37285468341672101</v>
      </c>
      <c r="BE11" s="11"/>
      <c r="BF11" s="11">
        <v>0.37276697313002399</v>
      </c>
      <c r="BG11" s="11">
        <v>0.42921215654552303</v>
      </c>
      <c r="BH11" s="11">
        <v>0.391001736024369</v>
      </c>
      <c r="BI11" s="11">
        <v>0.44513260224715701</v>
      </c>
      <c r="BJ11" s="11">
        <v>0.460681033380406</v>
      </c>
      <c r="BK11" s="11">
        <v>0.46141985692701298</v>
      </c>
    </row>
    <row r="12" spans="2:63" x14ac:dyDescent="0.35">
      <c r="B12" s="14" t="s">
        <v>256</v>
      </c>
      <c r="C12" s="11">
        <v>0.108914436073449</v>
      </c>
      <c r="D12" s="11">
        <v>0.106786654733209</v>
      </c>
      <c r="E12" s="11">
        <v>0.11140768079994</v>
      </c>
      <c r="F12" s="11"/>
      <c r="G12" s="11">
        <v>9.7708536361296602E-2</v>
      </c>
      <c r="H12" s="11">
        <v>9.1187762455734206E-2</v>
      </c>
      <c r="I12" s="11">
        <v>0.106473290286693</v>
      </c>
      <c r="J12" s="11">
        <v>0.113989367253531</v>
      </c>
      <c r="K12" s="11">
        <v>0.117193276392554</v>
      </c>
      <c r="L12" s="11">
        <v>0.1233134784142</v>
      </c>
      <c r="M12" s="11"/>
      <c r="N12" s="11">
        <v>0.10140439194020499</v>
      </c>
      <c r="O12" s="11">
        <v>9.5795176091494294E-2</v>
      </c>
      <c r="P12" s="11">
        <v>0.106271066951906</v>
      </c>
      <c r="Q12" s="11">
        <v>0.141213478777023</v>
      </c>
      <c r="R12" s="11">
        <v>8.7791798564755899E-2</v>
      </c>
      <c r="S12" s="11">
        <v>9.8734863629702893E-2</v>
      </c>
      <c r="T12" s="11">
        <v>0.10897563731780099</v>
      </c>
      <c r="U12" s="11">
        <v>0.13804642666333999</v>
      </c>
      <c r="V12" s="11">
        <v>0.12731118248030299</v>
      </c>
      <c r="W12" s="11">
        <v>0.101798925507117</v>
      </c>
      <c r="X12" s="11">
        <v>0.106962330818903</v>
      </c>
      <c r="Y12" s="11"/>
      <c r="Z12" s="11">
        <v>0.118759883193048</v>
      </c>
      <c r="AA12" s="11">
        <v>0.114643142262015</v>
      </c>
      <c r="AB12" s="11">
        <v>9.7021598022339797E-2</v>
      </c>
      <c r="AC12" s="11">
        <v>0.10369091839090699</v>
      </c>
      <c r="AD12" s="11"/>
      <c r="AE12" s="11">
        <v>0.11476386659545799</v>
      </c>
      <c r="AF12" s="11">
        <v>0.10510577607010201</v>
      </c>
      <c r="AG12" s="11">
        <v>0.111566051346508</v>
      </c>
      <c r="AH12" s="11">
        <v>0.10802157726186799</v>
      </c>
      <c r="AI12" s="11">
        <v>8.5575254864715899E-2</v>
      </c>
      <c r="AJ12" s="11"/>
      <c r="AK12" s="11">
        <v>0.122508069006322</v>
      </c>
      <c r="AL12" s="11">
        <v>0.109103253238419</v>
      </c>
      <c r="AM12" s="11">
        <v>0.10525201171555899</v>
      </c>
      <c r="AN12" s="11">
        <v>8.4425553050697794E-2</v>
      </c>
      <c r="AO12" s="11">
        <v>8.89948878410705E-2</v>
      </c>
      <c r="AP12" s="11">
        <v>0.13919603641637099</v>
      </c>
      <c r="AQ12" s="11"/>
      <c r="AR12" s="11">
        <v>0.119206624894114</v>
      </c>
      <c r="AS12" s="11">
        <v>0.101578050154881</v>
      </c>
      <c r="AT12" s="11">
        <v>0.110824420680829</v>
      </c>
      <c r="AU12" s="11"/>
      <c r="AV12" s="11">
        <v>0.128131550157802</v>
      </c>
      <c r="AW12" s="11">
        <v>8.14039618330855E-2</v>
      </c>
      <c r="AX12" s="11">
        <v>0.127157324272654</v>
      </c>
      <c r="AY12" s="11">
        <v>5.8902027593723899E-2</v>
      </c>
      <c r="AZ12" s="11">
        <v>9.9617525386574396E-2</v>
      </c>
      <c r="BA12" s="11"/>
      <c r="BB12" s="11">
        <v>0.12673202382051901</v>
      </c>
      <c r="BC12" s="11">
        <v>9.9176303819996897E-2</v>
      </c>
      <c r="BD12" s="11">
        <v>8.4283168873640305E-2</v>
      </c>
      <c r="BE12" s="11"/>
      <c r="BF12" s="11">
        <v>9.6678672041637298E-2</v>
      </c>
      <c r="BG12" s="11">
        <v>0.116001193837767</v>
      </c>
      <c r="BH12" s="11">
        <v>0.10474618428692101</v>
      </c>
      <c r="BI12" s="11">
        <v>0.108963777042606</v>
      </c>
      <c r="BJ12" s="11">
        <v>0.12673350379675899</v>
      </c>
      <c r="BK12" s="11">
        <v>9.2391622901743797E-2</v>
      </c>
    </row>
    <row r="13" spans="2:63" x14ac:dyDescent="0.35">
      <c r="B13" s="14" t="s">
        <v>257</v>
      </c>
      <c r="C13" s="11">
        <v>5.97734540494049E-2</v>
      </c>
      <c r="D13" s="11">
        <v>7.6737628584271605E-2</v>
      </c>
      <c r="E13" s="11">
        <v>4.2562877627958802E-2</v>
      </c>
      <c r="F13" s="11"/>
      <c r="G13" s="11">
        <v>3.4721051778391902E-2</v>
      </c>
      <c r="H13" s="11">
        <v>3.4107422577146003E-2</v>
      </c>
      <c r="I13" s="11">
        <v>5.7355289640056102E-2</v>
      </c>
      <c r="J13" s="11">
        <v>7.9842580327264295E-2</v>
      </c>
      <c r="K13" s="11">
        <v>7.5192000695785202E-2</v>
      </c>
      <c r="L13" s="11">
        <v>7.3036289358008599E-2</v>
      </c>
      <c r="M13" s="11"/>
      <c r="N13" s="11">
        <v>4.7082149788845201E-2</v>
      </c>
      <c r="O13" s="11">
        <v>6.4825290314194095E-2</v>
      </c>
      <c r="P13" s="11">
        <v>5.9286002168919001E-2</v>
      </c>
      <c r="Q13" s="11">
        <v>6.4978851836363496E-2</v>
      </c>
      <c r="R13" s="11">
        <v>5.0494960587296002E-2</v>
      </c>
      <c r="S13" s="11">
        <v>5.5476109310914602E-2</v>
      </c>
      <c r="T13" s="11">
        <v>6.0531991976755503E-2</v>
      </c>
      <c r="U13" s="11">
        <v>9.4780430580121602E-2</v>
      </c>
      <c r="V13" s="11">
        <v>5.9453284259025803E-2</v>
      </c>
      <c r="W13" s="11">
        <v>6.2844135006777893E-2</v>
      </c>
      <c r="X13" s="11">
        <v>6.0237943800002101E-2</v>
      </c>
      <c r="Y13" s="11"/>
      <c r="Z13" s="11">
        <v>7.1036250248802002E-2</v>
      </c>
      <c r="AA13" s="11">
        <v>5.8379037252602503E-2</v>
      </c>
      <c r="AB13" s="11">
        <v>5.0616882274670497E-2</v>
      </c>
      <c r="AC13" s="11">
        <v>5.5486886527641603E-2</v>
      </c>
      <c r="AD13" s="11"/>
      <c r="AE13" s="11">
        <v>5.8187826048022799E-2</v>
      </c>
      <c r="AF13" s="11">
        <v>6.9232460973632198E-2</v>
      </c>
      <c r="AG13" s="11">
        <v>5.68950201266996E-2</v>
      </c>
      <c r="AH13" s="11">
        <v>4.3028141478309898E-2</v>
      </c>
      <c r="AI13" s="11">
        <v>7.4974419238603707E-2</v>
      </c>
      <c r="AJ13" s="11"/>
      <c r="AK13" s="11">
        <v>7.1689773805800605E-2</v>
      </c>
      <c r="AL13" s="11">
        <v>5.62227330485233E-2</v>
      </c>
      <c r="AM13" s="11">
        <v>4.57526695218263E-2</v>
      </c>
      <c r="AN13" s="11">
        <v>5.7297421261574902E-2</v>
      </c>
      <c r="AO13" s="11">
        <v>4.6955362865857102E-2</v>
      </c>
      <c r="AP13" s="11">
        <v>4.58239360948548E-2</v>
      </c>
      <c r="AQ13" s="11"/>
      <c r="AR13" s="11">
        <v>9.4923569977355404E-2</v>
      </c>
      <c r="AS13" s="11">
        <v>2.8093332689306499E-2</v>
      </c>
      <c r="AT13" s="11">
        <v>5.9349149254522997E-2</v>
      </c>
      <c r="AU13" s="11"/>
      <c r="AV13" s="11">
        <v>8.4200583581321306E-2</v>
      </c>
      <c r="AW13" s="11">
        <v>3.0918188110999299E-2</v>
      </c>
      <c r="AX13" s="11">
        <v>3.0740567561713301E-2</v>
      </c>
      <c r="AY13" s="11">
        <v>0.14918145489075399</v>
      </c>
      <c r="AZ13" s="11">
        <v>5.5886590093767299E-2</v>
      </c>
      <c r="BA13" s="11"/>
      <c r="BB13" s="11">
        <v>7.87519246380399E-2</v>
      </c>
      <c r="BC13" s="11">
        <v>2.67730217388908E-2</v>
      </c>
      <c r="BD13" s="11">
        <v>4.9546873443543603E-2</v>
      </c>
      <c r="BE13" s="11"/>
      <c r="BF13" s="11">
        <v>3.9280264314926802E-2</v>
      </c>
      <c r="BG13" s="11">
        <v>6.7945269180373705E-2</v>
      </c>
      <c r="BH13" s="11">
        <v>5.6468314491289202E-2</v>
      </c>
      <c r="BI13" s="11">
        <v>6.6523114820876902E-2</v>
      </c>
      <c r="BJ13" s="11">
        <v>6.4277068850620706E-2</v>
      </c>
      <c r="BK13" s="11">
        <v>7.1345968221158199E-2</v>
      </c>
    </row>
    <row r="14" spans="2:63" x14ac:dyDescent="0.35">
      <c r="B14" s="14" t="s">
        <v>258</v>
      </c>
      <c r="C14" s="17">
        <v>0.40946603041246599</v>
      </c>
      <c r="D14" s="17">
        <v>0.42605975297121901</v>
      </c>
      <c r="E14" s="17">
        <v>0.39430593981367401</v>
      </c>
      <c r="F14" s="17"/>
      <c r="G14" s="17">
        <v>0.50690574490519702</v>
      </c>
      <c r="H14" s="17">
        <v>0.48899693338569</v>
      </c>
      <c r="I14" s="17">
        <v>0.402812162147132</v>
      </c>
      <c r="J14" s="17">
        <v>0.33952642505047698</v>
      </c>
      <c r="K14" s="17">
        <v>0.37167638063758701</v>
      </c>
      <c r="L14" s="17">
        <v>0.366004759211287</v>
      </c>
      <c r="M14" s="17"/>
      <c r="N14" s="17">
        <v>0.47828245232941802</v>
      </c>
      <c r="O14" s="17">
        <v>0.41366521458741301</v>
      </c>
      <c r="P14" s="17">
        <v>0.408310432667635</v>
      </c>
      <c r="Q14" s="17">
        <v>0.33649507830625203</v>
      </c>
      <c r="R14" s="17">
        <v>0.39061108612541001</v>
      </c>
      <c r="S14" s="17">
        <v>0.42038179333328801</v>
      </c>
      <c r="T14" s="17">
        <v>0.36557007416703502</v>
      </c>
      <c r="U14" s="17">
        <v>0.37758160726609802</v>
      </c>
      <c r="V14" s="17">
        <v>0.43518666263705202</v>
      </c>
      <c r="W14" s="17">
        <v>0.40081120158886202</v>
      </c>
      <c r="X14" s="17">
        <v>0.40062533382744098</v>
      </c>
      <c r="Y14" s="17"/>
      <c r="Z14" s="17">
        <v>0.42388402957263599</v>
      </c>
      <c r="AA14" s="17">
        <v>0.38351833870417601</v>
      </c>
      <c r="AB14" s="17">
        <v>0.42604764314342902</v>
      </c>
      <c r="AC14" s="17">
        <v>0.405767753489711</v>
      </c>
      <c r="AD14" s="17"/>
      <c r="AE14" s="17">
        <v>0.37269676136388002</v>
      </c>
      <c r="AF14" s="17">
        <v>0.37774896282827303</v>
      </c>
      <c r="AG14" s="17">
        <v>0.44214691443019499</v>
      </c>
      <c r="AH14" s="17">
        <v>0.51114585244840705</v>
      </c>
      <c r="AI14" s="17">
        <v>0.45411824256591399</v>
      </c>
      <c r="AJ14" s="17"/>
      <c r="AK14" s="17">
        <v>0.40375667155897199</v>
      </c>
      <c r="AL14" s="17">
        <v>0.415584058347857</v>
      </c>
      <c r="AM14" s="17">
        <v>0.42397715964863197</v>
      </c>
      <c r="AN14" s="17">
        <v>0.39954760181766902</v>
      </c>
      <c r="AO14" s="17">
        <v>0.41609851082952098</v>
      </c>
      <c r="AP14" s="17">
        <v>0.437841797037404</v>
      </c>
      <c r="AQ14" s="17"/>
      <c r="AR14" s="17">
        <v>0.37325292899381501</v>
      </c>
      <c r="AS14" s="17">
        <v>0.46469024737494302</v>
      </c>
      <c r="AT14" s="17">
        <v>0.32784585804523497</v>
      </c>
      <c r="AU14" s="17"/>
      <c r="AV14" s="17">
        <v>0.37430060540777099</v>
      </c>
      <c r="AW14" s="17">
        <v>0.50757560085882503</v>
      </c>
      <c r="AX14" s="17">
        <v>0.45334773598735001</v>
      </c>
      <c r="AY14" s="17">
        <v>0.36447636572677899</v>
      </c>
      <c r="AZ14" s="17">
        <v>0.27718206008998703</v>
      </c>
      <c r="BA14" s="17"/>
      <c r="BB14" s="17">
        <v>0.39158303273193701</v>
      </c>
      <c r="BC14" s="17">
        <v>0.49496714881819398</v>
      </c>
      <c r="BD14" s="17">
        <v>0.49331527426609501</v>
      </c>
      <c r="BE14" s="17"/>
      <c r="BF14" s="17">
        <v>0.49127409051341198</v>
      </c>
      <c r="BG14" s="17">
        <v>0.38684138043633598</v>
      </c>
      <c r="BH14" s="17">
        <v>0.44778376519742102</v>
      </c>
      <c r="BI14" s="17">
        <v>0.37938050588936001</v>
      </c>
      <c r="BJ14" s="17">
        <v>0.34830839397221403</v>
      </c>
      <c r="BK14" s="17">
        <v>0.37484255195008498</v>
      </c>
    </row>
    <row r="15" spans="2:63" x14ac:dyDescent="0.35">
      <c r="B15" s="14" t="s">
        <v>259</v>
      </c>
      <c r="C15" s="17">
        <v>0.1686878901228539</v>
      </c>
      <c r="D15" s="17">
        <v>0.18352428331748061</v>
      </c>
      <c r="E15" s="17">
        <v>0.15397055842789881</v>
      </c>
      <c r="F15" s="17"/>
      <c r="G15" s="17">
        <v>0.1324295881396885</v>
      </c>
      <c r="H15" s="17">
        <v>0.1252951850328802</v>
      </c>
      <c r="I15" s="17">
        <v>0.1638285799267491</v>
      </c>
      <c r="J15" s="17">
        <v>0.19383194758079531</v>
      </c>
      <c r="K15" s="17">
        <v>0.19238527708833919</v>
      </c>
      <c r="L15" s="17">
        <v>0.19634976777220858</v>
      </c>
      <c r="M15" s="17"/>
      <c r="N15" s="17">
        <v>0.14848654172905018</v>
      </c>
      <c r="O15" s="17">
        <v>0.16062046640568839</v>
      </c>
      <c r="P15" s="17">
        <v>0.16555706912082499</v>
      </c>
      <c r="Q15" s="17">
        <v>0.20619233061338649</v>
      </c>
      <c r="R15" s="17">
        <v>0.13828675915205191</v>
      </c>
      <c r="S15" s="17">
        <v>0.1542109729406175</v>
      </c>
      <c r="T15" s="17">
        <v>0.16950762929455648</v>
      </c>
      <c r="U15" s="17">
        <v>0.23282685724346158</v>
      </c>
      <c r="V15" s="17">
        <v>0.18676446673932878</v>
      </c>
      <c r="W15" s="17">
        <v>0.16464306051389488</v>
      </c>
      <c r="X15" s="17">
        <v>0.1672002746189051</v>
      </c>
      <c r="Y15" s="17"/>
      <c r="Z15" s="17">
        <v>0.18979613344185001</v>
      </c>
      <c r="AA15" s="17">
        <v>0.17302217951461751</v>
      </c>
      <c r="AB15" s="17">
        <v>0.14763848029701029</v>
      </c>
      <c r="AC15" s="17">
        <v>0.1591778049185486</v>
      </c>
      <c r="AD15" s="17"/>
      <c r="AE15" s="17">
        <v>0.17295169264348079</v>
      </c>
      <c r="AF15" s="17">
        <v>0.17433823704373419</v>
      </c>
      <c r="AG15" s="17">
        <v>0.1684610714732076</v>
      </c>
      <c r="AH15" s="17">
        <v>0.15104971874017789</v>
      </c>
      <c r="AI15" s="17">
        <v>0.16054967410331961</v>
      </c>
      <c r="AJ15" s="17"/>
      <c r="AK15" s="17">
        <v>0.1941978428121226</v>
      </c>
      <c r="AL15" s="17">
        <v>0.16532598628694231</v>
      </c>
      <c r="AM15" s="17">
        <v>0.15100468123738531</v>
      </c>
      <c r="AN15" s="17">
        <v>0.14172297431227271</v>
      </c>
      <c r="AO15" s="17">
        <v>0.13595025070692759</v>
      </c>
      <c r="AP15" s="17">
        <v>0.18501997251122579</v>
      </c>
      <c r="AQ15" s="17"/>
      <c r="AR15" s="17">
        <v>0.21413019487146939</v>
      </c>
      <c r="AS15" s="17">
        <v>0.1296713828441875</v>
      </c>
      <c r="AT15" s="17">
        <v>0.17017356993535199</v>
      </c>
      <c r="AU15" s="17"/>
      <c r="AV15" s="17">
        <v>0.2123321337391233</v>
      </c>
      <c r="AW15" s="17">
        <v>0.11232214994408479</v>
      </c>
      <c r="AX15" s="17">
        <v>0.15789789183436731</v>
      </c>
      <c r="AY15" s="17">
        <v>0.20808348248447789</v>
      </c>
      <c r="AZ15" s="17">
        <v>0.15550411548034171</v>
      </c>
      <c r="BA15" s="17"/>
      <c r="BB15" s="17">
        <v>0.20548394845855891</v>
      </c>
      <c r="BC15" s="17">
        <v>0.12594932555888769</v>
      </c>
      <c r="BD15" s="17">
        <v>0.1338300423171839</v>
      </c>
      <c r="BE15" s="17"/>
      <c r="BF15" s="17">
        <v>0.13595893635656409</v>
      </c>
      <c r="BG15" s="17">
        <v>0.18394646301814072</v>
      </c>
      <c r="BH15" s="17">
        <v>0.1612144987782102</v>
      </c>
      <c r="BI15" s="17">
        <v>0.1754868918634829</v>
      </c>
      <c r="BJ15" s="17">
        <v>0.19101057264737969</v>
      </c>
      <c r="BK15" s="17">
        <v>0.16373759112290198</v>
      </c>
    </row>
    <row r="16" spans="2:63" x14ac:dyDescent="0.35">
      <c r="B16" s="14" t="s">
        <v>192</v>
      </c>
      <c r="C16" s="18">
        <v>0.24077814028961209</v>
      </c>
      <c r="D16" s="18">
        <v>0.2425354696537384</v>
      </c>
      <c r="E16" s="18">
        <v>0.2403353813857752</v>
      </c>
      <c r="F16" s="18"/>
      <c r="G16" s="18">
        <v>0.37447615676550849</v>
      </c>
      <c r="H16" s="18">
        <v>0.36370174835280977</v>
      </c>
      <c r="I16" s="18">
        <v>0.23898358222038291</v>
      </c>
      <c r="J16" s="18">
        <v>0.14569447746968167</v>
      </c>
      <c r="K16" s="18">
        <v>0.17929110354924782</v>
      </c>
      <c r="L16" s="18">
        <v>0.16965499143907842</v>
      </c>
      <c r="M16" s="18"/>
      <c r="N16" s="18">
        <v>0.32979591060036784</v>
      </c>
      <c r="O16" s="18">
        <v>0.25304474818172462</v>
      </c>
      <c r="P16" s="18">
        <v>0.24275336354681001</v>
      </c>
      <c r="Q16" s="18">
        <v>0.13030274769286554</v>
      </c>
      <c r="R16" s="18">
        <v>0.2523243269733581</v>
      </c>
      <c r="S16" s="18">
        <v>0.26617082039267048</v>
      </c>
      <c r="T16" s="18">
        <v>0.19606244487247854</v>
      </c>
      <c r="U16" s="18">
        <v>0.14475475002263644</v>
      </c>
      <c r="V16" s="18">
        <v>0.24842219589772324</v>
      </c>
      <c r="W16" s="18">
        <v>0.23616814107496714</v>
      </c>
      <c r="X16" s="18">
        <v>0.23342505920853587</v>
      </c>
      <c r="Y16" s="18"/>
      <c r="Z16" s="18">
        <v>0.23408789613078598</v>
      </c>
      <c r="AA16" s="18">
        <v>0.2104961591895585</v>
      </c>
      <c r="AB16" s="18">
        <v>0.2784091628464187</v>
      </c>
      <c r="AC16" s="18">
        <v>0.2465899485711624</v>
      </c>
      <c r="AD16" s="18"/>
      <c r="AE16" s="18">
        <v>0.19974506872039924</v>
      </c>
      <c r="AF16" s="18">
        <v>0.20341072578453884</v>
      </c>
      <c r="AG16" s="18">
        <v>0.27368584295698739</v>
      </c>
      <c r="AH16" s="18">
        <v>0.36009613370822913</v>
      </c>
      <c r="AI16" s="18">
        <v>0.29356856846259438</v>
      </c>
      <c r="AJ16" s="18"/>
      <c r="AK16" s="18">
        <v>0.20955882874684939</v>
      </c>
      <c r="AL16" s="18">
        <v>0.25025807206091466</v>
      </c>
      <c r="AM16" s="18">
        <v>0.27297247841124667</v>
      </c>
      <c r="AN16" s="18">
        <v>0.25782462750539631</v>
      </c>
      <c r="AO16" s="18">
        <v>0.28014826012259342</v>
      </c>
      <c r="AP16" s="18">
        <v>0.25282182452617818</v>
      </c>
      <c r="AQ16" s="18"/>
      <c r="AR16" s="18">
        <v>0.15912273412234562</v>
      </c>
      <c r="AS16" s="18">
        <v>0.33501886453075552</v>
      </c>
      <c r="AT16" s="18">
        <v>0.15767228810988299</v>
      </c>
      <c r="AU16" s="18"/>
      <c r="AV16" s="18">
        <v>0.1619684716686477</v>
      </c>
      <c r="AW16" s="18">
        <v>0.39525345091474023</v>
      </c>
      <c r="AX16" s="18">
        <v>0.2954498441529827</v>
      </c>
      <c r="AY16" s="18">
        <v>0.15639288324230111</v>
      </c>
      <c r="AZ16" s="18">
        <v>0.12167794460964532</v>
      </c>
      <c r="BA16" s="18"/>
      <c r="BB16" s="18">
        <v>0.1860990842733781</v>
      </c>
      <c r="BC16" s="18">
        <v>0.36901782325930632</v>
      </c>
      <c r="BD16" s="18">
        <v>0.35948523194891113</v>
      </c>
      <c r="BE16" s="18"/>
      <c r="BF16" s="18">
        <v>0.35531515415684789</v>
      </c>
      <c r="BG16" s="18">
        <v>0.20289491741819526</v>
      </c>
      <c r="BH16" s="18">
        <v>0.28656926641921082</v>
      </c>
      <c r="BI16" s="18">
        <v>0.20389361402587711</v>
      </c>
      <c r="BJ16" s="18">
        <v>0.15729782132483433</v>
      </c>
      <c r="BK16" s="18">
        <v>0.211104960827183</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B2:BK21"/>
  <sheetViews>
    <sheetView showGridLines="0" workbookViewId="0">
      <pane xSplit="2" topLeftCell="C1" activePane="topRight" state="frozen"/>
      <selection pane="topRight" activeCell="I30" sqref="I29:I30"/>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368</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0.19202349868655799</v>
      </c>
      <c r="D9" s="11">
        <v>0.209770690957022</v>
      </c>
      <c r="E9" s="11">
        <v>0.174545905598117</v>
      </c>
      <c r="F9" s="11"/>
      <c r="G9" s="11">
        <v>0.232322028586706</v>
      </c>
      <c r="H9" s="11">
        <v>0.26388299690664202</v>
      </c>
      <c r="I9" s="11">
        <v>0.19749963690842001</v>
      </c>
      <c r="J9" s="11">
        <v>0.167067715147627</v>
      </c>
      <c r="K9" s="11">
        <v>0.16875299842435401</v>
      </c>
      <c r="L9" s="11">
        <v>0.13735996379895599</v>
      </c>
      <c r="M9" s="11"/>
      <c r="N9" s="11">
        <v>0.20646974566321799</v>
      </c>
      <c r="O9" s="11">
        <v>0.2013630047229</v>
      </c>
      <c r="P9" s="11">
        <v>0.18902504327054301</v>
      </c>
      <c r="Q9" s="11">
        <v>0.15628712282166199</v>
      </c>
      <c r="R9" s="11">
        <v>0.168710914043285</v>
      </c>
      <c r="S9" s="11">
        <v>0.20199066955832101</v>
      </c>
      <c r="T9" s="11">
        <v>0.18529411556358899</v>
      </c>
      <c r="U9" s="11">
        <v>0.209243294918844</v>
      </c>
      <c r="V9" s="11">
        <v>0.190943206506548</v>
      </c>
      <c r="W9" s="11">
        <v>0.18842554687943699</v>
      </c>
      <c r="X9" s="11">
        <v>0.21696435952819401</v>
      </c>
      <c r="Y9" s="11"/>
      <c r="Z9" s="11">
        <v>0.18727219481055701</v>
      </c>
      <c r="AA9" s="11">
        <v>0.159197056575137</v>
      </c>
      <c r="AB9" s="11">
        <v>0.21858982053981699</v>
      </c>
      <c r="AC9" s="11">
        <v>0.20313470141401799</v>
      </c>
      <c r="AD9" s="11"/>
      <c r="AE9" s="11">
        <v>0.18721983672308301</v>
      </c>
      <c r="AF9" s="11">
        <v>0.17311111663376899</v>
      </c>
      <c r="AG9" s="11">
        <v>0.19384598102266601</v>
      </c>
      <c r="AH9" s="11">
        <v>0.246973763139719</v>
      </c>
      <c r="AI9" s="11">
        <v>0.26256034369171599</v>
      </c>
      <c r="AJ9" s="11"/>
      <c r="AK9" s="11">
        <v>0.170043977688105</v>
      </c>
      <c r="AL9" s="11">
        <v>0.20831475642123801</v>
      </c>
      <c r="AM9" s="11">
        <v>0.213592186527026</v>
      </c>
      <c r="AN9" s="11">
        <v>0.21272891461337601</v>
      </c>
      <c r="AO9" s="11">
        <v>0.201575882843333</v>
      </c>
      <c r="AP9" s="11">
        <v>0.13240750452113101</v>
      </c>
      <c r="AQ9" s="11"/>
      <c r="AR9" s="11">
        <v>0.15804217964293801</v>
      </c>
      <c r="AS9" s="11">
        <v>0.22626507488623601</v>
      </c>
      <c r="AT9" s="11">
        <v>0.18690871375409299</v>
      </c>
      <c r="AU9" s="11"/>
      <c r="AV9" s="11">
        <v>0.15838252546581899</v>
      </c>
      <c r="AW9" s="11">
        <v>0.23349514274756999</v>
      </c>
      <c r="AX9" s="11">
        <v>0.200963861715553</v>
      </c>
      <c r="AY9" s="11">
        <v>0.25642372120557499</v>
      </c>
      <c r="AZ9" s="11">
        <v>0.17092468599164101</v>
      </c>
      <c r="BA9" s="11"/>
      <c r="BB9" s="11">
        <v>0.16405403839479399</v>
      </c>
      <c r="BC9" s="11">
        <v>0.23535082019725401</v>
      </c>
      <c r="BD9" s="11">
        <v>0.204218870789145</v>
      </c>
      <c r="BE9" s="11"/>
      <c r="BF9" s="11">
        <v>0.23084877098842899</v>
      </c>
      <c r="BG9" s="11">
        <v>0.15888154976511701</v>
      </c>
      <c r="BH9" s="11">
        <v>0.210542636736849</v>
      </c>
      <c r="BI9" s="11">
        <v>0.18638162437929301</v>
      </c>
      <c r="BJ9" s="11">
        <v>0.18170196237764499</v>
      </c>
      <c r="BK9" s="11">
        <v>0.20896974305204499</v>
      </c>
    </row>
    <row r="10" spans="2:63" x14ac:dyDescent="0.35">
      <c r="B10" s="14" t="s">
        <v>254</v>
      </c>
      <c r="C10" s="11">
        <v>0.40132666796220501</v>
      </c>
      <c r="D10" s="11">
        <v>0.38363594242973498</v>
      </c>
      <c r="E10" s="11">
        <v>0.41898315201407099</v>
      </c>
      <c r="F10" s="11"/>
      <c r="G10" s="11">
        <v>0.36871051321374099</v>
      </c>
      <c r="H10" s="11">
        <v>0.39158660992283301</v>
      </c>
      <c r="I10" s="11">
        <v>0.39717910834894599</v>
      </c>
      <c r="J10" s="11">
        <v>0.35778642902438601</v>
      </c>
      <c r="K10" s="11">
        <v>0.40867868198339902</v>
      </c>
      <c r="L10" s="11">
        <v>0.46531017435373101</v>
      </c>
      <c r="M10" s="11"/>
      <c r="N10" s="11">
        <v>0.39248914446377597</v>
      </c>
      <c r="O10" s="11">
        <v>0.39965487906616098</v>
      </c>
      <c r="P10" s="11">
        <v>0.40804390132736001</v>
      </c>
      <c r="Q10" s="11">
        <v>0.41171867383489802</v>
      </c>
      <c r="R10" s="11">
        <v>0.47534089322720302</v>
      </c>
      <c r="S10" s="11">
        <v>0.38499083845564103</v>
      </c>
      <c r="T10" s="11">
        <v>0.419302955886936</v>
      </c>
      <c r="U10" s="11">
        <v>0.38231400208732202</v>
      </c>
      <c r="V10" s="11">
        <v>0.403052504437454</v>
      </c>
      <c r="W10" s="11">
        <v>0.38442778604515698</v>
      </c>
      <c r="X10" s="11">
        <v>0.33985188503264102</v>
      </c>
      <c r="Y10" s="11"/>
      <c r="Z10" s="11">
        <v>0.43485129883314599</v>
      </c>
      <c r="AA10" s="11">
        <v>0.40894519589966299</v>
      </c>
      <c r="AB10" s="11">
        <v>0.381276596936095</v>
      </c>
      <c r="AC10" s="11">
        <v>0.37698256729893098</v>
      </c>
      <c r="AD10" s="11"/>
      <c r="AE10" s="11">
        <v>0.386320185873333</v>
      </c>
      <c r="AF10" s="11">
        <v>0.39980361426049399</v>
      </c>
      <c r="AG10" s="11">
        <v>0.42237116689502702</v>
      </c>
      <c r="AH10" s="11">
        <v>0.40860776205170601</v>
      </c>
      <c r="AI10" s="11">
        <v>0.36829276520889398</v>
      </c>
      <c r="AJ10" s="11"/>
      <c r="AK10" s="11">
        <v>0.41111906833311102</v>
      </c>
      <c r="AL10" s="11">
        <v>0.38840423460140799</v>
      </c>
      <c r="AM10" s="11">
        <v>0.39235636794279199</v>
      </c>
      <c r="AN10" s="11">
        <v>0.37822320370668699</v>
      </c>
      <c r="AO10" s="11">
        <v>0.42722030842254399</v>
      </c>
      <c r="AP10" s="11">
        <v>0.443853499355295</v>
      </c>
      <c r="AQ10" s="11"/>
      <c r="AR10" s="11">
        <v>0.37501669463304999</v>
      </c>
      <c r="AS10" s="11">
        <v>0.444778773319978</v>
      </c>
      <c r="AT10" s="11">
        <v>0.35696767437294002</v>
      </c>
      <c r="AU10" s="11"/>
      <c r="AV10" s="11">
        <v>0.39429104344859001</v>
      </c>
      <c r="AW10" s="11">
        <v>0.429353545827178</v>
      </c>
      <c r="AX10" s="11">
        <v>0.49002784573513303</v>
      </c>
      <c r="AY10" s="11">
        <v>0.23685390195461201</v>
      </c>
      <c r="AZ10" s="11">
        <v>0.34821316836533001</v>
      </c>
      <c r="BA10" s="11"/>
      <c r="BB10" s="11">
        <v>0.40026381589634402</v>
      </c>
      <c r="BC10" s="11">
        <v>0.43705454143629302</v>
      </c>
      <c r="BD10" s="11">
        <v>0.52192640304948401</v>
      </c>
      <c r="BE10" s="11"/>
      <c r="BF10" s="11">
        <v>0.39766526461607099</v>
      </c>
      <c r="BG10" s="11">
        <v>0.412331646387815</v>
      </c>
      <c r="BH10" s="11">
        <v>0.40604077821212697</v>
      </c>
      <c r="BI10" s="11">
        <v>0.40851251639812303</v>
      </c>
      <c r="BJ10" s="11">
        <v>0.38022034902396601</v>
      </c>
      <c r="BK10" s="11">
        <v>0.37565800679969902</v>
      </c>
    </row>
    <row r="11" spans="2:63" x14ac:dyDescent="0.35">
      <c r="B11" s="14" t="s">
        <v>255</v>
      </c>
      <c r="C11" s="11">
        <v>0.26364967146074297</v>
      </c>
      <c r="D11" s="11">
        <v>0.236535962863231</v>
      </c>
      <c r="E11" s="11">
        <v>0.29022901234155701</v>
      </c>
      <c r="F11" s="11"/>
      <c r="G11" s="11">
        <v>0.291732225190941</v>
      </c>
      <c r="H11" s="11">
        <v>0.24371190366954101</v>
      </c>
      <c r="I11" s="11">
        <v>0.25101089732524401</v>
      </c>
      <c r="J11" s="11">
        <v>0.30859736208935401</v>
      </c>
      <c r="K11" s="11">
        <v>0.27153067746106702</v>
      </c>
      <c r="L11" s="11">
        <v>0.22929133772003699</v>
      </c>
      <c r="M11" s="11"/>
      <c r="N11" s="11">
        <v>0.26089621385497702</v>
      </c>
      <c r="O11" s="11">
        <v>0.26187269397656299</v>
      </c>
      <c r="P11" s="11">
        <v>0.27042720029565498</v>
      </c>
      <c r="Q11" s="11">
        <v>0.28098760346509799</v>
      </c>
      <c r="R11" s="11">
        <v>0.232042492428186</v>
      </c>
      <c r="S11" s="11">
        <v>0.28476629854855801</v>
      </c>
      <c r="T11" s="11">
        <v>0.26256776131744303</v>
      </c>
      <c r="U11" s="11">
        <v>0.22798491596197301</v>
      </c>
      <c r="V11" s="11">
        <v>0.25162872502476602</v>
      </c>
      <c r="W11" s="11">
        <v>0.27868371557949501</v>
      </c>
      <c r="X11" s="11">
        <v>0.26980043335918702</v>
      </c>
      <c r="Y11" s="11"/>
      <c r="Z11" s="11">
        <v>0.230448411807157</v>
      </c>
      <c r="AA11" s="11">
        <v>0.28825430549391901</v>
      </c>
      <c r="AB11" s="11">
        <v>0.246962244128901</v>
      </c>
      <c r="AC11" s="11">
        <v>0.29002311743451498</v>
      </c>
      <c r="AD11" s="11"/>
      <c r="AE11" s="11">
        <v>0.269661636648795</v>
      </c>
      <c r="AF11" s="11">
        <v>0.281034833670469</v>
      </c>
      <c r="AG11" s="11">
        <v>0.239257099495159</v>
      </c>
      <c r="AH11" s="11">
        <v>0.233911952163353</v>
      </c>
      <c r="AI11" s="11">
        <v>0.25111941433225199</v>
      </c>
      <c r="AJ11" s="11"/>
      <c r="AK11" s="11">
        <v>0.25967151101155</v>
      </c>
      <c r="AL11" s="11">
        <v>0.25898355555955899</v>
      </c>
      <c r="AM11" s="11">
        <v>0.25676308988890101</v>
      </c>
      <c r="AN11" s="11">
        <v>0.26958974786037099</v>
      </c>
      <c r="AO11" s="11">
        <v>0.258368720345861</v>
      </c>
      <c r="AP11" s="11">
        <v>0.30642177476165999</v>
      </c>
      <c r="AQ11" s="11"/>
      <c r="AR11" s="11">
        <v>0.26692909622268102</v>
      </c>
      <c r="AS11" s="11">
        <v>0.22557293945902701</v>
      </c>
      <c r="AT11" s="11">
        <v>0.32649829266423902</v>
      </c>
      <c r="AU11" s="11"/>
      <c r="AV11" s="11">
        <v>0.25863652209480098</v>
      </c>
      <c r="AW11" s="11">
        <v>0.24010447163847101</v>
      </c>
      <c r="AX11" s="11">
        <v>0.19023011224518499</v>
      </c>
      <c r="AY11" s="11">
        <v>0.246613076834796</v>
      </c>
      <c r="AZ11" s="11">
        <v>0.34461947617897798</v>
      </c>
      <c r="BA11" s="11"/>
      <c r="BB11" s="11">
        <v>0.25369998290208001</v>
      </c>
      <c r="BC11" s="11">
        <v>0.23031773426598501</v>
      </c>
      <c r="BD11" s="11">
        <v>0.187037247759369</v>
      </c>
      <c r="BE11" s="11"/>
      <c r="BF11" s="11">
        <v>0.250895034739266</v>
      </c>
      <c r="BG11" s="11">
        <v>0.26099679926316399</v>
      </c>
      <c r="BH11" s="11">
        <v>0.26806248640211899</v>
      </c>
      <c r="BI11" s="11">
        <v>0.25420390354642097</v>
      </c>
      <c r="BJ11" s="11">
        <v>0.30125670546155298</v>
      </c>
      <c r="BK11" s="11">
        <v>0.25356870861101799</v>
      </c>
    </row>
    <row r="12" spans="2:63" x14ac:dyDescent="0.35">
      <c r="B12" s="14" t="s">
        <v>256</v>
      </c>
      <c r="C12" s="11">
        <v>8.4298632903512805E-2</v>
      </c>
      <c r="D12" s="11">
        <v>9.4265010352064305E-2</v>
      </c>
      <c r="E12" s="11">
        <v>7.5271128751403502E-2</v>
      </c>
      <c r="F12" s="11"/>
      <c r="G12" s="11">
        <v>8.1959932051491505E-2</v>
      </c>
      <c r="H12" s="11">
        <v>6.8878019664738097E-2</v>
      </c>
      <c r="I12" s="11">
        <v>0.100770838294808</v>
      </c>
      <c r="J12" s="11">
        <v>8.7712862381139303E-2</v>
      </c>
      <c r="K12" s="11">
        <v>6.6892919139225696E-2</v>
      </c>
      <c r="L12" s="11">
        <v>9.4072462147606103E-2</v>
      </c>
      <c r="M12" s="11"/>
      <c r="N12" s="11">
        <v>9.3154284701736895E-2</v>
      </c>
      <c r="O12" s="11">
        <v>8.0279388363813195E-2</v>
      </c>
      <c r="P12" s="11">
        <v>7.8220667275025801E-2</v>
      </c>
      <c r="Q12" s="11">
        <v>8.3629272488350101E-2</v>
      </c>
      <c r="R12" s="11">
        <v>8.4345467784387104E-2</v>
      </c>
      <c r="S12" s="11">
        <v>7.7213881802164402E-2</v>
      </c>
      <c r="T12" s="11">
        <v>7.8756609553718701E-2</v>
      </c>
      <c r="U12" s="11">
        <v>8.8131173341240002E-2</v>
      </c>
      <c r="V12" s="11">
        <v>9.8212522021801099E-2</v>
      </c>
      <c r="W12" s="11">
        <v>8.8807823690717005E-2</v>
      </c>
      <c r="X12" s="11">
        <v>6.0648838714388198E-2</v>
      </c>
      <c r="Y12" s="11"/>
      <c r="Z12" s="11">
        <v>9.5933149136502305E-2</v>
      </c>
      <c r="AA12" s="11">
        <v>8.9333402230151293E-2</v>
      </c>
      <c r="AB12" s="11">
        <v>8.6514977120294004E-2</v>
      </c>
      <c r="AC12" s="11">
        <v>6.6573112777697493E-2</v>
      </c>
      <c r="AD12" s="11"/>
      <c r="AE12" s="11">
        <v>8.7282053645112406E-2</v>
      </c>
      <c r="AF12" s="11">
        <v>8.2589082211302706E-2</v>
      </c>
      <c r="AG12" s="11">
        <v>9.4147877496707097E-2</v>
      </c>
      <c r="AH12" s="11">
        <v>6.4813803545558504E-2</v>
      </c>
      <c r="AI12" s="11">
        <v>6.9109864483329106E-2</v>
      </c>
      <c r="AJ12" s="11"/>
      <c r="AK12" s="11">
        <v>9.2894632406589198E-2</v>
      </c>
      <c r="AL12" s="11">
        <v>9.5175752218804505E-2</v>
      </c>
      <c r="AM12" s="11">
        <v>6.4654104093537196E-2</v>
      </c>
      <c r="AN12" s="11">
        <v>6.4904762420401593E-2</v>
      </c>
      <c r="AO12" s="11">
        <v>7.1100558793364396E-2</v>
      </c>
      <c r="AP12" s="11">
        <v>6.3405935083655704E-2</v>
      </c>
      <c r="AQ12" s="11"/>
      <c r="AR12" s="11">
        <v>0.10581233380799</v>
      </c>
      <c r="AS12" s="11">
        <v>6.9967687972870701E-2</v>
      </c>
      <c r="AT12" s="11">
        <v>7.9814995821369694E-2</v>
      </c>
      <c r="AU12" s="11"/>
      <c r="AV12" s="11">
        <v>0.109364822946777</v>
      </c>
      <c r="AW12" s="11">
        <v>6.22001753275081E-2</v>
      </c>
      <c r="AX12" s="11">
        <v>6.9276341327947896E-2</v>
      </c>
      <c r="AY12" s="11">
        <v>0.125565837529411</v>
      </c>
      <c r="AZ12" s="11">
        <v>6.9612942030825006E-2</v>
      </c>
      <c r="BA12" s="11"/>
      <c r="BB12" s="11">
        <v>0.113646609979091</v>
      </c>
      <c r="BC12" s="11">
        <v>7.0102102350954196E-2</v>
      </c>
      <c r="BD12" s="11">
        <v>4.04123286627616E-2</v>
      </c>
      <c r="BE12" s="11"/>
      <c r="BF12" s="11">
        <v>7.4592264323966095E-2</v>
      </c>
      <c r="BG12" s="11">
        <v>0.101775872151178</v>
      </c>
      <c r="BH12" s="11">
        <v>7.4326650698227206E-2</v>
      </c>
      <c r="BI12" s="11">
        <v>8.2081244836726394E-2</v>
      </c>
      <c r="BJ12" s="11">
        <v>8.2521675989599405E-2</v>
      </c>
      <c r="BK12" s="11">
        <v>7.5443934129242302E-2</v>
      </c>
    </row>
    <row r="13" spans="2:63" x14ac:dyDescent="0.35">
      <c r="B13" s="14" t="s">
        <v>257</v>
      </c>
      <c r="C13" s="11">
        <v>5.8701528986980799E-2</v>
      </c>
      <c r="D13" s="11">
        <v>7.57923933979468E-2</v>
      </c>
      <c r="E13" s="11">
        <v>4.0970801294851401E-2</v>
      </c>
      <c r="F13" s="11"/>
      <c r="G13" s="11">
        <v>2.5275300957121299E-2</v>
      </c>
      <c r="H13" s="11">
        <v>3.19404698362451E-2</v>
      </c>
      <c r="I13" s="11">
        <v>5.3539519122582702E-2</v>
      </c>
      <c r="J13" s="11">
        <v>7.8835631357493302E-2</v>
      </c>
      <c r="K13" s="11">
        <v>8.4144722991954898E-2</v>
      </c>
      <c r="L13" s="11">
        <v>7.39660619796704E-2</v>
      </c>
      <c r="M13" s="11"/>
      <c r="N13" s="11">
        <v>4.6990611316292702E-2</v>
      </c>
      <c r="O13" s="11">
        <v>5.68300338705637E-2</v>
      </c>
      <c r="P13" s="11">
        <v>5.4283187831416398E-2</v>
      </c>
      <c r="Q13" s="11">
        <v>6.7377327389992303E-2</v>
      </c>
      <c r="R13" s="11">
        <v>3.9560232516939298E-2</v>
      </c>
      <c r="S13" s="11">
        <v>5.1038311635314797E-2</v>
      </c>
      <c r="T13" s="11">
        <v>5.4078557678312697E-2</v>
      </c>
      <c r="U13" s="11">
        <v>9.2326613690621104E-2</v>
      </c>
      <c r="V13" s="11">
        <v>5.61630420094308E-2</v>
      </c>
      <c r="W13" s="11">
        <v>5.9655127805194101E-2</v>
      </c>
      <c r="X13" s="11">
        <v>0.11273448336559</v>
      </c>
      <c r="Y13" s="11"/>
      <c r="Z13" s="11">
        <v>5.1494945412637903E-2</v>
      </c>
      <c r="AA13" s="11">
        <v>5.4270039801130397E-2</v>
      </c>
      <c r="AB13" s="11">
        <v>6.6656361274892606E-2</v>
      </c>
      <c r="AC13" s="11">
        <v>6.3286501074838297E-2</v>
      </c>
      <c r="AD13" s="11"/>
      <c r="AE13" s="11">
        <v>6.9516287109676805E-2</v>
      </c>
      <c r="AF13" s="11">
        <v>6.34613532239654E-2</v>
      </c>
      <c r="AG13" s="11">
        <v>5.0377875090439797E-2</v>
      </c>
      <c r="AH13" s="11">
        <v>4.5692719099663603E-2</v>
      </c>
      <c r="AI13" s="11">
        <v>4.8917612283808101E-2</v>
      </c>
      <c r="AJ13" s="11"/>
      <c r="AK13" s="11">
        <v>6.6270810560645904E-2</v>
      </c>
      <c r="AL13" s="11">
        <v>4.9121701198989502E-2</v>
      </c>
      <c r="AM13" s="11">
        <v>7.2634251547743306E-2</v>
      </c>
      <c r="AN13" s="11">
        <v>7.4553371399164195E-2</v>
      </c>
      <c r="AO13" s="11">
        <v>4.1734529594897297E-2</v>
      </c>
      <c r="AP13" s="11">
        <v>5.3911286278258003E-2</v>
      </c>
      <c r="AQ13" s="11"/>
      <c r="AR13" s="11">
        <v>9.4199695693342203E-2</v>
      </c>
      <c r="AS13" s="11">
        <v>3.34155243618885E-2</v>
      </c>
      <c r="AT13" s="11">
        <v>4.98103233873586E-2</v>
      </c>
      <c r="AU13" s="11"/>
      <c r="AV13" s="11">
        <v>7.9325086044013005E-2</v>
      </c>
      <c r="AW13" s="11">
        <v>3.4846664459272897E-2</v>
      </c>
      <c r="AX13" s="11">
        <v>4.9501838976181503E-2</v>
      </c>
      <c r="AY13" s="11">
        <v>0.134543462475606</v>
      </c>
      <c r="AZ13" s="11">
        <v>6.6629727433226302E-2</v>
      </c>
      <c r="BA13" s="11"/>
      <c r="BB13" s="11">
        <v>6.8335552827691506E-2</v>
      </c>
      <c r="BC13" s="11">
        <v>2.7174801749514001E-2</v>
      </c>
      <c r="BD13" s="11">
        <v>4.6405149739240099E-2</v>
      </c>
      <c r="BE13" s="11"/>
      <c r="BF13" s="11">
        <v>4.5998665332267097E-2</v>
      </c>
      <c r="BG13" s="11">
        <v>6.6014132432726497E-2</v>
      </c>
      <c r="BH13" s="11">
        <v>4.1027447950678801E-2</v>
      </c>
      <c r="BI13" s="11">
        <v>6.8820710839436694E-2</v>
      </c>
      <c r="BJ13" s="11">
        <v>5.4299307147236499E-2</v>
      </c>
      <c r="BK13" s="11">
        <v>8.6359607407995101E-2</v>
      </c>
    </row>
    <row r="14" spans="2:63" x14ac:dyDescent="0.35">
      <c r="B14" s="14" t="s">
        <v>258</v>
      </c>
      <c r="C14" s="17">
        <v>0.59335016664876306</v>
      </c>
      <c r="D14" s="17">
        <v>0.59340663338675803</v>
      </c>
      <c r="E14" s="17">
        <v>0.59352905761218899</v>
      </c>
      <c r="F14" s="17"/>
      <c r="G14" s="17">
        <v>0.60103254180044596</v>
      </c>
      <c r="H14" s="17">
        <v>0.65546960682947497</v>
      </c>
      <c r="I14" s="17">
        <v>0.59467874525736497</v>
      </c>
      <c r="J14" s="17">
        <v>0.52485414417201304</v>
      </c>
      <c r="K14" s="17">
        <v>0.57743168040775295</v>
      </c>
      <c r="L14" s="17">
        <v>0.602670138152687</v>
      </c>
      <c r="M14" s="17"/>
      <c r="N14" s="17">
        <v>0.59895889012699299</v>
      </c>
      <c r="O14" s="17">
        <v>0.60101788378906096</v>
      </c>
      <c r="P14" s="17">
        <v>0.59706894459790205</v>
      </c>
      <c r="Q14" s="17">
        <v>0.56800579665656004</v>
      </c>
      <c r="R14" s="17">
        <v>0.64405180727048705</v>
      </c>
      <c r="S14" s="17">
        <v>0.58698150801396198</v>
      </c>
      <c r="T14" s="17">
        <v>0.60459707145052499</v>
      </c>
      <c r="U14" s="17">
        <v>0.59155729700616599</v>
      </c>
      <c r="V14" s="17">
        <v>0.59399571094400205</v>
      </c>
      <c r="W14" s="17">
        <v>0.57285333292459395</v>
      </c>
      <c r="X14" s="17">
        <v>0.55681624456083501</v>
      </c>
      <c r="Y14" s="17"/>
      <c r="Z14" s="17">
        <v>0.62212349364370301</v>
      </c>
      <c r="AA14" s="17">
        <v>0.56814225247479999</v>
      </c>
      <c r="AB14" s="17">
        <v>0.59986641747591196</v>
      </c>
      <c r="AC14" s="17">
        <v>0.580117268712949</v>
      </c>
      <c r="AD14" s="17"/>
      <c r="AE14" s="17">
        <v>0.57354002259641601</v>
      </c>
      <c r="AF14" s="17">
        <v>0.57291473089426304</v>
      </c>
      <c r="AG14" s="17">
        <v>0.616217147917694</v>
      </c>
      <c r="AH14" s="17">
        <v>0.65558152519142499</v>
      </c>
      <c r="AI14" s="17">
        <v>0.63085310890061097</v>
      </c>
      <c r="AJ14" s="17"/>
      <c r="AK14" s="17">
        <v>0.58116304602121505</v>
      </c>
      <c r="AL14" s="17">
        <v>0.59671899102264603</v>
      </c>
      <c r="AM14" s="17">
        <v>0.60594855446981799</v>
      </c>
      <c r="AN14" s="17">
        <v>0.590952118320063</v>
      </c>
      <c r="AO14" s="17">
        <v>0.62879619126587705</v>
      </c>
      <c r="AP14" s="17">
        <v>0.57626100387642598</v>
      </c>
      <c r="AQ14" s="17"/>
      <c r="AR14" s="17">
        <v>0.53305887427598697</v>
      </c>
      <c r="AS14" s="17">
        <v>0.67104384820621399</v>
      </c>
      <c r="AT14" s="17">
        <v>0.54387638812703298</v>
      </c>
      <c r="AU14" s="17"/>
      <c r="AV14" s="17">
        <v>0.552673568914409</v>
      </c>
      <c r="AW14" s="17">
        <v>0.66284868857474799</v>
      </c>
      <c r="AX14" s="17">
        <v>0.69099170745068506</v>
      </c>
      <c r="AY14" s="17">
        <v>0.49327762316018697</v>
      </c>
      <c r="AZ14" s="17">
        <v>0.51913785435697002</v>
      </c>
      <c r="BA14" s="17"/>
      <c r="BB14" s="17">
        <v>0.56431785429113801</v>
      </c>
      <c r="BC14" s="17">
        <v>0.67240536163354703</v>
      </c>
      <c r="BD14" s="17">
        <v>0.72614527383863003</v>
      </c>
      <c r="BE14" s="17"/>
      <c r="BF14" s="17">
        <v>0.62851403560450003</v>
      </c>
      <c r="BG14" s="17">
        <v>0.57121319615293198</v>
      </c>
      <c r="BH14" s="17">
        <v>0.61658341494897595</v>
      </c>
      <c r="BI14" s="17">
        <v>0.59489414077741598</v>
      </c>
      <c r="BJ14" s="17">
        <v>0.56192231140161097</v>
      </c>
      <c r="BK14" s="17">
        <v>0.58462774985174404</v>
      </c>
    </row>
    <row r="15" spans="2:63" x14ac:dyDescent="0.35">
      <c r="B15" s="14" t="s">
        <v>259</v>
      </c>
      <c r="C15" s="17">
        <v>0.14300016189049361</v>
      </c>
      <c r="D15" s="17">
        <v>0.1700574037500111</v>
      </c>
      <c r="E15" s="17">
        <v>0.11624193004625491</v>
      </c>
      <c r="F15" s="17"/>
      <c r="G15" s="17">
        <v>0.1072352330086128</v>
      </c>
      <c r="H15" s="17">
        <v>0.1008184895009832</v>
      </c>
      <c r="I15" s="17">
        <v>0.15431035741739069</v>
      </c>
      <c r="J15" s="17">
        <v>0.16654849373863262</v>
      </c>
      <c r="K15" s="17">
        <v>0.15103764213118059</v>
      </c>
      <c r="L15" s="17">
        <v>0.16803852412727649</v>
      </c>
      <c r="M15" s="17"/>
      <c r="N15" s="17">
        <v>0.1401448960180296</v>
      </c>
      <c r="O15" s="17">
        <v>0.13710942223437689</v>
      </c>
      <c r="P15" s="17">
        <v>0.13250385510644219</v>
      </c>
      <c r="Q15" s="17">
        <v>0.15100659987834242</v>
      </c>
      <c r="R15" s="17">
        <v>0.1239057003013264</v>
      </c>
      <c r="S15" s="17">
        <v>0.12825219343747921</v>
      </c>
      <c r="T15" s="17">
        <v>0.1328351672320314</v>
      </c>
      <c r="U15" s="17">
        <v>0.18045778703186111</v>
      </c>
      <c r="V15" s="17">
        <v>0.1543755640312319</v>
      </c>
      <c r="W15" s="17">
        <v>0.1484629514959111</v>
      </c>
      <c r="X15" s="17">
        <v>0.1733833220799782</v>
      </c>
      <c r="Y15" s="17"/>
      <c r="Z15" s="17">
        <v>0.14742809454914022</v>
      </c>
      <c r="AA15" s="17">
        <v>0.1436034420312817</v>
      </c>
      <c r="AB15" s="17">
        <v>0.1531713383951866</v>
      </c>
      <c r="AC15" s="17">
        <v>0.1298596138525358</v>
      </c>
      <c r="AD15" s="17"/>
      <c r="AE15" s="17">
        <v>0.15679834075478921</v>
      </c>
      <c r="AF15" s="17">
        <v>0.14605043543526811</v>
      </c>
      <c r="AG15" s="17">
        <v>0.14452575258714689</v>
      </c>
      <c r="AH15" s="17">
        <v>0.11050652264522211</v>
      </c>
      <c r="AI15" s="17">
        <v>0.11802747676713721</v>
      </c>
      <c r="AJ15" s="17"/>
      <c r="AK15" s="17">
        <v>0.15916544296723512</v>
      </c>
      <c r="AL15" s="17">
        <v>0.14429745341779401</v>
      </c>
      <c r="AM15" s="17">
        <v>0.1372883556412805</v>
      </c>
      <c r="AN15" s="17">
        <v>0.13945813381956579</v>
      </c>
      <c r="AO15" s="17">
        <v>0.1128350883882617</v>
      </c>
      <c r="AP15" s="17">
        <v>0.11731722136191371</v>
      </c>
      <c r="AQ15" s="17"/>
      <c r="AR15" s="17">
        <v>0.20001202950133221</v>
      </c>
      <c r="AS15" s="17">
        <v>0.10338321233475919</v>
      </c>
      <c r="AT15" s="17">
        <v>0.1296253192087283</v>
      </c>
      <c r="AU15" s="17"/>
      <c r="AV15" s="17">
        <v>0.18868990899079002</v>
      </c>
      <c r="AW15" s="17">
        <v>9.7046839786780997E-2</v>
      </c>
      <c r="AX15" s="17">
        <v>0.1187781803041294</v>
      </c>
      <c r="AY15" s="17">
        <v>0.26010930000501697</v>
      </c>
      <c r="AZ15" s="17">
        <v>0.13624266946405131</v>
      </c>
      <c r="BA15" s="17"/>
      <c r="BB15" s="17">
        <v>0.1819821628067825</v>
      </c>
      <c r="BC15" s="17">
        <v>9.7276904100468201E-2</v>
      </c>
      <c r="BD15" s="17">
        <v>8.6817478402001699E-2</v>
      </c>
      <c r="BE15" s="17"/>
      <c r="BF15" s="17">
        <v>0.12059092965623319</v>
      </c>
      <c r="BG15" s="17">
        <v>0.1677900045839045</v>
      </c>
      <c r="BH15" s="17">
        <v>0.115354098648906</v>
      </c>
      <c r="BI15" s="17">
        <v>0.1509019556761631</v>
      </c>
      <c r="BJ15" s="17">
        <v>0.13682098313683591</v>
      </c>
      <c r="BK15" s="17">
        <v>0.16180354153723742</v>
      </c>
    </row>
    <row r="16" spans="2:63" x14ac:dyDescent="0.35">
      <c r="B16" s="14" t="s">
        <v>192</v>
      </c>
      <c r="C16" s="18">
        <v>0.45035000475826947</v>
      </c>
      <c r="D16" s="18">
        <v>0.42334922963674693</v>
      </c>
      <c r="E16" s="18">
        <v>0.47728712756593406</v>
      </c>
      <c r="F16" s="18"/>
      <c r="G16" s="18">
        <v>0.49379730879183314</v>
      </c>
      <c r="H16" s="18">
        <v>0.55465111732849182</v>
      </c>
      <c r="I16" s="18">
        <v>0.44036838783997428</v>
      </c>
      <c r="J16" s="18">
        <v>0.35830565043338042</v>
      </c>
      <c r="K16" s="18">
        <v>0.42639403827657235</v>
      </c>
      <c r="L16" s="18">
        <v>0.43463161402541051</v>
      </c>
      <c r="M16" s="18"/>
      <c r="N16" s="18">
        <v>0.4588139941089634</v>
      </c>
      <c r="O16" s="18">
        <v>0.46390846155468407</v>
      </c>
      <c r="P16" s="18">
        <v>0.46456508949145986</v>
      </c>
      <c r="Q16" s="18">
        <v>0.41699919677821762</v>
      </c>
      <c r="R16" s="18">
        <v>0.52014610696916064</v>
      </c>
      <c r="S16" s="18">
        <v>0.45872931457648281</v>
      </c>
      <c r="T16" s="18">
        <v>0.47176190421849362</v>
      </c>
      <c r="U16" s="18">
        <v>0.41109950997430489</v>
      </c>
      <c r="V16" s="18">
        <v>0.43962014691277018</v>
      </c>
      <c r="W16" s="18">
        <v>0.42439038142868285</v>
      </c>
      <c r="X16" s="18">
        <v>0.38343292248085681</v>
      </c>
      <c r="Y16" s="18"/>
      <c r="Z16" s="18">
        <v>0.47469539909456282</v>
      </c>
      <c r="AA16" s="18">
        <v>0.42453881044351827</v>
      </c>
      <c r="AB16" s="18">
        <v>0.44669507908072537</v>
      </c>
      <c r="AC16" s="18">
        <v>0.45025765486041319</v>
      </c>
      <c r="AD16" s="18"/>
      <c r="AE16" s="18">
        <v>0.4167416818416268</v>
      </c>
      <c r="AF16" s="18">
        <v>0.42686429545899496</v>
      </c>
      <c r="AG16" s="18">
        <v>0.4716913953305471</v>
      </c>
      <c r="AH16" s="18">
        <v>0.54507500254620289</v>
      </c>
      <c r="AI16" s="18">
        <v>0.51282563213347376</v>
      </c>
      <c r="AJ16" s="18"/>
      <c r="AK16" s="18">
        <v>0.42199760305397993</v>
      </c>
      <c r="AL16" s="18">
        <v>0.45242153760485204</v>
      </c>
      <c r="AM16" s="18">
        <v>0.46866019882853749</v>
      </c>
      <c r="AN16" s="18">
        <v>0.45149398450049721</v>
      </c>
      <c r="AO16" s="18">
        <v>0.51596110287761532</v>
      </c>
      <c r="AP16" s="18">
        <v>0.45894378251451229</v>
      </c>
      <c r="AQ16" s="18"/>
      <c r="AR16" s="18">
        <v>0.33304684477465474</v>
      </c>
      <c r="AS16" s="18">
        <v>0.56766063587145477</v>
      </c>
      <c r="AT16" s="18">
        <v>0.41425106891830465</v>
      </c>
      <c r="AU16" s="18"/>
      <c r="AV16" s="18">
        <v>0.36398365992361897</v>
      </c>
      <c r="AW16" s="18">
        <v>0.56580184878796702</v>
      </c>
      <c r="AX16" s="18">
        <v>0.5722135271465556</v>
      </c>
      <c r="AY16" s="18">
        <v>0.23316832315517</v>
      </c>
      <c r="AZ16" s="18">
        <v>0.38289518489291874</v>
      </c>
      <c r="BA16" s="18"/>
      <c r="BB16" s="18">
        <v>0.38233569148435553</v>
      </c>
      <c r="BC16" s="18">
        <v>0.57512845753307884</v>
      </c>
      <c r="BD16" s="18">
        <v>0.63932779543662832</v>
      </c>
      <c r="BE16" s="18"/>
      <c r="BF16" s="18">
        <v>0.50792310594826684</v>
      </c>
      <c r="BG16" s="18">
        <v>0.40342319156902751</v>
      </c>
      <c r="BH16" s="18">
        <v>0.50122931630006995</v>
      </c>
      <c r="BI16" s="18">
        <v>0.44399218510125288</v>
      </c>
      <c r="BJ16" s="18">
        <v>0.42510132826477509</v>
      </c>
      <c r="BK16" s="18">
        <v>0.42282420831450662</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B2:BK21"/>
  <sheetViews>
    <sheetView showGridLines="0" workbookViewId="0">
      <pane xSplit="2" topLeftCell="C1" activePane="topRight" state="frozen"/>
      <selection pane="topRight" activeCell="C15" sqref="C15:BK16"/>
    </sheetView>
  </sheetViews>
  <sheetFormatPr defaultColWidth="11.453125" defaultRowHeight="14.5" x14ac:dyDescent="0.35"/>
  <cols>
    <col min="2" max="2" width="25.7265625" customWidth="1"/>
    <col min="3" max="5" width="10.7265625" customWidth="1"/>
    <col min="6" max="6" width="2.1796875" customWidth="1"/>
    <col min="7" max="12" width="10.7265625" customWidth="1"/>
    <col min="13" max="13" width="2.1796875" customWidth="1"/>
    <col min="14" max="24" width="10.7265625" customWidth="1"/>
    <col min="25" max="25" width="2.1796875" customWidth="1"/>
    <col min="26" max="29" width="10.7265625" customWidth="1"/>
    <col min="30" max="30" width="2.1796875" customWidth="1"/>
    <col min="31" max="35" width="10.7265625" customWidth="1"/>
    <col min="36" max="36" width="2.1796875" customWidth="1"/>
    <col min="37" max="42" width="10.7265625" customWidth="1"/>
    <col min="43" max="43" width="2.1796875" customWidth="1"/>
    <col min="44" max="46" width="10.7265625" customWidth="1"/>
    <col min="47" max="47" width="2.1796875" customWidth="1"/>
    <col min="48" max="52" width="10.7265625" customWidth="1"/>
    <col min="53" max="53" width="2.1796875" customWidth="1"/>
    <col min="54" max="56" width="10.7265625" customWidth="1"/>
    <col min="57" max="57" width="2.1796875" customWidth="1"/>
    <col min="58" max="63" width="10.7265625" customWidth="1"/>
    <col min="64" max="64" width="2.1796875" customWidth="1"/>
  </cols>
  <sheetData>
    <row r="2" spans="2:63" ht="40" customHeight="1" x14ac:dyDescent="0.35">
      <c r="D2" s="55" t="s">
        <v>369</v>
      </c>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5" spans="2:63" ht="30" customHeight="1" x14ac:dyDescent="0.35">
      <c r="B5" s="13"/>
      <c r="C5" s="13"/>
      <c r="D5" s="54" t="s">
        <v>53</v>
      </c>
      <c r="E5" s="54"/>
      <c r="F5" s="13"/>
      <c r="G5" s="54" t="s">
        <v>54</v>
      </c>
      <c r="H5" s="54"/>
      <c r="I5" s="54"/>
      <c r="J5" s="54"/>
      <c r="K5" s="54"/>
      <c r="L5" s="54"/>
      <c r="M5" s="13"/>
      <c r="N5" s="54" t="s">
        <v>55</v>
      </c>
      <c r="O5" s="54"/>
      <c r="P5" s="54"/>
      <c r="Q5" s="54"/>
      <c r="R5" s="54"/>
      <c r="S5" s="54"/>
      <c r="T5" s="54"/>
      <c r="U5" s="54"/>
      <c r="V5" s="54"/>
      <c r="W5" s="54"/>
      <c r="X5" s="54"/>
      <c r="Y5" s="13"/>
      <c r="Z5" s="54" t="s">
        <v>56</v>
      </c>
      <c r="AA5" s="54"/>
      <c r="AB5" s="54"/>
      <c r="AC5" s="54"/>
      <c r="AD5" s="13"/>
      <c r="AE5" s="54" t="s">
        <v>57</v>
      </c>
      <c r="AF5" s="54"/>
      <c r="AG5" s="54"/>
      <c r="AH5" s="54"/>
      <c r="AI5" s="54"/>
      <c r="AJ5" s="13"/>
      <c r="AK5" s="54" t="s">
        <v>58</v>
      </c>
      <c r="AL5" s="54"/>
      <c r="AM5" s="54"/>
      <c r="AN5" s="54"/>
      <c r="AO5" s="54"/>
      <c r="AP5" s="54"/>
      <c r="AQ5" s="13"/>
      <c r="AR5" s="54" t="s">
        <v>59</v>
      </c>
      <c r="AS5" s="54"/>
      <c r="AT5" s="54"/>
      <c r="AU5" s="13"/>
      <c r="AV5" s="54" t="s">
        <v>60</v>
      </c>
      <c r="AW5" s="54"/>
      <c r="AX5" s="54"/>
      <c r="AY5" s="54"/>
      <c r="AZ5" s="54"/>
      <c r="BA5" s="13"/>
      <c r="BB5" s="54" t="s">
        <v>61</v>
      </c>
      <c r="BC5" s="54"/>
      <c r="BD5" s="54"/>
      <c r="BE5" s="13"/>
      <c r="BF5" s="54" t="s">
        <v>62</v>
      </c>
      <c r="BG5" s="54"/>
      <c r="BH5" s="54"/>
      <c r="BI5" s="54"/>
      <c r="BJ5" s="54"/>
      <c r="BK5" s="54"/>
    </row>
    <row r="6" spans="2:63" ht="72.5" x14ac:dyDescent="0.35">
      <c r="B6" t="s">
        <v>4</v>
      </c>
      <c r="C6" s="5" t="s">
        <v>5</v>
      </c>
      <c r="D6" s="8" t="s">
        <v>6</v>
      </c>
      <c r="E6" s="8" t="s">
        <v>7</v>
      </c>
      <c r="G6" s="8" t="s">
        <v>10</v>
      </c>
      <c r="H6" s="8" t="s">
        <v>11</v>
      </c>
      <c r="I6" s="8" t="s">
        <v>12</v>
      </c>
      <c r="J6" s="8" t="s">
        <v>13</v>
      </c>
      <c r="K6" s="8" t="s">
        <v>14</v>
      </c>
      <c r="L6" s="8" t="s">
        <v>15</v>
      </c>
      <c r="N6" s="8" t="s">
        <v>16</v>
      </c>
      <c r="O6" s="8" t="s">
        <v>17</v>
      </c>
      <c r="P6" s="8" t="s">
        <v>18</v>
      </c>
      <c r="Q6" s="8" t="s">
        <v>19</v>
      </c>
      <c r="R6" s="8" t="s">
        <v>20</v>
      </c>
      <c r="S6" s="8" t="s">
        <v>21</v>
      </c>
      <c r="T6" s="8" t="s">
        <v>22</v>
      </c>
      <c r="U6" s="8" t="s">
        <v>23</v>
      </c>
      <c r="V6" s="8" t="s">
        <v>24</v>
      </c>
      <c r="W6" s="8" t="s">
        <v>25</v>
      </c>
      <c r="X6" s="8" t="s">
        <v>26</v>
      </c>
      <c r="Z6" s="8" t="s">
        <v>27</v>
      </c>
      <c r="AA6" s="8" t="s">
        <v>28</v>
      </c>
      <c r="AB6" s="8" t="s">
        <v>29</v>
      </c>
      <c r="AC6" s="8" t="s">
        <v>30</v>
      </c>
      <c r="AE6" s="8" t="s">
        <v>31</v>
      </c>
      <c r="AF6" s="8" t="s">
        <v>32</v>
      </c>
      <c r="AG6" s="8" t="s">
        <v>33</v>
      </c>
      <c r="AH6" s="8" t="s">
        <v>34</v>
      </c>
      <c r="AI6" s="8" t="s">
        <v>35</v>
      </c>
      <c r="AK6" s="8" t="s">
        <v>36</v>
      </c>
      <c r="AL6" s="8" t="s">
        <v>37</v>
      </c>
      <c r="AM6" s="8" t="s">
        <v>38</v>
      </c>
      <c r="AN6" s="8" t="s">
        <v>39</v>
      </c>
      <c r="AO6" s="8" t="s">
        <v>40</v>
      </c>
      <c r="AP6" s="8" t="s">
        <v>41</v>
      </c>
      <c r="AR6" s="8" t="s">
        <v>42</v>
      </c>
      <c r="AS6" s="8" t="s">
        <v>43</v>
      </c>
      <c r="AT6" s="8" t="s">
        <v>423</v>
      </c>
      <c r="AV6" s="8" t="s">
        <v>424</v>
      </c>
      <c r="AW6" s="8" t="s">
        <v>425</v>
      </c>
      <c r="AX6" s="8" t="s">
        <v>44</v>
      </c>
      <c r="AY6" s="8" t="s">
        <v>45</v>
      </c>
      <c r="AZ6" s="8" t="s">
        <v>423</v>
      </c>
      <c r="BB6" s="8" t="s">
        <v>424</v>
      </c>
      <c r="BC6" s="8" t="s">
        <v>425</v>
      </c>
      <c r="BD6" s="8" t="s">
        <v>46</v>
      </c>
      <c r="BF6" s="8" t="s">
        <v>47</v>
      </c>
      <c r="BG6" s="8" t="s">
        <v>48</v>
      </c>
      <c r="BH6" s="8" t="s">
        <v>49</v>
      </c>
      <c r="BI6" s="8" t="s">
        <v>50</v>
      </c>
      <c r="BJ6" s="8" t="s">
        <v>51</v>
      </c>
      <c r="BK6" s="8" t="s">
        <v>52</v>
      </c>
    </row>
    <row r="7" spans="2:63" ht="30" customHeight="1" x14ac:dyDescent="0.35">
      <c r="B7" s="6" t="s">
        <v>8</v>
      </c>
      <c r="C7" s="6">
        <v>4211</v>
      </c>
      <c r="D7" s="6">
        <v>1972</v>
      </c>
      <c r="E7" s="6">
        <v>2212</v>
      </c>
      <c r="F7" s="6"/>
      <c r="G7" s="6">
        <v>484</v>
      </c>
      <c r="H7" s="6">
        <v>710</v>
      </c>
      <c r="I7" s="6">
        <v>776</v>
      </c>
      <c r="J7" s="6">
        <v>790</v>
      </c>
      <c r="K7" s="6">
        <v>675</v>
      </c>
      <c r="L7" s="6">
        <v>776</v>
      </c>
      <c r="M7" s="6"/>
      <c r="N7" s="6">
        <v>605</v>
      </c>
      <c r="O7" s="6">
        <v>571</v>
      </c>
      <c r="P7" s="6">
        <v>358</v>
      </c>
      <c r="Q7" s="6">
        <v>393</v>
      </c>
      <c r="R7" s="6">
        <v>313</v>
      </c>
      <c r="S7" s="6">
        <v>391</v>
      </c>
      <c r="T7" s="6">
        <v>353</v>
      </c>
      <c r="U7" s="6">
        <v>179</v>
      </c>
      <c r="V7" s="6">
        <v>476</v>
      </c>
      <c r="W7" s="6">
        <v>352</v>
      </c>
      <c r="X7" s="6">
        <v>220</v>
      </c>
      <c r="Y7" s="6"/>
      <c r="Z7" s="6">
        <v>1362</v>
      </c>
      <c r="AA7" s="6">
        <v>1218</v>
      </c>
      <c r="AB7" s="6">
        <v>637</v>
      </c>
      <c r="AC7" s="6">
        <v>969</v>
      </c>
      <c r="AD7" s="6"/>
      <c r="AE7" s="6">
        <v>945</v>
      </c>
      <c r="AF7" s="6">
        <v>1237</v>
      </c>
      <c r="AG7" s="6">
        <v>1213</v>
      </c>
      <c r="AH7" s="6">
        <v>560</v>
      </c>
      <c r="AI7" s="6">
        <v>112</v>
      </c>
      <c r="AJ7" s="6"/>
      <c r="AK7" s="6">
        <v>1530</v>
      </c>
      <c r="AL7" s="6">
        <v>1134</v>
      </c>
      <c r="AM7" s="6">
        <v>337</v>
      </c>
      <c r="AN7" s="6">
        <v>341</v>
      </c>
      <c r="AO7" s="6">
        <v>670</v>
      </c>
      <c r="AP7" s="6">
        <v>128</v>
      </c>
      <c r="AQ7" s="6"/>
      <c r="AR7" s="6">
        <v>1618</v>
      </c>
      <c r="AS7" s="6">
        <v>1837</v>
      </c>
      <c r="AT7" s="6">
        <v>494</v>
      </c>
      <c r="AU7" s="6"/>
      <c r="AV7" s="6">
        <v>1581</v>
      </c>
      <c r="AW7" s="6">
        <v>1181</v>
      </c>
      <c r="AX7" s="6">
        <v>358</v>
      </c>
      <c r="AY7" s="6">
        <v>69</v>
      </c>
      <c r="AZ7" s="6">
        <v>457</v>
      </c>
      <c r="BA7" s="6"/>
      <c r="BB7" s="6">
        <v>1272</v>
      </c>
      <c r="BC7" s="6">
        <v>1120</v>
      </c>
      <c r="BD7" s="6">
        <v>290</v>
      </c>
      <c r="BE7" s="6"/>
      <c r="BF7" s="6">
        <v>889</v>
      </c>
      <c r="BG7" s="6">
        <v>1147</v>
      </c>
      <c r="BH7" s="6">
        <v>529</v>
      </c>
      <c r="BI7" s="6">
        <v>861</v>
      </c>
      <c r="BJ7" s="6">
        <v>546</v>
      </c>
      <c r="BK7" s="6">
        <v>235</v>
      </c>
    </row>
    <row r="8" spans="2:63" ht="30" customHeight="1" x14ac:dyDescent="0.35">
      <c r="B8" s="7" t="s">
        <v>9</v>
      </c>
      <c r="C8" s="7">
        <v>4211</v>
      </c>
      <c r="D8" s="7">
        <v>2065</v>
      </c>
      <c r="E8" s="7">
        <v>2119</v>
      </c>
      <c r="F8" s="7"/>
      <c r="G8" s="7">
        <v>596</v>
      </c>
      <c r="H8" s="7">
        <v>719</v>
      </c>
      <c r="I8" s="7">
        <v>714</v>
      </c>
      <c r="J8" s="7">
        <v>714</v>
      </c>
      <c r="K8" s="7">
        <v>592</v>
      </c>
      <c r="L8" s="7">
        <v>877</v>
      </c>
      <c r="M8" s="7"/>
      <c r="N8" s="7">
        <v>608</v>
      </c>
      <c r="O8" s="7">
        <v>564</v>
      </c>
      <c r="P8" s="7">
        <v>347</v>
      </c>
      <c r="Q8" s="7">
        <v>391</v>
      </c>
      <c r="R8" s="7">
        <v>304</v>
      </c>
      <c r="S8" s="7">
        <v>391</v>
      </c>
      <c r="T8" s="7">
        <v>347</v>
      </c>
      <c r="U8" s="7">
        <v>174</v>
      </c>
      <c r="V8" s="7">
        <v>477</v>
      </c>
      <c r="W8" s="7">
        <v>391</v>
      </c>
      <c r="X8" s="7">
        <v>217</v>
      </c>
      <c r="Y8" s="7"/>
      <c r="Z8" s="7">
        <v>1130</v>
      </c>
      <c r="AA8" s="7">
        <v>1088</v>
      </c>
      <c r="AB8" s="7">
        <v>921</v>
      </c>
      <c r="AC8" s="7">
        <v>1047</v>
      </c>
      <c r="AD8" s="7"/>
      <c r="AE8" s="7">
        <v>1013</v>
      </c>
      <c r="AF8" s="7">
        <v>1295</v>
      </c>
      <c r="AG8" s="7">
        <v>1137</v>
      </c>
      <c r="AH8" s="7">
        <v>510</v>
      </c>
      <c r="AI8" s="7">
        <v>100</v>
      </c>
      <c r="AJ8" s="7"/>
      <c r="AK8" s="7">
        <v>1543</v>
      </c>
      <c r="AL8" s="7">
        <v>1065</v>
      </c>
      <c r="AM8" s="7">
        <v>365</v>
      </c>
      <c r="AN8" s="7">
        <v>359</v>
      </c>
      <c r="AO8" s="7">
        <v>669</v>
      </c>
      <c r="AP8" s="7">
        <v>135</v>
      </c>
      <c r="AQ8" s="7"/>
      <c r="AR8" s="7">
        <v>1647</v>
      </c>
      <c r="AS8" s="7">
        <v>1771</v>
      </c>
      <c r="AT8" s="7">
        <v>505</v>
      </c>
      <c r="AU8" s="7"/>
      <c r="AV8" s="7">
        <v>1585</v>
      </c>
      <c r="AW8" s="7">
        <v>1173</v>
      </c>
      <c r="AX8" s="7">
        <v>331</v>
      </c>
      <c r="AY8" s="7">
        <v>77</v>
      </c>
      <c r="AZ8" s="7">
        <v>472</v>
      </c>
      <c r="BA8" s="7"/>
      <c r="BB8" s="7">
        <v>1280</v>
      </c>
      <c r="BC8" s="7">
        <v>1110</v>
      </c>
      <c r="BD8" s="7">
        <v>278</v>
      </c>
      <c r="BE8" s="7"/>
      <c r="BF8" s="7">
        <v>884</v>
      </c>
      <c r="BG8" s="7">
        <v>1117</v>
      </c>
      <c r="BH8" s="7">
        <v>549</v>
      </c>
      <c r="BI8" s="7">
        <v>870</v>
      </c>
      <c r="BJ8" s="7">
        <v>544</v>
      </c>
      <c r="BK8" s="7">
        <v>241</v>
      </c>
    </row>
    <row r="9" spans="2:63" x14ac:dyDescent="0.35">
      <c r="B9" s="14" t="s">
        <v>253</v>
      </c>
      <c r="C9" s="11">
        <v>0.140327343881363</v>
      </c>
      <c r="D9" s="11">
        <v>0.17782174379569499</v>
      </c>
      <c r="E9" s="11">
        <v>0.10557707595424901</v>
      </c>
      <c r="F9" s="11"/>
      <c r="G9" s="11">
        <v>0.14848325346124699</v>
      </c>
      <c r="H9" s="11">
        <v>0.14062443593367899</v>
      </c>
      <c r="I9" s="11">
        <v>0.17343854714385201</v>
      </c>
      <c r="J9" s="11">
        <v>0.131352914880907</v>
      </c>
      <c r="K9" s="11">
        <v>0.120522157897813</v>
      </c>
      <c r="L9" s="11">
        <v>0.1282683477722</v>
      </c>
      <c r="M9" s="11"/>
      <c r="N9" s="11">
        <v>0.16934186449083799</v>
      </c>
      <c r="O9" s="11">
        <v>0.11887216655598799</v>
      </c>
      <c r="P9" s="11">
        <v>8.46805778889477E-2</v>
      </c>
      <c r="Q9" s="11">
        <v>0.110733620551725</v>
      </c>
      <c r="R9" s="11">
        <v>0.13027388580198401</v>
      </c>
      <c r="S9" s="11">
        <v>0.140344089468914</v>
      </c>
      <c r="T9" s="11">
        <v>0.16774817479886101</v>
      </c>
      <c r="U9" s="11">
        <v>0.14356476214443101</v>
      </c>
      <c r="V9" s="11">
        <v>0.16534795149027101</v>
      </c>
      <c r="W9" s="11">
        <v>0.146559027349666</v>
      </c>
      <c r="X9" s="11">
        <v>0.158510137100834</v>
      </c>
      <c r="Y9" s="11"/>
      <c r="Z9" s="11">
        <v>0.13789072648936099</v>
      </c>
      <c r="AA9" s="11">
        <v>0.127366964481993</v>
      </c>
      <c r="AB9" s="11">
        <v>0.12810352333591499</v>
      </c>
      <c r="AC9" s="11">
        <v>0.16679319163779399</v>
      </c>
      <c r="AD9" s="11"/>
      <c r="AE9" s="11">
        <v>0.13087664503065299</v>
      </c>
      <c r="AF9" s="11">
        <v>0.13580298241521099</v>
      </c>
      <c r="AG9" s="11">
        <v>0.137005159424293</v>
      </c>
      <c r="AH9" s="11">
        <v>0.17026219081045901</v>
      </c>
      <c r="AI9" s="11">
        <v>0.21079870139356799</v>
      </c>
      <c r="AJ9" s="11"/>
      <c r="AK9" s="11">
        <v>0.15869724701884899</v>
      </c>
      <c r="AL9" s="11">
        <v>0.128598009866183</v>
      </c>
      <c r="AM9" s="11">
        <v>0.14732665604296299</v>
      </c>
      <c r="AN9" s="11">
        <v>0.119393904430998</v>
      </c>
      <c r="AO9" s="11">
        <v>0.137040617055805</v>
      </c>
      <c r="AP9" s="11">
        <v>0.10465074903117499</v>
      </c>
      <c r="AQ9" s="11"/>
      <c r="AR9" s="11">
        <v>0.18158948152790899</v>
      </c>
      <c r="AS9" s="11">
        <v>0.119549035501191</v>
      </c>
      <c r="AT9" s="11">
        <v>8.7770790682671698E-2</v>
      </c>
      <c r="AU9" s="11"/>
      <c r="AV9" s="11">
        <v>0.170363127824743</v>
      </c>
      <c r="AW9" s="11">
        <v>0.120150088102588</v>
      </c>
      <c r="AX9" s="11">
        <v>0.116755913460463</v>
      </c>
      <c r="AY9" s="11">
        <v>0.36776091431654601</v>
      </c>
      <c r="AZ9" s="11">
        <v>0.115533737551264</v>
      </c>
      <c r="BA9" s="11"/>
      <c r="BB9" s="11">
        <v>0.16102563772168799</v>
      </c>
      <c r="BC9" s="11">
        <v>0.12402462675784599</v>
      </c>
      <c r="BD9" s="11">
        <v>0.136777083935397</v>
      </c>
      <c r="BE9" s="11"/>
      <c r="BF9" s="11">
        <v>0.17609198328438799</v>
      </c>
      <c r="BG9" s="11">
        <v>0.128663276428822</v>
      </c>
      <c r="BH9" s="11">
        <v>0.15034936536726901</v>
      </c>
      <c r="BI9" s="11">
        <v>0.13155765291638999</v>
      </c>
      <c r="BJ9" s="11">
        <v>0.10747134725626099</v>
      </c>
      <c r="BK9" s="11">
        <v>0.13770940558654299</v>
      </c>
    </row>
    <row r="10" spans="2:63" x14ac:dyDescent="0.35">
      <c r="B10" s="14" t="s">
        <v>254</v>
      </c>
      <c r="C10" s="11">
        <v>0.25813941430211401</v>
      </c>
      <c r="D10" s="11">
        <v>0.26701414451473299</v>
      </c>
      <c r="E10" s="11">
        <v>0.248747592819864</v>
      </c>
      <c r="F10" s="11"/>
      <c r="G10" s="11">
        <v>0.27109394983266299</v>
      </c>
      <c r="H10" s="11">
        <v>0.31942907044040603</v>
      </c>
      <c r="I10" s="11">
        <v>0.25855829535762098</v>
      </c>
      <c r="J10" s="11">
        <v>0.22448434340687501</v>
      </c>
      <c r="K10" s="11">
        <v>0.23592572709147799</v>
      </c>
      <c r="L10" s="11">
        <v>0.24118149625501401</v>
      </c>
      <c r="M10" s="11"/>
      <c r="N10" s="11">
        <v>0.28719894975843102</v>
      </c>
      <c r="O10" s="11">
        <v>0.265881187408192</v>
      </c>
      <c r="P10" s="11">
        <v>0.25872461415047798</v>
      </c>
      <c r="Q10" s="11">
        <v>0.27590062450019398</v>
      </c>
      <c r="R10" s="11">
        <v>0.267266443080661</v>
      </c>
      <c r="S10" s="11">
        <v>0.21775731579200999</v>
      </c>
      <c r="T10" s="11">
        <v>0.238212123838839</v>
      </c>
      <c r="U10" s="11">
        <v>0.259587834904005</v>
      </c>
      <c r="V10" s="11">
        <v>0.25548055101140199</v>
      </c>
      <c r="W10" s="11">
        <v>0.24077820669112801</v>
      </c>
      <c r="X10" s="11">
        <v>0.25146297119682098</v>
      </c>
      <c r="Y10" s="11"/>
      <c r="Z10" s="11">
        <v>0.25369722863102001</v>
      </c>
      <c r="AA10" s="11">
        <v>0.26429769450414298</v>
      </c>
      <c r="AB10" s="11">
        <v>0.28023086805974301</v>
      </c>
      <c r="AC10" s="11">
        <v>0.23391403094357099</v>
      </c>
      <c r="AD10" s="11"/>
      <c r="AE10" s="11">
        <v>0.25603372783964401</v>
      </c>
      <c r="AF10" s="11">
        <v>0.28040392136840098</v>
      </c>
      <c r="AG10" s="11">
        <v>0.23981491137938499</v>
      </c>
      <c r="AH10" s="11">
        <v>0.28657612303401298</v>
      </c>
      <c r="AI10" s="11">
        <v>0.24716082815134599</v>
      </c>
      <c r="AJ10" s="11"/>
      <c r="AK10" s="11">
        <v>0.24311594264405501</v>
      </c>
      <c r="AL10" s="11">
        <v>0.25448893035637399</v>
      </c>
      <c r="AM10" s="11">
        <v>0.27052281463887601</v>
      </c>
      <c r="AN10" s="11">
        <v>0.32084277890391599</v>
      </c>
      <c r="AO10" s="11">
        <v>0.26893547882309798</v>
      </c>
      <c r="AP10" s="11">
        <v>0.215408206013221</v>
      </c>
      <c r="AQ10" s="11"/>
      <c r="AR10" s="11">
        <v>0.27646540874096598</v>
      </c>
      <c r="AS10" s="11">
        <v>0.242593600626102</v>
      </c>
      <c r="AT10" s="11">
        <v>0.26965151288633199</v>
      </c>
      <c r="AU10" s="11"/>
      <c r="AV10" s="11">
        <v>0.30568291699598499</v>
      </c>
      <c r="AW10" s="11">
        <v>0.25128821083125202</v>
      </c>
      <c r="AX10" s="11">
        <v>0.22661901179918501</v>
      </c>
      <c r="AY10" s="11">
        <v>0.15217209753701799</v>
      </c>
      <c r="AZ10" s="11">
        <v>0.23351597759933099</v>
      </c>
      <c r="BA10" s="11"/>
      <c r="BB10" s="11">
        <v>0.31229922538191401</v>
      </c>
      <c r="BC10" s="11">
        <v>0.25236289942321999</v>
      </c>
      <c r="BD10" s="11">
        <v>0.213453728775366</v>
      </c>
      <c r="BE10" s="11"/>
      <c r="BF10" s="11">
        <v>0.28019593898754402</v>
      </c>
      <c r="BG10" s="11">
        <v>0.25106402561571101</v>
      </c>
      <c r="BH10" s="11">
        <v>0.26147624273853998</v>
      </c>
      <c r="BI10" s="11">
        <v>0.262885950095818</v>
      </c>
      <c r="BJ10" s="11">
        <v>0.235933113436161</v>
      </c>
      <c r="BK10" s="11">
        <v>0.241116858841009</v>
      </c>
    </row>
    <row r="11" spans="2:63" x14ac:dyDescent="0.35">
      <c r="B11" s="14" t="s">
        <v>255</v>
      </c>
      <c r="C11" s="11">
        <v>0.39190961447483103</v>
      </c>
      <c r="D11" s="11">
        <v>0.34710299710388298</v>
      </c>
      <c r="E11" s="11">
        <v>0.43516995989770302</v>
      </c>
      <c r="F11" s="11"/>
      <c r="G11" s="11">
        <v>0.368965104178056</v>
      </c>
      <c r="H11" s="11">
        <v>0.329273168566795</v>
      </c>
      <c r="I11" s="11">
        <v>0.377001097428314</v>
      </c>
      <c r="J11" s="11">
        <v>0.44551685857443901</v>
      </c>
      <c r="K11" s="11">
        <v>0.41968212578480601</v>
      </c>
      <c r="L11" s="11">
        <v>0.40855081272027799</v>
      </c>
      <c r="M11" s="11"/>
      <c r="N11" s="11">
        <v>0.38664233933369702</v>
      </c>
      <c r="O11" s="11">
        <v>0.39091213756599003</v>
      </c>
      <c r="P11" s="11">
        <v>0.40581668795481501</v>
      </c>
      <c r="Q11" s="11">
        <v>0.38268386475988397</v>
      </c>
      <c r="R11" s="11">
        <v>0.40791790912654502</v>
      </c>
      <c r="S11" s="11">
        <v>0.45048152688260201</v>
      </c>
      <c r="T11" s="11">
        <v>0.361863374838156</v>
      </c>
      <c r="U11" s="11">
        <v>0.379688456891</v>
      </c>
      <c r="V11" s="11">
        <v>0.38651102967724899</v>
      </c>
      <c r="W11" s="11">
        <v>0.35859506195837498</v>
      </c>
      <c r="X11" s="11">
        <v>0.405377788991861</v>
      </c>
      <c r="Y11" s="11"/>
      <c r="Z11" s="11">
        <v>0.37815631353503498</v>
      </c>
      <c r="AA11" s="11">
        <v>0.394363793639255</v>
      </c>
      <c r="AB11" s="11">
        <v>0.403840928112422</v>
      </c>
      <c r="AC11" s="11">
        <v>0.396401655113579</v>
      </c>
      <c r="AD11" s="11"/>
      <c r="AE11" s="11">
        <v>0.43644988459796202</v>
      </c>
      <c r="AF11" s="11">
        <v>0.38074279986082499</v>
      </c>
      <c r="AG11" s="11">
        <v>0.37605847020824901</v>
      </c>
      <c r="AH11" s="11">
        <v>0.33227137334339302</v>
      </c>
      <c r="AI11" s="11">
        <v>0.33228383302744602</v>
      </c>
      <c r="AJ11" s="11"/>
      <c r="AK11" s="11">
        <v>0.39760183303419699</v>
      </c>
      <c r="AL11" s="11">
        <v>0.39990359586394197</v>
      </c>
      <c r="AM11" s="11">
        <v>0.357961298530933</v>
      </c>
      <c r="AN11" s="11">
        <v>0.35572306886031602</v>
      </c>
      <c r="AO11" s="11">
        <v>0.38993547388608901</v>
      </c>
      <c r="AP11" s="11">
        <v>0.44074571660293799</v>
      </c>
      <c r="AQ11" s="11"/>
      <c r="AR11" s="11">
        <v>0.36992658413457002</v>
      </c>
      <c r="AS11" s="11">
        <v>0.38461961060260402</v>
      </c>
      <c r="AT11" s="11">
        <v>0.465727686470367</v>
      </c>
      <c r="AU11" s="11"/>
      <c r="AV11" s="11">
        <v>0.36141271666468799</v>
      </c>
      <c r="AW11" s="11">
        <v>0.37530111898398899</v>
      </c>
      <c r="AX11" s="11">
        <v>0.40200707408650699</v>
      </c>
      <c r="AY11" s="11">
        <v>0.32971125146150099</v>
      </c>
      <c r="AZ11" s="11">
        <v>0.46597511138582398</v>
      </c>
      <c r="BA11" s="11"/>
      <c r="BB11" s="11">
        <v>0.36682474267349302</v>
      </c>
      <c r="BC11" s="11">
        <v>0.37654032424459</v>
      </c>
      <c r="BD11" s="11">
        <v>0.37234824523753601</v>
      </c>
      <c r="BE11" s="11"/>
      <c r="BF11" s="11">
        <v>0.35970894557383798</v>
      </c>
      <c r="BG11" s="11">
        <v>0.40690596144075403</v>
      </c>
      <c r="BH11" s="11">
        <v>0.37910335373784898</v>
      </c>
      <c r="BI11" s="11">
        <v>0.38708339180962997</v>
      </c>
      <c r="BJ11" s="11">
        <v>0.43079607871020997</v>
      </c>
      <c r="BK11" s="11">
        <v>0.3975739801432</v>
      </c>
    </row>
    <row r="12" spans="2:63" x14ac:dyDescent="0.35">
      <c r="B12" s="14" t="s">
        <v>256</v>
      </c>
      <c r="C12" s="11">
        <v>0.157486726496602</v>
      </c>
      <c r="D12" s="11">
        <v>0.15804954477879199</v>
      </c>
      <c r="E12" s="11">
        <v>0.157585713718457</v>
      </c>
      <c r="F12" s="11"/>
      <c r="G12" s="11">
        <v>0.15367432525406599</v>
      </c>
      <c r="H12" s="11">
        <v>0.15613456389874</v>
      </c>
      <c r="I12" s="11">
        <v>0.14645806366822101</v>
      </c>
      <c r="J12" s="11">
        <v>0.14299203561920301</v>
      </c>
      <c r="K12" s="11">
        <v>0.17339573351547299</v>
      </c>
      <c r="L12" s="11">
        <v>0.17122747617972101</v>
      </c>
      <c r="M12" s="11"/>
      <c r="N12" s="11">
        <v>0.107112043617013</v>
      </c>
      <c r="O12" s="11">
        <v>0.169870006418432</v>
      </c>
      <c r="P12" s="11">
        <v>0.178417909595394</v>
      </c>
      <c r="Q12" s="11">
        <v>0.17890804236663599</v>
      </c>
      <c r="R12" s="11">
        <v>0.161058688650172</v>
      </c>
      <c r="S12" s="11">
        <v>0.143596781722172</v>
      </c>
      <c r="T12" s="11">
        <v>0.179324074497693</v>
      </c>
      <c r="U12" s="11">
        <v>0.144406504423958</v>
      </c>
      <c r="V12" s="11">
        <v>0.15205119501331499</v>
      </c>
      <c r="W12" s="11">
        <v>0.17624503517265699</v>
      </c>
      <c r="X12" s="11">
        <v>0.168136292186819</v>
      </c>
      <c r="Y12" s="11"/>
      <c r="Z12" s="11">
        <v>0.17944249756567601</v>
      </c>
      <c r="AA12" s="11">
        <v>0.163465937404948</v>
      </c>
      <c r="AB12" s="11">
        <v>0.14572180208626101</v>
      </c>
      <c r="AC12" s="11">
        <v>0.139599189805619</v>
      </c>
      <c r="AD12" s="11"/>
      <c r="AE12" s="11">
        <v>0.12762424090584401</v>
      </c>
      <c r="AF12" s="11">
        <v>0.155503714531469</v>
      </c>
      <c r="AG12" s="11">
        <v>0.19333217638157099</v>
      </c>
      <c r="AH12" s="11">
        <v>0.14749814782863199</v>
      </c>
      <c r="AI12" s="11">
        <v>0.14745211883812301</v>
      </c>
      <c r="AJ12" s="11"/>
      <c r="AK12" s="11">
        <v>0.14989295879071801</v>
      </c>
      <c r="AL12" s="11">
        <v>0.16408852111689301</v>
      </c>
      <c r="AM12" s="11">
        <v>0.16777137155927499</v>
      </c>
      <c r="AN12" s="11">
        <v>0.150358517833862</v>
      </c>
      <c r="AO12" s="11">
        <v>0.15739374334881601</v>
      </c>
      <c r="AP12" s="11">
        <v>0.172369376866954</v>
      </c>
      <c r="AQ12" s="11"/>
      <c r="AR12" s="11">
        <v>0.12696653469202099</v>
      </c>
      <c r="AS12" s="11">
        <v>0.19413765889925599</v>
      </c>
      <c r="AT12" s="11">
        <v>0.128295669536103</v>
      </c>
      <c r="AU12" s="11"/>
      <c r="AV12" s="11">
        <v>0.135053975790038</v>
      </c>
      <c r="AW12" s="11">
        <v>0.18979583181568099</v>
      </c>
      <c r="AX12" s="11">
        <v>0.16569518825942001</v>
      </c>
      <c r="AY12" s="11">
        <v>6.1778180883297701E-2</v>
      </c>
      <c r="AZ12" s="11">
        <v>0.13796750663152099</v>
      </c>
      <c r="BA12" s="11"/>
      <c r="BB12" s="11">
        <v>0.137880185990263</v>
      </c>
      <c r="BC12" s="11">
        <v>0.184468705181285</v>
      </c>
      <c r="BD12" s="11">
        <v>0.196197145360305</v>
      </c>
      <c r="BE12" s="11"/>
      <c r="BF12" s="11">
        <v>0.13257404637071499</v>
      </c>
      <c r="BG12" s="11">
        <v>0.15325205852704599</v>
      </c>
      <c r="BH12" s="11">
        <v>0.17362756476007399</v>
      </c>
      <c r="BI12" s="11">
        <v>0.172825950220618</v>
      </c>
      <c r="BJ12" s="11">
        <v>0.16535667581041</v>
      </c>
      <c r="BK12" s="11">
        <v>0.16201112082571101</v>
      </c>
    </row>
    <row r="13" spans="2:63" x14ac:dyDescent="0.35">
      <c r="B13" s="14" t="s">
        <v>257</v>
      </c>
      <c r="C13" s="11">
        <v>5.2136900845090199E-2</v>
      </c>
      <c r="D13" s="11">
        <v>5.0011569806896597E-2</v>
      </c>
      <c r="E13" s="11">
        <v>5.2919657609727798E-2</v>
      </c>
      <c r="F13" s="11"/>
      <c r="G13" s="11">
        <v>5.77833672739681E-2</v>
      </c>
      <c r="H13" s="11">
        <v>5.4538761160380901E-2</v>
      </c>
      <c r="I13" s="11">
        <v>4.4543996401992199E-2</v>
      </c>
      <c r="J13" s="11">
        <v>5.5653847518576598E-2</v>
      </c>
      <c r="K13" s="11">
        <v>5.0474255710430398E-2</v>
      </c>
      <c r="L13" s="11">
        <v>5.0771867072787399E-2</v>
      </c>
      <c r="M13" s="11"/>
      <c r="N13" s="11">
        <v>4.9704802800022103E-2</v>
      </c>
      <c r="O13" s="11">
        <v>5.4464502051399202E-2</v>
      </c>
      <c r="P13" s="11">
        <v>7.2360210410365597E-2</v>
      </c>
      <c r="Q13" s="11">
        <v>5.1773847821561102E-2</v>
      </c>
      <c r="R13" s="11">
        <v>3.3483073340637402E-2</v>
      </c>
      <c r="S13" s="11">
        <v>4.7820286134302503E-2</v>
      </c>
      <c r="T13" s="11">
        <v>5.2852252026451003E-2</v>
      </c>
      <c r="U13" s="11">
        <v>7.2752441636606102E-2</v>
      </c>
      <c r="V13" s="11">
        <v>4.06092728077629E-2</v>
      </c>
      <c r="W13" s="11">
        <v>7.7822668828174305E-2</v>
      </c>
      <c r="X13" s="11">
        <v>1.6512810523664299E-2</v>
      </c>
      <c r="Y13" s="11"/>
      <c r="Z13" s="11">
        <v>5.0813233778908402E-2</v>
      </c>
      <c r="AA13" s="11">
        <v>5.0505609969660498E-2</v>
      </c>
      <c r="AB13" s="11">
        <v>4.2102878405659301E-2</v>
      </c>
      <c r="AC13" s="11">
        <v>6.3291932499436807E-2</v>
      </c>
      <c r="AD13" s="11"/>
      <c r="AE13" s="11">
        <v>4.90155016258969E-2</v>
      </c>
      <c r="AF13" s="11">
        <v>4.7546581824094401E-2</v>
      </c>
      <c r="AG13" s="11">
        <v>5.3789282606502301E-2</v>
      </c>
      <c r="AH13" s="11">
        <v>6.3392164983502405E-2</v>
      </c>
      <c r="AI13" s="11">
        <v>6.23045185895163E-2</v>
      </c>
      <c r="AJ13" s="11"/>
      <c r="AK13" s="11">
        <v>5.0692018512181698E-2</v>
      </c>
      <c r="AL13" s="11">
        <v>5.2920942796608098E-2</v>
      </c>
      <c r="AM13" s="11">
        <v>5.6417859227952699E-2</v>
      </c>
      <c r="AN13" s="11">
        <v>5.3681729970907997E-2</v>
      </c>
      <c r="AO13" s="11">
        <v>4.6694686886192598E-2</v>
      </c>
      <c r="AP13" s="11">
        <v>6.6825951485711396E-2</v>
      </c>
      <c r="AQ13" s="11"/>
      <c r="AR13" s="11">
        <v>4.5051990904533698E-2</v>
      </c>
      <c r="AS13" s="11">
        <v>5.9100094370846998E-2</v>
      </c>
      <c r="AT13" s="11">
        <v>4.8554340424525701E-2</v>
      </c>
      <c r="AU13" s="11"/>
      <c r="AV13" s="11">
        <v>2.7487262724546501E-2</v>
      </c>
      <c r="AW13" s="11">
        <v>6.34647502664904E-2</v>
      </c>
      <c r="AX13" s="11">
        <v>8.8922812394424497E-2</v>
      </c>
      <c r="AY13" s="11">
        <v>8.8577555801637398E-2</v>
      </c>
      <c r="AZ13" s="11">
        <v>4.70076668320598E-2</v>
      </c>
      <c r="BA13" s="11"/>
      <c r="BB13" s="11">
        <v>2.1970208232641699E-2</v>
      </c>
      <c r="BC13" s="11">
        <v>6.2603444393058497E-2</v>
      </c>
      <c r="BD13" s="11">
        <v>8.1223796691394706E-2</v>
      </c>
      <c r="BE13" s="11"/>
      <c r="BF13" s="11">
        <v>5.14290857835163E-2</v>
      </c>
      <c r="BG13" s="11">
        <v>6.0114677987667398E-2</v>
      </c>
      <c r="BH13" s="11">
        <v>3.5443473396267799E-2</v>
      </c>
      <c r="BI13" s="11">
        <v>4.5647054957544099E-2</v>
      </c>
      <c r="BJ13" s="11">
        <v>6.0442784786958699E-2</v>
      </c>
      <c r="BK13" s="11">
        <v>6.15886346035368E-2</v>
      </c>
    </row>
    <row r="14" spans="2:63" x14ac:dyDescent="0.35">
      <c r="B14" s="14" t="s">
        <v>258</v>
      </c>
      <c r="C14" s="17">
        <v>0.39846675818347699</v>
      </c>
      <c r="D14" s="17">
        <v>0.44483588831042797</v>
      </c>
      <c r="E14" s="17">
        <v>0.35432466877411301</v>
      </c>
      <c r="F14" s="17"/>
      <c r="G14" s="17">
        <v>0.41957720329391002</v>
      </c>
      <c r="H14" s="17">
        <v>0.46005350637408499</v>
      </c>
      <c r="I14" s="17">
        <v>0.43199684250147202</v>
      </c>
      <c r="J14" s="17">
        <v>0.35583725828778101</v>
      </c>
      <c r="K14" s="17">
        <v>0.35644788498929098</v>
      </c>
      <c r="L14" s="17">
        <v>0.36944984402721398</v>
      </c>
      <c r="M14" s="17"/>
      <c r="N14" s="17">
        <v>0.45654081424926901</v>
      </c>
      <c r="O14" s="17">
        <v>0.38475335396417998</v>
      </c>
      <c r="P14" s="17">
        <v>0.34340519203942499</v>
      </c>
      <c r="Q14" s="17">
        <v>0.38663424505191901</v>
      </c>
      <c r="R14" s="17">
        <v>0.39754032888264501</v>
      </c>
      <c r="S14" s="17">
        <v>0.35810140526092399</v>
      </c>
      <c r="T14" s="17">
        <v>0.4059602986377</v>
      </c>
      <c r="U14" s="17">
        <v>0.40315259704843498</v>
      </c>
      <c r="V14" s="17">
        <v>0.42082850250167297</v>
      </c>
      <c r="W14" s="17">
        <v>0.38733723404079401</v>
      </c>
      <c r="X14" s="17">
        <v>0.40997310829765499</v>
      </c>
      <c r="Y14" s="17"/>
      <c r="Z14" s="17">
        <v>0.39158795512038103</v>
      </c>
      <c r="AA14" s="17">
        <v>0.39166465898613601</v>
      </c>
      <c r="AB14" s="17">
        <v>0.40833439139565803</v>
      </c>
      <c r="AC14" s="17">
        <v>0.40070722258136499</v>
      </c>
      <c r="AD14" s="17"/>
      <c r="AE14" s="17">
        <v>0.386910372870297</v>
      </c>
      <c r="AF14" s="17">
        <v>0.41620690378361103</v>
      </c>
      <c r="AG14" s="17">
        <v>0.37682007080367702</v>
      </c>
      <c r="AH14" s="17">
        <v>0.45683831384447199</v>
      </c>
      <c r="AI14" s="17">
        <v>0.45795952954491398</v>
      </c>
      <c r="AJ14" s="17"/>
      <c r="AK14" s="17">
        <v>0.40181318966290303</v>
      </c>
      <c r="AL14" s="17">
        <v>0.38308694022255702</v>
      </c>
      <c r="AM14" s="17">
        <v>0.41784947068183897</v>
      </c>
      <c r="AN14" s="17">
        <v>0.440236683334914</v>
      </c>
      <c r="AO14" s="17">
        <v>0.40597609587890199</v>
      </c>
      <c r="AP14" s="17">
        <v>0.32005895504439602</v>
      </c>
      <c r="AQ14" s="17"/>
      <c r="AR14" s="17">
        <v>0.45805489026887503</v>
      </c>
      <c r="AS14" s="17">
        <v>0.36214263612729303</v>
      </c>
      <c r="AT14" s="17">
        <v>0.35742230356900401</v>
      </c>
      <c r="AU14" s="17"/>
      <c r="AV14" s="17">
        <v>0.47604604482072799</v>
      </c>
      <c r="AW14" s="17">
        <v>0.37143829893384001</v>
      </c>
      <c r="AX14" s="17">
        <v>0.34337492525964802</v>
      </c>
      <c r="AY14" s="17">
        <v>0.519933011853564</v>
      </c>
      <c r="AZ14" s="17">
        <v>0.34904971515059502</v>
      </c>
      <c r="BA14" s="17"/>
      <c r="BB14" s="17">
        <v>0.473324863103602</v>
      </c>
      <c r="BC14" s="17">
        <v>0.37638752618106702</v>
      </c>
      <c r="BD14" s="17">
        <v>0.35023081271076401</v>
      </c>
      <c r="BE14" s="17"/>
      <c r="BF14" s="17">
        <v>0.45628792227193099</v>
      </c>
      <c r="BG14" s="17">
        <v>0.37972730204453298</v>
      </c>
      <c r="BH14" s="17">
        <v>0.41182560810580898</v>
      </c>
      <c r="BI14" s="17">
        <v>0.39444360301220699</v>
      </c>
      <c r="BJ14" s="17">
        <v>0.34340446069242198</v>
      </c>
      <c r="BK14" s="17">
        <v>0.37882626442755202</v>
      </c>
    </row>
    <row r="15" spans="2:63" x14ac:dyDescent="0.35">
      <c r="B15" s="14" t="s">
        <v>259</v>
      </c>
      <c r="C15" s="17">
        <v>0.20962362734169221</v>
      </c>
      <c r="D15" s="17">
        <v>0.2080611145856886</v>
      </c>
      <c r="E15" s="17">
        <v>0.21050537132818481</v>
      </c>
      <c r="F15" s="17"/>
      <c r="G15" s="17">
        <v>0.21145769252803409</v>
      </c>
      <c r="H15" s="17">
        <v>0.2106733250591209</v>
      </c>
      <c r="I15" s="17">
        <v>0.1910020600702132</v>
      </c>
      <c r="J15" s="17">
        <v>0.19864588313777962</v>
      </c>
      <c r="K15" s="17">
        <v>0.2238699892259034</v>
      </c>
      <c r="L15" s="17">
        <v>0.22199934325250842</v>
      </c>
      <c r="M15" s="17"/>
      <c r="N15" s="17">
        <v>0.15681684641703511</v>
      </c>
      <c r="O15" s="17">
        <v>0.22433450846983122</v>
      </c>
      <c r="P15" s="17">
        <v>0.25077812000575961</v>
      </c>
      <c r="Q15" s="17">
        <v>0.2306818901881971</v>
      </c>
      <c r="R15" s="17">
        <v>0.19454176199080941</v>
      </c>
      <c r="S15" s="17">
        <v>0.1914170678564745</v>
      </c>
      <c r="T15" s="17">
        <v>0.23217632652414399</v>
      </c>
      <c r="U15" s="17">
        <v>0.2171589460605641</v>
      </c>
      <c r="V15" s="17">
        <v>0.19266046782107787</v>
      </c>
      <c r="W15" s="17">
        <v>0.25406770400083128</v>
      </c>
      <c r="X15" s="17">
        <v>0.18464910271048329</v>
      </c>
      <c r="Y15" s="17"/>
      <c r="Z15" s="17">
        <v>0.23025573134458441</v>
      </c>
      <c r="AA15" s="17">
        <v>0.2139715473746085</v>
      </c>
      <c r="AB15" s="17">
        <v>0.1878246804919203</v>
      </c>
      <c r="AC15" s="17">
        <v>0.20289112230505579</v>
      </c>
      <c r="AD15" s="17"/>
      <c r="AE15" s="17">
        <v>0.17663974253174092</v>
      </c>
      <c r="AF15" s="17">
        <v>0.2030502963555634</v>
      </c>
      <c r="AG15" s="17">
        <v>0.24712145898807331</v>
      </c>
      <c r="AH15" s="17">
        <v>0.21089031281213438</v>
      </c>
      <c r="AI15" s="17">
        <v>0.20975663742763931</v>
      </c>
      <c r="AJ15" s="17"/>
      <c r="AK15" s="17">
        <v>0.2005849773028997</v>
      </c>
      <c r="AL15" s="17">
        <v>0.21700946391350112</v>
      </c>
      <c r="AM15" s="17">
        <v>0.22418923078722769</v>
      </c>
      <c r="AN15" s="17">
        <v>0.20404024780477001</v>
      </c>
      <c r="AO15" s="17">
        <v>0.20408843023500861</v>
      </c>
      <c r="AP15" s="17">
        <v>0.23919532835266538</v>
      </c>
      <c r="AQ15" s="17"/>
      <c r="AR15" s="17">
        <v>0.17201852559655467</v>
      </c>
      <c r="AS15" s="17">
        <v>0.25323775327010301</v>
      </c>
      <c r="AT15" s="17">
        <v>0.17685000996062869</v>
      </c>
      <c r="AU15" s="17"/>
      <c r="AV15" s="17">
        <v>0.16254123851458449</v>
      </c>
      <c r="AW15" s="17">
        <v>0.25326058208217139</v>
      </c>
      <c r="AX15" s="17">
        <v>0.25461800065384449</v>
      </c>
      <c r="AY15" s="17">
        <v>0.1503557366849351</v>
      </c>
      <c r="AZ15" s="17">
        <v>0.18497517346358078</v>
      </c>
      <c r="BA15" s="17"/>
      <c r="BB15" s="17">
        <v>0.1598503942229047</v>
      </c>
      <c r="BC15" s="17">
        <v>0.24707214957434348</v>
      </c>
      <c r="BD15" s="17">
        <v>0.2774209420516997</v>
      </c>
      <c r="BE15" s="17"/>
      <c r="BF15" s="17">
        <v>0.18400313215423128</v>
      </c>
      <c r="BG15" s="17">
        <v>0.21336673651471338</v>
      </c>
      <c r="BH15" s="17">
        <v>0.20907103815634179</v>
      </c>
      <c r="BI15" s="17">
        <v>0.21847300517816209</v>
      </c>
      <c r="BJ15" s="17">
        <v>0.22579946059736869</v>
      </c>
      <c r="BK15" s="17">
        <v>0.22359975542924782</v>
      </c>
    </row>
    <row r="16" spans="2:63" x14ac:dyDescent="0.35">
      <c r="B16" s="14" t="s">
        <v>192</v>
      </c>
      <c r="C16" s="18">
        <v>0.18884313084178478</v>
      </c>
      <c r="D16" s="18">
        <v>0.23677477372473937</v>
      </c>
      <c r="E16" s="18">
        <v>0.1438192974459282</v>
      </c>
      <c r="F16" s="18"/>
      <c r="G16" s="18">
        <v>0.20811951076587593</v>
      </c>
      <c r="H16" s="18">
        <v>0.24938018131496409</v>
      </c>
      <c r="I16" s="18">
        <v>0.24099478243125882</v>
      </c>
      <c r="J16" s="18">
        <v>0.15719137515000139</v>
      </c>
      <c r="K16" s="18">
        <v>0.13257789576338758</v>
      </c>
      <c r="L16" s="18">
        <v>0.14745050077470556</v>
      </c>
      <c r="M16" s="18"/>
      <c r="N16" s="18">
        <v>0.29972396783223387</v>
      </c>
      <c r="O16" s="18">
        <v>0.16041884549434876</v>
      </c>
      <c r="P16" s="18">
        <v>9.2627072033665381E-2</v>
      </c>
      <c r="Q16" s="18">
        <v>0.15595235486372191</v>
      </c>
      <c r="R16" s="18">
        <v>0.2029985668918356</v>
      </c>
      <c r="S16" s="18">
        <v>0.16668433740444949</v>
      </c>
      <c r="T16" s="18">
        <v>0.17378397211355601</v>
      </c>
      <c r="U16" s="18">
        <v>0.18599365098787088</v>
      </c>
      <c r="V16" s="18">
        <v>0.2281680346805951</v>
      </c>
      <c r="W16" s="18">
        <v>0.13326953003996272</v>
      </c>
      <c r="X16" s="18">
        <v>0.22532400558717169</v>
      </c>
      <c r="Y16" s="18"/>
      <c r="Z16" s="18">
        <v>0.16133222377579662</v>
      </c>
      <c r="AA16" s="18">
        <v>0.17769311161152751</v>
      </c>
      <c r="AB16" s="18">
        <v>0.22050971090373772</v>
      </c>
      <c r="AC16" s="18">
        <v>0.19781610027630919</v>
      </c>
      <c r="AD16" s="18"/>
      <c r="AE16" s="18">
        <v>0.21027063033855609</v>
      </c>
      <c r="AF16" s="18">
        <v>0.21315660742804762</v>
      </c>
      <c r="AG16" s="18">
        <v>0.12969861181560371</v>
      </c>
      <c r="AH16" s="18">
        <v>0.2459480010323376</v>
      </c>
      <c r="AI16" s="18">
        <v>0.24820289211727467</v>
      </c>
      <c r="AJ16" s="18"/>
      <c r="AK16" s="18">
        <v>0.20122821236000332</v>
      </c>
      <c r="AL16" s="18">
        <v>0.16607747630905589</v>
      </c>
      <c r="AM16" s="18">
        <v>0.19366023989461129</v>
      </c>
      <c r="AN16" s="18">
        <v>0.23619643553014399</v>
      </c>
      <c r="AO16" s="18">
        <v>0.20188766564389338</v>
      </c>
      <c r="AP16" s="18">
        <v>8.0863626691730639E-2</v>
      </c>
      <c r="AQ16" s="18"/>
      <c r="AR16" s="18">
        <v>0.28603636467232035</v>
      </c>
      <c r="AS16" s="18">
        <v>0.10890488285719002</v>
      </c>
      <c r="AT16" s="18">
        <v>0.18057229360837532</v>
      </c>
      <c r="AU16" s="18"/>
      <c r="AV16" s="18">
        <v>0.31350480630614352</v>
      </c>
      <c r="AW16" s="18">
        <v>0.11817771685166861</v>
      </c>
      <c r="AX16" s="18">
        <v>8.8756924605803533E-2</v>
      </c>
      <c r="AY16" s="18">
        <v>0.36957727516862893</v>
      </c>
      <c r="AZ16" s="18">
        <v>0.16407454168701424</v>
      </c>
      <c r="BA16" s="18"/>
      <c r="BB16" s="18">
        <v>0.3134744688806973</v>
      </c>
      <c r="BC16" s="18">
        <v>0.12931537660672354</v>
      </c>
      <c r="BD16" s="18">
        <v>7.2809870659064302E-2</v>
      </c>
      <c r="BE16" s="18"/>
      <c r="BF16" s="18">
        <v>0.27228479011769968</v>
      </c>
      <c r="BG16" s="18">
        <v>0.16636056552981959</v>
      </c>
      <c r="BH16" s="18">
        <v>0.20275456994946719</v>
      </c>
      <c r="BI16" s="18">
        <v>0.1759705978340449</v>
      </c>
      <c r="BJ16" s="18">
        <v>0.11760500009505329</v>
      </c>
      <c r="BK16" s="18">
        <v>0.1552265089983042</v>
      </c>
    </row>
    <row r="17" spans="2:2" x14ac:dyDescent="0.35">
      <c r="B17" s="15"/>
    </row>
    <row r="18" spans="2:2" x14ac:dyDescent="0.35">
      <c r="B18" t="s">
        <v>68</v>
      </c>
    </row>
    <row r="19" spans="2:2" x14ac:dyDescent="0.35">
      <c r="B19" t="s">
        <v>69</v>
      </c>
    </row>
    <row r="21" spans="2:2" x14ac:dyDescent="0.35">
      <c r="B21" s="4" t="str">
        <f>HYPERLINK("#'Contents'!A1", "Return to Contents")</f>
        <v>Return to Contents</v>
      </c>
    </row>
  </sheetData>
  <mergeCells count="11">
    <mergeCell ref="D2:BC2"/>
    <mergeCell ref="AK5:AP5"/>
    <mergeCell ref="AR5:AT5"/>
    <mergeCell ref="AV5:AZ5"/>
    <mergeCell ref="BB5:BD5"/>
    <mergeCell ref="BF5:BK5"/>
    <mergeCell ref="D5:E5"/>
    <mergeCell ref="G5:L5"/>
    <mergeCell ref="N5:X5"/>
    <mergeCell ref="Z5:AC5"/>
    <mergeCell ref="AE5:AI5"/>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114</vt:i4>
      </vt:variant>
    </vt:vector>
  </HeadingPairs>
  <TitlesOfParts>
    <vt:vector size="114" baseType="lpstr">
      <vt:lpstr>Cover Sheet</vt:lpstr>
      <vt:lpstr>Contents</vt:lpstr>
      <vt:lpstr>Full Results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sebwr</dc:creator>
  <cp:lastModifiedBy>Raniga (ESO), Dipali</cp:lastModifiedBy>
  <dcterms:created xsi:type="dcterms:W3CDTF">2021-08-23T21:18:40Z</dcterms:created>
  <dcterms:modified xsi:type="dcterms:W3CDTF">2021-10-25T13:17:01Z</dcterms:modified>
</cp:coreProperties>
</file>